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EstaPasta_de_trabalho" defaultThemeVersion="124226"/>
  <bookViews>
    <workbookView xWindow="-15" yWindow="-15" windowWidth="10320" windowHeight="8115" tabRatio="619"/>
  </bookViews>
  <sheets>
    <sheet name="VODANET" sheetId="1" r:id="rId1"/>
    <sheet name="GRAFICOS" sheetId="3" r:id="rId2"/>
    <sheet name="Lider" sheetId="4" r:id="rId3"/>
    <sheet name="Nelta" sheetId="5" r:id="rId4"/>
    <sheet name="Vodanet  " sheetId="6" r:id="rId5"/>
    <sheet name="SAOM" sheetId="7" r:id="rId6"/>
    <sheet name="AG_Lider" sheetId="8" r:id="rId7"/>
  </sheets>
  <definedNames>
    <definedName name="_xlnm._FilterDatabase" localSheetId="5" hidden="1">SAOM!$A$1:$P$377</definedName>
    <definedName name="_xlnm._FilterDatabase" localSheetId="0" hidden="1">VODANET!$A$5:$AA$376</definedName>
    <definedName name="_xlnm.Print_Area" localSheetId="0">VODANET!$A$3:$J$91</definedName>
    <definedName name="Z_539B099F_E275_407B_9319_0D9ADFCA1C18_.wvu.Cols" localSheetId="0" hidden="1">VODANET!$C:$I,VODANET!$K:$X</definedName>
    <definedName name="Z_539B099F_E275_407B_9319_0D9ADFCA1C18_.wvu.FilterData" localSheetId="5" hidden="1">SAOM!$A$1:$S$297</definedName>
    <definedName name="Z_539B099F_E275_407B_9319_0D9ADFCA1C18_.wvu.FilterData" localSheetId="0" hidden="1">VODANET!$A$5:$AA$296</definedName>
    <definedName name="Z_539B099F_E275_407B_9319_0D9ADFCA1C18_.wvu.PrintArea" localSheetId="0" hidden="1">VODANET!$A$3:$J$91</definedName>
    <definedName name="Z_6BA235E4_56C2_4FA7_839D_98DA23C3EC2A_.wvu.FilterData" localSheetId="5" hidden="1">SAOM!$D$1:$G$62</definedName>
    <definedName name="Z_6BA235E4_56C2_4FA7_839D_98DA23C3EC2A_.wvu.FilterData" localSheetId="0" hidden="1">VODANET!$A$5:$AA$262</definedName>
    <definedName name="Z_6BA235E4_56C2_4FA7_839D_98DA23C3EC2A_.wvu.PrintArea" localSheetId="0" hidden="1">VODANET!$A$3:$J$91</definedName>
    <definedName name="Z_6D07470F_063B_4D87_9E9F_32B59B911FE8_.wvu.FilterData" localSheetId="0" hidden="1">VODANET!$A$5:$AA$296</definedName>
  </definedNames>
  <calcPr calcId="125725"/>
  <customWorkbookViews>
    <customWorkbookView name="Veronica B. Barroso - Modo de exibição pessoal" guid="{6BA235E4-56C2-4FA7-839D-98DA23C3EC2A}" mergeInterval="0" personalView="1" maximized="1" windowWidth="1157" windowHeight="543" tabRatio="634" activeSheetId="2"/>
    <customWorkbookView name="Vodanet - Modo de exibição pessoal" guid="{539B099F-E275-407B-9319-0D9ADFCA1C18}" mergeInterval="0" personalView="1" maximized="1" xWindow="1" yWindow="1" windowWidth="1362" windowHeight="538" tabRatio="634" activeSheetId="3"/>
  </customWorkbookViews>
  <pivotCaches>
    <pivotCache cacheId="18" r:id="rId8"/>
    <pivotCache cacheId="22" r:id="rId9"/>
    <pivotCache cacheId="26" r:id="rId10"/>
  </pivotCaches>
</workbook>
</file>

<file path=xl/calcChain.xml><?xml version="1.0" encoding="utf-8"?>
<calcChain xmlns="http://schemas.openxmlformats.org/spreadsheetml/2006/main">
  <c r="M359" i="1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O370"/>
  <c r="P370"/>
  <c r="Q370"/>
  <c r="R370"/>
  <c r="S370"/>
  <c r="U370"/>
  <c r="O371"/>
  <c r="P371"/>
  <c r="Q371"/>
  <c r="R371"/>
  <c r="S371"/>
  <c r="U371"/>
  <c r="O372"/>
  <c r="P372"/>
  <c r="Q372"/>
  <c r="R372"/>
  <c r="S372"/>
  <c r="U372"/>
  <c r="O373"/>
  <c r="P373"/>
  <c r="Q373"/>
  <c r="R373"/>
  <c r="S373"/>
  <c r="U373"/>
  <c r="O374"/>
  <c r="P374"/>
  <c r="Q374"/>
  <c r="R374"/>
  <c r="S374"/>
  <c r="U374"/>
  <c r="O375"/>
  <c r="P375"/>
  <c r="Q375"/>
  <c r="R375"/>
  <c r="S375"/>
  <c r="U375"/>
  <c r="O376"/>
  <c r="P376"/>
  <c r="Q376"/>
  <c r="R376"/>
  <c r="S376"/>
  <c r="U376"/>
  <c r="D370"/>
  <c r="E370"/>
  <c r="D371"/>
  <c r="E371"/>
  <c r="D372"/>
  <c r="E372"/>
  <c r="D373"/>
  <c r="E373"/>
  <c r="D374"/>
  <c r="E374"/>
  <c r="D375"/>
  <c r="E375"/>
  <c r="D376"/>
  <c r="E376"/>
  <c r="O359"/>
  <c r="P359"/>
  <c r="Q359"/>
  <c r="R359"/>
  <c r="S359"/>
  <c r="U359"/>
  <c r="O360"/>
  <c r="P360"/>
  <c r="Q360"/>
  <c r="R360"/>
  <c r="S360"/>
  <c r="U360"/>
  <c r="O361"/>
  <c r="P361"/>
  <c r="Q361"/>
  <c r="R361"/>
  <c r="S361"/>
  <c r="U361"/>
  <c r="O362"/>
  <c r="P362"/>
  <c r="Q362"/>
  <c r="R362"/>
  <c r="S362"/>
  <c r="U362"/>
  <c r="O363"/>
  <c r="P363"/>
  <c r="Q363"/>
  <c r="R363"/>
  <c r="S363"/>
  <c r="U363"/>
  <c r="O364"/>
  <c r="P364"/>
  <c r="Q364"/>
  <c r="R364"/>
  <c r="S364"/>
  <c r="U364"/>
  <c r="O365"/>
  <c r="P365"/>
  <c r="Q365"/>
  <c r="R365"/>
  <c r="S365"/>
  <c r="U365"/>
  <c r="O366"/>
  <c r="P366"/>
  <c r="Q366"/>
  <c r="R366"/>
  <c r="S366"/>
  <c r="U366"/>
  <c r="O367"/>
  <c r="P367"/>
  <c r="Q367"/>
  <c r="R367"/>
  <c r="S367"/>
  <c r="U367"/>
  <c r="O368"/>
  <c r="P368"/>
  <c r="Q368"/>
  <c r="R368"/>
  <c r="S368"/>
  <c r="U368"/>
  <c r="O369"/>
  <c r="P369"/>
  <c r="Q369"/>
  <c r="R369"/>
  <c r="S369"/>
  <c r="U369"/>
  <c r="D359"/>
  <c r="E359"/>
  <c r="D360"/>
  <c r="E360"/>
  <c r="D361"/>
  <c r="E361"/>
  <c r="D362"/>
  <c r="E362"/>
  <c r="D363"/>
  <c r="E363"/>
  <c r="D364"/>
  <c r="E364"/>
  <c r="D365"/>
  <c r="E365"/>
  <c r="D366"/>
  <c r="E366"/>
  <c r="D367"/>
  <c r="E367"/>
  <c r="D368"/>
  <c r="E368"/>
  <c r="D369"/>
  <c r="E369"/>
  <c r="O346"/>
  <c r="P346"/>
  <c r="Q346"/>
  <c r="R346"/>
  <c r="S346"/>
  <c r="U346"/>
  <c r="O347"/>
  <c r="P347"/>
  <c r="Q347"/>
  <c r="R347"/>
  <c r="S347"/>
  <c r="U347"/>
  <c r="O348"/>
  <c r="P348"/>
  <c r="Q348"/>
  <c r="R348"/>
  <c r="S348"/>
  <c r="U348"/>
  <c r="O349"/>
  <c r="P349"/>
  <c r="Q349"/>
  <c r="R349"/>
  <c r="S349"/>
  <c r="U349"/>
  <c r="O350"/>
  <c r="P350"/>
  <c r="Q350"/>
  <c r="R350"/>
  <c r="S350"/>
  <c r="U350"/>
  <c r="O351"/>
  <c r="P351"/>
  <c r="Q351"/>
  <c r="R351"/>
  <c r="S351"/>
  <c r="U351"/>
  <c r="O352"/>
  <c r="P352"/>
  <c r="Q352"/>
  <c r="R352"/>
  <c r="S352"/>
  <c r="U352"/>
  <c r="O353"/>
  <c r="P353"/>
  <c r="Q353"/>
  <c r="R353"/>
  <c r="S353"/>
  <c r="U353"/>
  <c r="O354"/>
  <c r="P354"/>
  <c r="Q354"/>
  <c r="R354"/>
  <c r="S354"/>
  <c r="U354"/>
  <c r="O355"/>
  <c r="P355"/>
  <c r="Q355"/>
  <c r="R355"/>
  <c r="S355"/>
  <c r="U355"/>
  <c r="O356"/>
  <c r="P356"/>
  <c r="Q356"/>
  <c r="R356"/>
  <c r="S356"/>
  <c r="U356"/>
  <c r="O357"/>
  <c r="P357"/>
  <c r="Q357"/>
  <c r="R357"/>
  <c r="S357"/>
  <c r="U357"/>
  <c r="O358"/>
  <c r="P358"/>
  <c r="Q358"/>
  <c r="R358"/>
  <c r="S358"/>
  <c r="U358"/>
  <c r="M346"/>
  <c r="M347"/>
  <c r="M348"/>
  <c r="M349"/>
  <c r="M350"/>
  <c r="M351"/>
  <c r="M352"/>
  <c r="M353"/>
  <c r="M354"/>
  <c r="M355"/>
  <c r="M356"/>
  <c r="M357"/>
  <c r="M358"/>
  <c r="D346"/>
  <c r="E346"/>
  <c r="D347"/>
  <c r="E347"/>
  <c r="D348"/>
  <c r="E348"/>
  <c r="D349"/>
  <c r="E349"/>
  <c r="D350"/>
  <c r="E350"/>
  <c r="D351"/>
  <c r="E351"/>
  <c r="D352"/>
  <c r="E352"/>
  <c r="D353"/>
  <c r="E353"/>
  <c r="D354"/>
  <c r="E354"/>
  <c r="D355"/>
  <c r="E355"/>
  <c r="D356"/>
  <c r="E356"/>
  <c r="D357"/>
  <c r="E357"/>
  <c r="D358"/>
  <c r="E358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E35" l="1"/>
  <c r="E43"/>
  <c r="E47"/>
  <c r="E49"/>
  <c r="E89"/>
  <c r="O342"/>
  <c r="P342"/>
  <c r="Q342"/>
  <c r="R342"/>
  <c r="S342"/>
  <c r="U342"/>
  <c r="O343"/>
  <c r="P343"/>
  <c r="Q343"/>
  <c r="R343"/>
  <c r="S343"/>
  <c r="U343"/>
  <c r="O344"/>
  <c r="P344"/>
  <c r="Q344"/>
  <c r="R344"/>
  <c r="S344"/>
  <c r="U344"/>
  <c r="O345"/>
  <c r="P345"/>
  <c r="Q345"/>
  <c r="R345"/>
  <c r="S345"/>
  <c r="U345"/>
  <c r="D342"/>
  <c r="E342"/>
  <c r="D343"/>
  <c r="E343"/>
  <c r="D344"/>
  <c r="E344"/>
  <c r="D345"/>
  <c r="E345"/>
  <c r="O328"/>
  <c r="P328"/>
  <c r="Q328"/>
  <c r="R328"/>
  <c r="S328"/>
  <c r="U328"/>
  <c r="O329"/>
  <c r="P329"/>
  <c r="Q329"/>
  <c r="R329"/>
  <c r="S329"/>
  <c r="U329"/>
  <c r="O330"/>
  <c r="P330"/>
  <c r="Q330"/>
  <c r="R330"/>
  <c r="S330"/>
  <c r="U330"/>
  <c r="O331"/>
  <c r="P331"/>
  <c r="Q331"/>
  <c r="R331"/>
  <c r="S331"/>
  <c r="U331"/>
  <c r="O332"/>
  <c r="P332"/>
  <c r="Q332"/>
  <c r="R332"/>
  <c r="S332"/>
  <c r="U332"/>
  <c r="O333"/>
  <c r="P333"/>
  <c r="Q333"/>
  <c r="R333"/>
  <c r="S333"/>
  <c r="U333"/>
  <c r="O334"/>
  <c r="P334"/>
  <c r="Q334"/>
  <c r="R334"/>
  <c r="S334"/>
  <c r="U334"/>
  <c r="O335"/>
  <c r="P335"/>
  <c r="Q335"/>
  <c r="R335"/>
  <c r="S335"/>
  <c r="U335"/>
  <c r="O336"/>
  <c r="P336"/>
  <c r="Q336"/>
  <c r="R336"/>
  <c r="S336"/>
  <c r="U336"/>
  <c r="O337"/>
  <c r="P337"/>
  <c r="Q337"/>
  <c r="R337"/>
  <c r="S337"/>
  <c r="U337"/>
  <c r="O338"/>
  <c r="P338"/>
  <c r="Q338"/>
  <c r="R338"/>
  <c r="S338"/>
  <c r="U338"/>
  <c r="O339"/>
  <c r="P339"/>
  <c r="Q339"/>
  <c r="R339"/>
  <c r="S339"/>
  <c r="U339"/>
  <c r="O340"/>
  <c r="P340"/>
  <c r="Q340"/>
  <c r="R340"/>
  <c r="S340"/>
  <c r="U340"/>
  <c r="O341"/>
  <c r="P341"/>
  <c r="Q341"/>
  <c r="R341"/>
  <c r="S341"/>
  <c r="U341"/>
  <c r="D328"/>
  <c r="D329"/>
  <c r="D330"/>
  <c r="D331"/>
  <c r="E331"/>
  <c r="D332"/>
  <c r="E332"/>
  <c r="D333"/>
  <c r="E333"/>
  <c r="D334"/>
  <c r="D335"/>
  <c r="E335"/>
  <c r="D336"/>
  <c r="E336"/>
  <c r="D337"/>
  <c r="E337"/>
  <c r="D338"/>
  <c r="E338"/>
  <c r="D339"/>
  <c r="E339"/>
  <c r="D340"/>
  <c r="E340"/>
  <c r="D341"/>
  <c r="E341"/>
  <c r="O320"/>
  <c r="P320"/>
  <c r="Q320"/>
  <c r="R320"/>
  <c r="S320"/>
  <c r="U320"/>
  <c r="O321"/>
  <c r="P321"/>
  <c r="Q321"/>
  <c r="R321"/>
  <c r="S321"/>
  <c r="U321"/>
  <c r="O322"/>
  <c r="P322"/>
  <c r="Q322"/>
  <c r="R322"/>
  <c r="S322"/>
  <c r="U322"/>
  <c r="O323"/>
  <c r="P323"/>
  <c r="Q323"/>
  <c r="R323"/>
  <c r="S323"/>
  <c r="U323"/>
  <c r="O324"/>
  <c r="P324"/>
  <c r="Q324"/>
  <c r="R324"/>
  <c r="S324"/>
  <c r="U324"/>
  <c r="O325"/>
  <c r="P325"/>
  <c r="Q325"/>
  <c r="R325"/>
  <c r="S325"/>
  <c r="U325"/>
  <c r="O326"/>
  <c r="P326"/>
  <c r="Q326"/>
  <c r="R326"/>
  <c r="S326"/>
  <c r="U326"/>
  <c r="O327"/>
  <c r="P327"/>
  <c r="Q327"/>
  <c r="R327"/>
  <c r="S327"/>
  <c r="U327"/>
  <c r="D320"/>
  <c r="E320"/>
  <c r="D321"/>
  <c r="D322"/>
  <c r="D323"/>
  <c r="E323"/>
  <c r="D324"/>
  <c r="E324"/>
  <c r="D325"/>
  <c r="E325"/>
  <c r="D326"/>
  <c r="E326"/>
  <c r="D327"/>
  <c r="O316"/>
  <c r="P316"/>
  <c r="Q316"/>
  <c r="R316"/>
  <c r="S316"/>
  <c r="U316"/>
  <c r="O317"/>
  <c r="P317"/>
  <c r="Q317"/>
  <c r="R317"/>
  <c r="S317"/>
  <c r="U317"/>
  <c r="O318"/>
  <c r="P318"/>
  <c r="Q318"/>
  <c r="R318"/>
  <c r="S318"/>
  <c r="U318"/>
  <c r="O319"/>
  <c r="P319"/>
  <c r="Q319"/>
  <c r="R319"/>
  <c r="S319"/>
  <c r="U319"/>
  <c r="D316"/>
  <c r="D317"/>
  <c r="E317"/>
  <c r="D318"/>
  <c r="E318"/>
  <c r="D319"/>
  <c r="E319"/>
  <c r="O306"/>
  <c r="P306"/>
  <c r="Q306"/>
  <c r="R306"/>
  <c r="S306"/>
  <c r="U306"/>
  <c r="O307"/>
  <c r="P307"/>
  <c r="Q307"/>
  <c r="R307"/>
  <c r="S307"/>
  <c r="U307"/>
  <c r="O308"/>
  <c r="P308"/>
  <c r="Q308"/>
  <c r="R308"/>
  <c r="S308"/>
  <c r="U308"/>
  <c r="O309"/>
  <c r="P309"/>
  <c r="Q309"/>
  <c r="R309"/>
  <c r="S309"/>
  <c r="U309"/>
  <c r="O310"/>
  <c r="P310"/>
  <c r="Q310"/>
  <c r="R310"/>
  <c r="S310"/>
  <c r="U310"/>
  <c r="O311"/>
  <c r="P311"/>
  <c r="Q311"/>
  <c r="R311"/>
  <c r="S311"/>
  <c r="U311"/>
  <c r="O312"/>
  <c r="P312"/>
  <c r="Q312"/>
  <c r="R312"/>
  <c r="S312"/>
  <c r="U312"/>
  <c r="O313"/>
  <c r="P313"/>
  <c r="Q313"/>
  <c r="R313"/>
  <c r="S313"/>
  <c r="U313"/>
  <c r="O314"/>
  <c r="P314"/>
  <c r="Q314"/>
  <c r="R314"/>
  <c r="S314"/>
  <c r="U314"/>
  <c r="O315"/>
  <c r="P315"/>
  <c r="Q315"/>
  <c r="R315"/>
  <c r="S315"/>
  <c r="U315"/>
  <c r="M306"/>
  <c r="M307"/>
  <c r="M308"/>
  <c r="M309"/>
  <c r="M310"/>
  <c r="M311"/>
  <c r="M312"/>
  <c r="M313"/>
  <c r="M314"/>
  <c r="M315"/>
  <c r="D306"/>
  <c r="E306"/>
  <c r="D307"/>
  <c r="D308"/>
  <c r="D309"/>
  <c r="D310"/>
  <c r="E310"/>
  <c r="D311"/>
  <c r="E311"/>
  <c r="D312"/>
  <c r="E312"/>
  <c r="D313"/>
  <c r="D314"/>
  <c r="D315"/>
  <c r="Q297"/>
  <c r="Q298"/>
  <c r="Q299"/>
  <c r="Q300"/>
  <c r="Q301"/>
  <c r="Q302"/>
  <c r="Q303"/>
  <c r="Q304"/>
  <c r="Q305"/>
  <c r="P305"/>
  <c r="R305"/>
  <c r="S305"/>
  <c r="U305"/>
  <c r="O297"/>
  <c r="O298"/>
  <c r="O299"/>
  <c r="O300"/>
  <c r="O301"/>
  <c r="O302"/>
  <c r="O303"/>
  <c r="O304"/>
  <c r="O305"/>
  <c r="M297"/>
  <c r="M298"/>
  <c r="M299"/>
  <c r="M300"/>
  <c r="M301"/>
  <c r="M302"/>
  <c r="M303"/>
  <c r="M304"/>
  <c r="M305"/>
  <c r="D305"/>
  <c r="P223" l="1"/>
  <c r="U271"/>
  <c r="U272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R297"/>
  <c r="S297"/>
  <c r="R298"/>
  <c r="S298"/>
  <c r="R299"/>
  <c r="S299"/>
  <c r="R300"/>
  <c r="S300"/>
  <c r="R301"/>
  <c r="S301"/>
  <c r="R302"/>
  <c r="S302"/>
  <c r="R303"/>
  <c r="S303"/>
  <c r="R304"/>
  <c r="S304"/>
  <c r="P297"/>
  <c r="P298"/>
  <c r="P299"/>
  <c r="P300"/>
  <c r="P301"/>
  <c r="P302"/>
  <c r="P303"/>
  <c r="P304"/>
  <c r="E297"/>
  <c r="E301"/>
  <c r="E302"/>
  <c r="E303"/>
  <c r="E304"/>
  <c r="D297"/>
  <c r="D298"/>
  <c r="D299"/>
  <c r="D300"/>
  <c r="D301"/>
  <c r="D302"/>
  <c r="D303"/>
  <c r="D304"/>
  <c r="S273"/>
  <c r="O271"/>
  <c r="P271"/>
  <c r="Q271"/>
  <c r="R271"/>
  <c r="S271"/>
  <c r="O272"/>
  <c r="P272"/>
  <c r="Q272"/>
  <c r="R272"/>
  <c r="S272"/>
  <c r="O273"/>
  <c r="P273"/>
  <c r="Q273"/>
  <c r="R273"/>
  <c r="O274"/>
  <c r="P274"/>
  <c r="Q274"/>
  <c r="R274"/>
  <c r="S274"/>
  <c r="O275"/>
  <c r="P275"/>
  <c r="Q275"/>
  <c r="R275"/>
  <c r="S275"/>
  <c r="O276"/>
  <c r="P276"/>
  <c r="Q276"/>
  <c r="R276"/>
  <c r="S276"/>
  <c r="O277"/>
  <c r="P277"/>
  <c r="Q277"/>
  <c r="R277"/>
  <c r="S277"/>
  <c r="O278"/>
  <c r="P278"/>
  <c r="Q278"/>
  <c r="R278"/>
  <c r="S278"/>
  <c r="O279"/>
  <c r="P279"/>
  <c r="Q279"/>
  <c r="R279"/>
  <c r="S279"/>
  <c r="P280"/>
  <c r="Q280"/>
  <c r="R280"/>
  <c r="S280"/>
  <c r="O281"/>
  <c r="P281"/>
  <c r="Q281"/>
  <c r="R281"/>
  <c r="S281"/>
  <c r="O282"/>
  <c r="P282"/>
  <c r="Q282"/>
  <c r="R282"/>
  <c r="S282"/>
  <c r="O283"/>
  <c r="P283"/>
  <c r="Q283"/>
  <c r="R283"/>
  <c r="S283"/>
  <c r="P284"/>
  <c r="Q284"/>
  <c r="R284"/>
  <c r="S284"/>
  <c r="O285"/>
  <c r="P285"/>
  <c r="Q285"/>
  <c r="R285"/>
  <c r="S285"/>
  <c r="O286"/>
  <c r="P286"/>
  <c r="Q286"/>
  <c r="R286"/>
  <c r="S286"/>
  <c r="O287"/>
  <c r="P287"/>
  <c r="Q287"/>
  <c r="R287"/>
  <c r="S287"/>
  <c r="O288"/>
  <c r="P288"/>
  <c r="Q288"/>
  <c r="R288"/>
  <c r="S288"/>
  <c r="O289"/>
  <c r="P289"/>
  <c r="Q289"/>
  <c r="R289"/>
  <c r="S289"/>
  <c r="O290"/>
  <c r="P290"/>
  <c r="Q290"/>
  <c r="R290"/>
  <c r="S290"/>
  <c r="O291"/>
  <c r="P291"/>
  <c r="Q291"/>
  <c r="R291"/>
  <c r="S291"/>
  <c r="O292"/>
  <c r="P292"/>
  <c r="Q292"/>
  <c r="R292"/>
  <c r="S292"/>
  <c r="O293"/>
  <c r="P293"/>
  <c r="Q293"/>
  <c r="R293"/>
  <c r="S293"/>
  <c r="O294"/>
  <c r="P294"/>
  <c r="Q294"/>
  <c r="R294"/>
  <c r="S294"/>
  <c r="O295"/>
  <c r="P295"/>
  <c r="Q295"/>
  <c r="R295"/>
  <c r="S295"/>
  <c r="O296"/>
  <c r="P296"/>
  <c r="Q296"/>
  <c r="R296"/>
  <c r="S296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D271"/>
  <c r="E271"/>
  <c r="D272"/>
  <c r="E272"/>
  <c r="D273"/>
  <c r="E273"/>
  <c r="D274"/>
  <c r="D275"/>
  <c r="E275"/>
  <c r="D276"/>
  <c r="E276"/>
  <c r="D277"/>
  <c r="E277"/>
  <c r="D278"/>
  <c r="D279"/>
  <c r="E279"/>
  <c r="D280"/>
  <c r="E280"/>
  <c r="D281"/>
  <c r="E281"/>
  <c r="D282"/>
  <c r="E282"/>
  <c r="D283"/>
  <c r="E283"/>
  <c r="D284"/>
  <c r="E284"/>
  <c r="D285"/>
  <c r="E285"/>
  <c r="D286"/>
  <c r="E286"/>
  <c r="D287"/>
  <c r="E287"/>
  <c r="D288"/>
  <c r="E288"/>
  <c r="D289"/>
  <c r="D290"/>
  <c r="E290"/>
  <c r="D291"/>
  <c r="D292"/>
  <c r="E292"/>
  <c r="D293"/>
  <c r="D294"/>
  <c r="E294"/>
  <c r="D295"/>
  <c r="E295"/>
  <c r="D296"/>
  <c r="E296"/>
  <c r="P264"/>
  <c r="Q264"/>
  <c r="R264"/>
  <c r="S264"/>
  <c r="U264"/>
  <c r="P265"/>
  <c r="Q265"/>
  <c r="R265"/>
  <c r="S265"/>
  <c r="U265"/>
  <c r="P266"/>
  <c r="Q266"/>
  <c r="R266"/>
  <c r="S266"/>
  <c r="U266"/>
  <c r="P267"/>
  <c r="Q267"/>
  <c r="R267"/>
  <c r="S267"/>
  <c r="U267"/>
  <c r="P268"/>
  <c r="Q268"/>
  <c r="R268"/>
  <c r="S268"/>
  <c r="U268"/>
  <c r="P269"/>
  <c r="Q269"/>
  <c r="R269"/>
  <c r="S269"/>
  <c r="U269"/>
  <c r="P270"/>
  <c r="Q270"/>
  <c r="R270"/>
  <c r="S270"/>
  <c r="U270"/>
  <c r="O264"/>
  <c r="O265"/>
  <c r="O266"/>
  <c r="O267"/>
  <c r="O268"/>
  <c r="O269"/>
  <c r="O270"/>
  <c r="M264"/>
  <c r="M265"/>
  <c r="M266"/>
  <c r="M267"/>
  <c r="M268"/>
  <c r="M269"/>
  <c r="M270"/>
  <c r="D264"/>
  <c r="E264"/>
  <c r="D265"/>
  <c r="D266"/>
  <c r="D267"/>
  <c r="E267"/>
  <c r="D268"/>
  <c r="D269"/>
  <c r="E269"/>
  <c r="D270"/>
  <c r="E270"/>
  <c r="U263"/>
  <c r="S263"/>
  <c r="R263"/>
  <c r="Q263"/>
  <c r="P263"/>
  <c r="O263"/>
  <c r="M263"/>
  <c r="D263"/>
  <c r="C4" i="3"/>
  <c r="C3"/>
  <c r="M249" i="1"/>
  <c r="M250"/>
  <c r="M251"/>
  <c r="M252"/>
  <c r="M253"/>
  <c r="M254"/>
  <c r="M255"/>
  <c r="M256"/>
  <c r="M257"/>
  <c r="M258"/>
  <c r="M259"/>
  <c r="M260"/>
  <c r="M261"/>
  <c r="M262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6"/>
  <c r="U249" l="1"/>
  <c r="U250"/>
  <c r="U251"/>
  <c r="U252"/>
  <c r="U253"/>
  <c r="U254"/>
  <c r="U255"/>
  <c r="U256"/>
  <c r="U257"/>
  <c r="U258"/>
  <c r="U259"/>
  <c r="U260"/>
  <c r="U261"/>
  <c r="U262"/>
  <c r="S249"/>
  <c r="S250"/>
  <c r="S251"/>
  <c r="S252"/>
  <c r="S253"/>
  <c r="S254"/>
  <c r="S255"/>
  <c r="S256"/>
  <c r="S257"/>
  <c r="S258"/>
  <c r="S259"/>
  <c r="S260"/>
  <c r="S261"/>
  <c r="S262"/>
  <c r="R249"/>
  <c r="R250"/>
  <c r="R251"/>
  <c r="R252"/>
  <c r="R253"/>
  <c r="R254"/>
  <c r="R255"/>
  <c r="R256"/>
  <c r="R257"/>
  <c r="R258"/>
  <c r="R259"/>
  <c r="R260"/>
  <c r="R261"/>
  <c r="R262"/>
  <c r="Q249"/>
  <c r="Q250"/>
  <c r="Q251"/>
  <c r="Q252"/>
  <c r="Q253"/>
  <c r="Q254"/>
  <c r="Q255"/>
  <c r="Q256"/>
  <c r="Q257"/>
  <c r="Q258"/>
  <c r="Q259"/>
  <c r="Q260"/>
  <c r="Q261"/>
  <c r="Q262"/>
  <c r="P249"/>
  <c r="P250"/>
  <c r="P251"/>
  <c r="P252"/>
  <c r="P253"/>
  <c r="P254"/>
  <c r="P255"/>
  <c r="P256"/>
  <c r="P257"/>
  <c r="P258"/>
  <c r="P259"/>
  <c r="P260"/>
  <c r="P261"/>
  <c r="P262"/>
  <c r="O249"/>
  <c r="O250"/>
  <c r="O251"/>
  <c r="O252"/>
  <c r="O253"/>
  <c r="O254"/>
  <c r="O255"/>
  <c r="O256"/>
  <c r="O257"/>
  <c r="O258"/>
  <c r="O259"/>
  <c r="O260"/>
  <c r="O261"/>
  <c r="O262"/>
  <c r="E250"/>
  <c r="E252"/>
  <c r="E253"/>
  <c r="E255"/>
  <c r="E258"/>
  <c r="E259"/>
  <c r="E261"/>
  <c r="E262"/>
  <c r="M242"/>
  <c r="M243"/>
  <c r="M244"/>
  <c r="M245"/>
  <c r="M246"/>
  <c r="M247"/>
  <c r="M248"/>
  <c r="P240"/>
  <c r="P241"/>
  <c r="U245"/>
  <c r="U246"/>
  <c r="U247"/>
  <c r="U248"/>
  <c r="S245"/>
  <c r="S246"/>
  <c r="S247"/>
  <c r="S248"/>
  <c r="R245"/>
  <c r="R246"/>
  <c r="R247"/>
  <c r="R248"/>
  <c r="Q245"/>
  <c r="Q246"/>
  <c r="Q247"/>
  <c r="Q248"/>
  <c r="P245"/>
  <c r="P246"/>
  <c r="P247"/>
  <c r="P248"/>
  <c r="O245"/>
  <c r="O246"/>
  <c r="O247"/>
  <c r="O248"/>
  <c r="E246" l="1"/>
  <c r="E247"/>
  <c r="E245"/>
  <c r="M151"/>
  <c r="U244" l="1"/>
  <c r="U243"/>
  <c r="U242"/>
  <c r="S244"/>
  <c r="R244"/>
  <c r="Q244"/>
  <c r="P244"/>
  <c r="O244"/>
  <c r="S243"/>
  <c r="R243"/>
  <c r="Q243"/>
  <c r="P243"/>
  <c r="O243"/>
  <c r="S242"/>
  <c r="R242"/>
  <c r="Q242"/>
  <c r="P242"/>
  <c r="O242"/>
  <c r="E243"/>
  <c r="E244"/>
  <c r="E242"/>
  <c r="R35" l="1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6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7"/>
  <c r="Q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6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6"/>
  <c r="E241" l="1"/>
  <c r="E240" l="1"/>
  <c r="P239" l="1"/>
  <c r="E239"/>
  <c r="C30" i="3"/>
  <c r="C29"/>
  <c r="C28"/>
  <c r="P238" i="1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4"/>
  <c r="P225"/>
  <c r="P226"/>
  <c r="P227"/>
  <c r="P228"/>
  <c r="P229"/>
  <c r="P230"/>
  <c r="P231"/>
  <c r="P232"/>
  <c r="P233"/>
  <c r="P234"/>
  <c r="P235"/>
  <c r="P236"/>
  <c r="P237"/>
  <c r="C31" i="3" l="1"/>
  <c r="E232" i="1"/>
  <c r="E195" l="1"/>
  <c r="E197"/>
  <c r="E201"/>
  <c r="E202"/>
  <c r="E205"/>
  <c r="E214"/>
  <c r="E225"/>
  <c r="E227"/>
  <c r="E185"/>
  <c r="E178"/>
  <c r="E168"/>
  <c r="E169"/>
  <c r="E171"/>
  <c r="E174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E150"/>
  <c r="E155"/>
  <c r="E158"/>
  <c r="E160"/>
  <c r="E161"/>
  <c r="E163"/>
  <c r="E165"/>
  <c r="E130"/>
  <c r="E132"/>
  <c r="E137"/>
  <c r="E138"/>
  <c r="E139"/>
  <c r="E142"/>
  <c r="E148"/>
  <c r="E129"/>
  <c r="E107"/>
  <c r="E111"/>
  <c r="E112"/>
  <c r="E113"/>
  <c r="E114"/>
  <c r="E119"/>
  <c r="E120"/>
  <c r="E122"/>
  <c r="E126"/>
  <c r="E127"/>
  <c r="E128"/>
  <c r="C5" i="3" l="1"/>
  <c r="C56"/>
  <c r="C55"/>
  <c r="C54"/>
  <c r="C53"/>
  <c r="C57"/>
  <c r="C8" l="1"/>
  <c r="C7" l="1"/>
  <c r="C6"/>
  <c r="E93" i="1" l="1"/>
  <c r="E94"/>
  <c r="E95"/>
  <c r="E96"/>
  <c r="E97"/>
  <c r="E98"/>
  <c r="E99"/>
  <c r="E100"/>
  <c r="E101"/>
  <c r="E103"/>
  <c r="E92"/>
  <c r="P49" l="1"/>
  <c r="E90" l="1"/>
  <c r="E87"/>
  <c r="E85"/>
  <c r="E84"/>
  <c r="E80"/>
  <c r="E79"/>
  <c r="E78"/>
  <c r="E77"/>
  <c r="E76"/>
  <c r="E75"/>
  <c r="E74"/>
  <c r="E73"/>
  <c r="E72"/>
  <c r="E71"/>
  <c r="E70"/>
  <c r="E69"/>
  <c r="E68"/>
  <c r="E67"/>
  <c r="E66"/>
  <c r="E64"/>
  <c r="E63"/>
  <c r="E60"/>
  <c r="E57"/>
  <c r="E53"/>
  <c r="E52"/>
  <c r="E51"/>
  <c r="E50"/>
  <c r="E48"/>
  <c r="E46"/>
  <c r="E45"/>
  <c r="E44"/>
  <c r="E42"/>
  <c r="E38"/>
  <c r="E37"/>
  <c r="E31"/>
  <c r="E27"/>
  <c r="E26"/>
  <c r="E25"/>
  <c r="E24"/>
  <c r="E22"/>
  <c r="E21"/>
  <c r="E20"/>
  <c r="E19"/>
  <c r="E17"/>
  <c r="E14"/>
  <c r="E13"/>
  <c r="E10"/>
  <c r="E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3"/>
  <c r="P34"/>
  <c r="P35"/>
  <c r="P36"/>
  <c r="P37"/>
  <c r="P38"/>
  <c r="P39"/>
  <c r="P40"/>
  <c r="P41"/>
  <c r="P42"/>
  <c r="P43"/>
  <c r="P44"/>
  <c r="P45"/>
  <c r="P46"/>
  <c r="P47"/>
  <c r="P48"/>
  <c r="P50"/>
  <c r="P51"/>
  <c r="P52"/>
  <c r="P53"/>
  <c r="P54"/>
  <c r="P55"/>
  <c r="P56"/>
  <c r="P57"/>
  <c r="P58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6"/>
  <c r="C58" i="3" l="1"/>
  <c r="C9"/>
</calcChain>
</file>

<file path=xl/sharedStrings.xml><?xml version="1.0" encoding="utf-8"?>
<sst xmlns="http://schemas.openxmlformats.org/spreadsheetml/2006/main" count="10232" uniqueCount="3469">
  <si>
    <t>Status</t>
  </si>
  <si>
    <t>Responsável</t>
  </si>
  <si>
    <t>Obs.</t>
  </si>
  <si>
    <t>RELAÇÃO GERAL GESTÃO - VODANET</t>
  </si>
  <si>
    <t>ID</t>
  </si>
  <si>
    <t>OS</t>
  </si>
  <si>
    <t>Data da Instalação</t>
  </si>
  <si>
    <t>2563/11</t>
  </si>
  <si>
    <t>Localidade</t>
  </si>
  <si>
    <t>Endereço</t>
  </si>
  <si>
    <t>Contato</t>
  </si>
  <si>
    <t>2564/11</t>
  </si>
  <si>
    <t>Rua Bento, 0 CVV - Vaticano</t>
  </si>
  <si>
    <t>2565/11</t>
  </si>
  <si>
    <t>2566/11</t>
  </si>
  <si>
    <t>avenida JK, 0 CVV - Centro</t>
  </si>
  <si>
    <t>2567/11</t>
  </si>
  <si>
    <t>Rua Joao Carlos Ribeiro, 630 cvv - Jd das Laranjeiras</t>
  </si>
  <si>
    <t>2568/11</t>
  </si>
  <si>
    <t>2569/11</t>
  </si>
  <si>
    <t>2570/11</t>
  </si>
  <si>
    <t>Rua Presidente Carlos Luz, 410 CVV - Centro</t>
  </si>
  <si>
    <t>2571/11</t>
  </si>
  <si>
    <t>Rua Chacara, 45 CVV - Progresso</t>
  </si>
  <si>
    <t>2572/11</t>
  </si>
  <si>
    <t>2573/11</t>
  </si>
  <si>
    <t>2574/11</t>
  </si>
  <si>
    <t>2575/11</t>
  </si>
  <si>
    <t>Rua Santos Dummont, 30 cvv - São Jacinto</t>
  </si>
  <si>
    <t>2587/11</t>
  </si>
  <si>
    <t>Rua Carvalho de Brito, 317 - Centro</t>
  </si>
  <si>
    <t>2588/11</t>
  </si>
  <si>
    <t>Rua Dário Pereira de Jesus, 0 - Centro</t>
  </si>
  <si>
    <t>2589/11</t>
  </si>
  <si>
    <t>Rua João de Paula Moura, 101 - Centro</t>
  </si>
  <si>
    <t>2609/11</t>
  </si>
  <si>
    <t>Rua Angelo Galvani, 318 - Vila Esperança</t>
  </si>
  <si>
    <t>2610/11</t>
  </si>
  <si>
    <t>Rua Raimundo dos Reis, 435 - Olaria</t>
  </si>
  <si>
    <t>2611/11</t>
  </si>
  <si>
    <t>Rua Justina, 120 - Maria Marcelina de Jesus</t>
  </si>
  <si>
    <t>2614/11</t>
  </si>
  <si>
    <t>Rua Maria Santos, 95 - Várzea</t>
  </si>
  <si>
    <t>2615/11</t>
  </si>
  <si>
    <t>Rua Rosalino Rozemburgo da Fonseca, 130 - Cristo Redentor</t>
  </si>
  <si>
    <t>2617/11</t>
  </si>
  <si>
    <t>Rua José Colombo Rivelli, 311 - Praça dos Esportes</t>
  </si>
  <si>
    <t>2618/11</t>
  </si>
  <si>
    <t>Rua Maria Izabel Moreira Pinto, 0 - Centro</t>
  </si>
  <si>
    <t>2619/11</t>
  </si>
  <si>
    <t>Rua Padre Laerte Oliveira, 0 - Centro</t>
  </si>
  <si>
    <t>2620/11</t>
  </si>
  <si>
    <t>Rua Pedra Azul, 0 - Centro</t>
  </si>
  <si>
    <t>2621/11</t>
  </si>
  <si>
    <t>2622/11</t>
  </si>
  <si>
    <t>Rua João Ferreira, 216 A - Centro</t>
  </si>
  <si>
    <t>2638/11</t>
  </si>
  <si>
    <t>Rua Hildelbrando Cabral, 0 - Centro</t>
  </si>
  <si>
    <t>2639/11</t>
  </si>
  <si>
    <t>Rua Jacarandá, 215 - Vila Isabel</t>
  </si>
  <si>
    <t>2640/11</t>
  </si>
  <si>
    <t>Avenida Josefa Rodrigues da Silva, 0 - Centro</t>
  </si>
  <si>
    <t>2641/11</t>
  </si>
  <si>
    <t>Rua Epaminondas Mota, 16 - Centro</t>
  </si>
  <si>
    <t>2642/11</t>
  </si>
  <si>
    <t>Rua Outra Banda, 0 - Vista Alegre</t>
  </si>
  <si>
    <t>2643/11</t>
  </si>
  <si>
    <t>Rua Primeiro de março, 0 - Centro</t>
  </si>
  <si>
    <t>2644/11</t>
  </si>
  <si>
    <t>Rua Clovis Prates, 398 - Centro</t>
  </si>
  <si>
    <t>2645/11</t>
  </si>
  <si>
    <t>Rua Francisco Leite, 0 - Centro</t>
  </si>
  <si>
    <t>2646/11</t>
  </si>
  <si>
    <t>Rua Prudente de Moraes, 4469 - Centro</t>
  </si>
  <si>
    <t>2647/11</t>
  </si>
  <si>
    <t>Rua Teodomiro Milanez Brandão, 3 - Centro</t>
  </si>
  <si>
    <t>2648/11</t>
  </si>
  <si>
    <t>Avenida Juquinha Mendonça, 437 - Centro</t>
  </si>
  <si>
    <t>2649/11</t>
  </si>
  <si>
    <t>Rua Do Rosário, 64 - Centro</t>
  </si>
  <si>
    <t>2650/11</t>
  </si>
  <si>
    <t>Rua Severo Leão, 0 - Centro</t>
  </si>
  <si>
    <t>2651/11</t>
  </si>
  <si>
    <t>Avenida Juscelino K de Oliveira, 0 - Centro</t>
  </si>
  <si>
    <t>2652/11</t>
  </si>
  <si>
    <t>Rua Aparecida Nunes, 170 - Cohab</t>
  </si>
  <si>
    <t>2653/11</t>
  </si>
  <si>
    <t>Rua José Victor de Oliveira, 211 - Givisiez</t>
  </si>
  <si>
    <t>2654/11</t>
  </si>
  <si>
    <t>Rua Francisco Bernardes, 484 - Centro</t>
  </si>
  <si>
    <t>2655/11</t>
  </si>
  <si>
    <t>Rua Santa Cruz, 315 - Centro</t>
  </si>
  <si>
    <t>2656/11</t>
  </si>
  <si>
    <t>Rua Renato Azeredo, 210 - Centro</t>
  </si>
  <si>
    <t>2657/11</t>
  </si>
  <si>
    <t>Rua Oswaldo Alves Machado, 0 - Centro</t>
  </si>
  <si>
    <t>2658/11</t>
  </si>
  <si>
    <t>Rua Farmacêutico Vespasiano Pinto Vieira, 0 - Centro</t>
  </si>
  <si>
    <t>2659/11</t>
  </si>
  <si>
    <t>2660/11</t>
  </si>
  <si>
    <t>Rua Vereador José Manoel, 0 - Centro</t>
  </si>
  <si>
    <t>2661/11</t>
  </si>
  <si>
    <t>Rua Rio Grande do Sul, 116 - Santana</t>
  </si>
  <si>
    <t>2662/11</t>
  </si>
  <si>
    <t>Rua Pará de Minas, 179 - Centro</t>
  </si>
  <si>
    <t>2663/11</t>
  </si>
  <si>
    <t>2664/11</t>
  </si>
  <si>
    <t>2665/11</t>
  </si>
  <si>
    <t>Rua Walter Nasser, 4 - Centro</t>
  </si>
  <si>
    <t>2666/11</t>
  </si>
  <si>
    <t>Rua Pouso Alegre, 267 - Lagoinha</t>
  </si>
  <si>
    <t>2667/11</t>
  </si>
  <si>
    <t>2687/11</t>
  </si>
  <si>
    <t>Rua João Saturnino Lopes, 365 - Centro</t>
  </si>
  <si>
    <t>2688/11</t>
  </si>
  <si>
    <t>Rua Joaquim Dias de Moura, 20 - Centro</t>
  </si>
  <si>
    <t>2689/11</t>
  </si>
  <si>
    <t>Rua Professora Juscelina Costa, 420 - Centro</t>
  </si>
  <si>
    <t>SANTA LUZIA</t>
  </si>
  <si>
    <t>PASSA TEMPO</t>
  </si>
  <si>
    <t>PALMA</t>
  </si>
  <si>
    <t>PADRE PARAÍSO</t>
  </si>
  <si>
    <t>PEDRO TEIXEIRA</t>
  </si>
  <si>
    <t>NOVA MÓDICA</t>
  </si>
  <si>
    <t>NAZARENO</t>
  </si>
  <si>
    <t>MORRO DA GARÇA</t>
  </si>
  <si>
    <t>MONJOLOS</t>
  </si>
  <si>
    <t>MESQUITA</t>
  </si>
  <si>
    <t>MARAVILHAS</t>
  </si>
  <si>
    <t>LUISLÂNDIA</t>
  </si>
  <si>
    <t>LIMEIRA DO OESTE</t>
  </si>
  <si>
    <t>LAGOA GRANDE</t>
  </si>
  <si>
    <t>OURO VERDE DE MINAS</t>
  </si>
  <si>
    <t>2742/11</t>
  </si>
  <si>
    <t>2731/11</t>
  </si>
  <si>
    <t>2732/11</t>
  </si>
  <si>
    <t>2733/11</t>
  </si>
  <si>
    <t>2734/11</t>
  </si>
  <si>
    <t>2735/11</t>
  </si>
  <si>
    <t>2736/11</t>
  </si>
  <si>
    <t>2737/11</t>
  </si>
  <si>
    <t>2738/11</t>
  </si>
  <si>
    <t>2739/11</t>
  </si>
  <si>
    <t>2740/11</t>
  </si>
  <si>
    <t>2741/11</t>
  </si>
  <si>
    <t>2722/11</t>
  </si>
  <si>
    <t>2721/11</t>
  </si>
  <si>
    <t>2720/11</t>
  </si>
  <si>
    <t>2723/11</t>
  </si>
  <si>
    <t>2718/11</t>
  </si>
  <si>
    <t>2717/11</t>
  </si>
  <si>
    <t>2701/11</t>
  </si>
  <si>
    <t>2695/11</t>
  </si>
  <si>
    <t>2694/11</t>
  </si>
  <si>
    <t>2693/11</t>
  </si>
  <si>
    <t>2692/11</t>
  </si>
  <si>
    <t>2691/11</t>
  </si>
  <si>
    <t>2690/11</t>
  </si>
  <si>
    <t>2719/11</t>
  </si>
  <si>
    <t>Potência</t>
  </si>
  <si>
    <t>Agendamento</t>
  </si>
  <si>
    <t>Data do Agendamento</t>
  </si>
  <si>
    <t>Telefone</t>
  </si>
  <si>
    <t>BRASÍLIA DE MINAS</t>
  </si>
  <si>
    <t>JEQUITINHONHA</t>
  </si>
  <si>
    <t>CAMPO BELO</t>
  </si>
  <si>
    <t>CAPELINHA</t>
  </si>
  <si>
    <t>FRUTAL</t>
  </si>
  <si>
    <t>JANUÁRIA</t>
  </si>
  <si>
    <t>JUIZ DE FORA</t>
  </si>
  <si>
    <t>LEOPOLDINA</t>
  </si>
  <si>
    <t>SETE LAGOAS</t>
  </si>
  <si>
    <t>TAIOBEIRAS</t>
  </si>
  <si>
    <t>PATROCÍNIO</t>
  </si>
  <si>
    <t>MANHUAÇU</t>
  </si>
  <si>
    <t>TEÓFILO OTONI</t>
  </si>
  <si>
    <t>ANTÔNIO DIAS</t>
  </si>
  <si>
    <t>ANTÔNIO PRADO DE MINAS</t>
  </si>
  <si>
    <t>ARAÇAÍ</t>
  </si>
  <si>
    <t>ARCEBURGO</t>
  </si>
  <si>
    <t>BALDIM</t>
  </si>
  <si>
    <t>BELA VISTA DE MINAS</t>
  </si>
  <si>
    <t>BOM JARDIM DE MINAS</t>
  </si>
  <si>
    <t>BONFIM</t>
  </si>
  <si>
    <t>BRÁS PIRES</t>
  </si>
  <si>
    <t>BRAÚNAS</t>
  </si>
  <si>
    <t>BUENÓPOLIS</t>
  </si>
  <si>
    <t>CACHOEIRA DE PAJEÚ</t>
  </si>
  <si>
    <t>CACHOEIRA DOURADA</t>
  </si>
  <si>
    <t>CAIANA</t>
  </si>
  <si>
    <t>CAMPANÁRIO</t>
  </si>
  <si>
    <t>CANA VERDE</t>
  </si>
  <si>
    <t>CARNEIRINHO</t>
  </si>
  <si>
    <t>CASCALHO RICO</t>
  </si>
  <si>
    <t>CATAS ALTAS</t>
  </si>
  <si>
    <t>CENTRAL DE MINAS</t>
  </si>
  <si>
    <t>CLARO DOS POÇÕES</t>
  </si>
  <si>
    <t>CÔNEGO MARINHO</t>
  </si>
  <si>
    <t>CONGONHAL</t>
  </si>
  <si>
    <t>CONGONHAS DO NORTE</t>
  </si>
  <si>
    <t>CONQUISTA</t>
  </si>
  <si>
    <t>CORDISBURGO</t>
  </si>
  <si>
    <t>CORONEL MURTA</t>
  </si>
  <si>
    <t>DELFIM MOREIRA</t>
  </si>
  <si>
    <t>DELTA</t>
  </si>
  <si>
    <t>DIVINO</t>
  </si>
  <si>
    <t>DORES DE CAMPOS</t>
  </si>
  <si>
    <t>FORTALEZA DE MINAS</t>
  </si>
  <si>
    <t>FORTUNA DE MINAS</t>
  </si>
  <si>
    <t>FREI GASPAR</t>
  </si>
  <si>
    <t>GOIANÁ</t>
  </si>
  <si>
    <t>GUIMARÂNIA</t>
  </si>
  <si>
    <t>GUIRICEMA</t>
  </si>
  <si>
    <t>IBERTIOGA</t>
  </si>
  <si>
    <t>IGARATINGA</t>
  </si>
  <si>
    <t>INIMUTABA</t>
  </si>
  <si>
    <t>ITUTINGA</t>
  </si>
  <si>
    <t>JACUÍ</t>
  </si>
  <si>
    <t>JENIPAPO DE MINAS</t>
  </si>
  <si>
    <t>JEQUITAÍ</t>
  </si>
  <si>
    <t>JEQUITIBÁ</t>
  </si>
  <si>
    <t>JOANÉSIA</t>
  </si>
  <si>
    <t>JOSÉ GONÇALVES DE MINAS</t>
  </si>
  <si>
    <t>Envio Prodemge</t>
  </si>
  <si>
    <t>nº mac</t>
  </si>
  <si>
    <t>00:20:0E:10:48:3C</t>
  </si>
  <si>
    <t>00:20:0E:10:48:C9</t>
  </si>
  <si>
    <t>00:20:0E:10:48:D8</t>
  </si>
  <si>
    <t>00:20:0E:10:48:64</t>
  </si>
  <si>
    <t>00:20:0E:10:48:47</t>
  </si>
  <si>
    <t>00:20:0E:10:48:9F</t>
  </si>
  <si>
    <t>00:20:0E:10:48:EB</t>
  </si>
  <si>
    <t>00:20:0E:10:48:B6</t>
  </si>
  <si>
    <t>00:20:0E:10:48:6E</t>
  </si>
  <si>
    <t>00:20:0E:10:48:53</t>
  </si>
  <si>
    <t>00:20:0E:10:48:CD</t>
  </si>
  <si>
    <t>00:20:0E:10:48:AF</t>
  </si>
  <si>
    <t>00:20:0E:10:48:B3</t>
  </si>
  <si>
    <t>00:20:0E:10:48:85</t>
  </si>
  <si>
    <t>00:20:0E:10:48:61</t>
  </si>
  <si>
    <t>00:20:0E:10:48:F2</t>
  </si>
  <si>
    <t>00:20:0E:10:48:68</t>
  </si>
  <si>
    <t>00:20:0E:10:48:A6</t>
  </si>
  <si>
    <t>00:20:0E:10:48:D7</t>
  </si>
  <si>
    <t>00:20:0E:10:48:B0</t>
  </si>
  <si>
    <t>00:20:0E:10:48:7F</t>
  </si>
  <si>
    <t>00:20:0E:10:48:C2</t>
  </si>
  <si>
    <t>00:20:0E:10:48:63</t>
  </si>
  <si>
    <t>00:20:0E:10:48:4F</t>
  </si>
  <si>
    <t>00:20:0E:10:48:E9</t>
  </si>
  <si>
    <t>00:20:0E:10:48:4C</t>
  </si>
  <si>
    <t>00:20:0E:10:48:A4</t>
  </si>
  <si>
    <t>00:20:0E:10:48:91</t>
  </si>
  <si>
    <t>00:20:0E:10:48:B8</t>
  </si>
  <si>
    <t>00:20:0E:10:48:69</t>
  </si>
  <si>
    <t>00:20:0E:10:48:3E</t>
  </si>
  <si>
    <t>00:20:0E:10:48:70</t>
  </si>
  <si>
    <t>00:20:0E:10:48:DE</t>
  </si>
  <si>
    <t>00:20:0E:10:48:77</t>
  </si>
  <si>
    <t>00:20:0E:10:48:D1</t>
  </si>
  <si>
    <t>00:20:0E:10:48:D4</t>
  </si>
  <si>
    <t>00:20:0E:10:48:AB</t>
  </si>
  <si>
    <t>00:20:0E:10:49:03</t>
  </si>
  <si>
    <t>00:20:0E:10:48:FE</t>
  </si>
  <si>
    <t>00:20:0E:10:48:C4</t>
  </si>
  <si>
    <t>00:20:0E:10:48:4E</t>
  </si>
  <si>
    <t>00:20:0E:10:48:7A</t>
  </si>
  <si>
    <t>00:20:0E:10:45:AE</t>
  </si>
  <si>
    <t>00:20:0E:10:48:C7</t>
  </si>
  <si>
    <t>Status Lider</t>
  </si>
  <si>
    <t>Municipio</t>
  </si>
  <si>
    <t>Região no Estado</t>
  </si>
  <si>
    <t>Data</t>
  </si>
  <si>
    <t>Morro da Garça</t>
  </si>
  <si>
    <t>Rua Major Salvo, 321 - Centro</t>
  </si>
  <si>
    <t>central</t>
  </si>
  <si>
    <t>Nazareno</t>
  </si>
  <si>
    <t>Praça Nossa Senhora de Nazaré, 0 - Centro</t>
  </si>
  <si>
    <t>Passa Tempo</t>
  </si>
  <si>
    <t>Rua José Luiz Gomes, 70 - Centro</t>
  </si>
  <si>
    <t>Santa Luzia</t>
  </si>
  <si>
    <t>Rua Presidente Nilo Peçanha, 110 - Boa Esperança</t>
  </si>
  <si>
    <t>Rua Presidente Afonso Pena, 543 - Boa Esperança</t>
  </si>
  <si>
    <t>Rua Geraldo Teixeira da Costa, 2199 - São Benedito</t>
  </si>
  <si>
    <t>Avenida Raul Teixeira da Costa Sobrinho, 407 - Camelos</t>
  </si>
  <si>
    <t>Avenida Raul Teixeira da Costa Sobrinho, 46 - Centro</t>
  </si>
  <si>
    <t>Rua Alfredo Castilho, 0 - Barreiro do Amaral</t>
  </si>
  <si>
    <t>Rua Pará de Minas, 2230 - São Benedito</t>
  </si>
  <si>
    <t>Rua Itarema, 392 - Via Colégio</t>
  </si>
  <si>
    <t>Avenida Redelvim Andrade, 0 - Boa Esperança</t>
  </si>
  <si>
    <t>Avenida Senhor do Bonfim, 1052 - São Benedito</t>
  </si>
  <si>
    <t>Avenida Raul Teixeira da Costa Sobrinho, 22 - Centro</t>
  </si>
  <si>
    <t>Avenida Senhor do Bonfim, 496 - Cristina A</t>
  </si>
  <si>
    <t>Sete Lagoas</t>
  </si>
  <si>
    <t>CENTRAL</t>
  </si>
  <si>
    <t>Araçai</t>
  </si>
  <si>
    <t>Baldim</t>
  </si>
  <si>
    <t>Bela Vista de Minas</t>
  </si>
  <si>
    <t>Bonfim</t>
  </si>
  <si>
    <t>Catas Altas</t>
  </si>
  <si>
    <t>Congonhas do Norte</t>
  </si>
  <si>
    <t>Cordisburgo</t>
  </si>
  <si>
    <t>Ibertioga</t>
  </si>
  <si>
    <t>Igaratinga</t>
  </si>
  <si>
    <t>Inimutaba</t>
  </si>
  <si>
    <t>Avenida Geraldo Magalhães Mascarenhas, 469 - Centro</t>
  </si>
  <si>
    <t>Jequitibá</t>
  </si>
  <si>
    <t>Maravilhas</t>
  </si>
  <si>
    <t>Rua Do Cruzeiro, 120 - Centro</t>
  </si>
  <si>
    <t>Monjolos</t>
  </si>
  <si>
    <t>Rua do Bonfim, 0 - Centro</t>
  </si>
  <si>
    <t>Antônio Prado de Minas</t>
  </si>
  <si>
    <t>zona da mata</t>
  </si>
  <si>
    <t>sul de minas</t>
  </si>
  <si>
    <t>Frutal</t>
  </si>
  <si>
    <t>triangulo mineiro</t>
  </si>
  <si>
    <t>Juiz de Fora</t>
  </si>
  <si>
    <t>Avenida Eugenio do Nascimento, 0 HOSPITAL UNIVERSITARIO - Dom Bosco</t>
  </si>
  <si>
    <t>Leopoldina</t>
  </si>
  <si>
    <t>Patrocinio</t>
  </si>
  <si>
    <t>Avenida João Alves do Nascimento, 600 cvv - centro</t>
  </si>
  <si>
    <t>Arceburgo</t>
  </si>
  <si>
    <t>Bom Jardim de Minas</t>
  </si>
  <si>
    <t>Brás Pires</t>
  </si>
  <si>
    <t>Cachoeira Dourada</t>
  </si>
  <si>
    <t>Avenida Das Nações, 10 - Centro</t>
  </si>
  <si>
    <t>Caiana</t>
  </si>
  <si>
    <t>Cana Verde</t>
  </si>
  <si>
    <t>Cascalho Rico</t>
  </si>
  <si>
    <t>Congonhal</t>
  </si>
  <si>
    <t>CLIENTE NÃO ESTÁ CIENTE</t>
  </si>
  <si>
    <t>Delfim Moreira</t>
  </si>
  <si>
    <t>Fortaleza de Minas</t>
  </si>
  <si>
    <t>Pedro Teixeira</t>
  </si>
  <si>
    <t>Rua Coronel João Jacinto, 0 - Centro</t>
  </si>
  <si>
    <t>Manhuaçu</t>
  </si>
  <si>
    <t>Praça Bom Pastor, 0 cvv - Bom Pastor</t>
  </si>
  <si>
    <t>Divino</t>
  </si>
  <si>
    <t>Goianá</t>
  </si>
  <si>
    <t>Guiricema</t>
  </si>
  <si>
    <t>Palma</t>
  </si>
  <si>
    <t>Rua Paula Freitas, 0 - Centro</t>
  </si>
  <si>
    <t>Guimarânia</t>
  </si>
  <si>
    <t>Praça Pedro Guimarães, 245 - Centro</t>
  </si>
  <si>
    <t>Jacuí</t>
  </si>
  <si>
    <t>Rua São Paulo, 766 - Centro</t>
  </si>
  <si>
    <t>Cachoeira de Pajeú</t>
  </si>
  <si>
    <t>jequitinhonha</t>
  </si>
  <si>
    <t>Campanario</t>
  </si>
  <si>
    <t>Coronel Murta</t>
  </si>
  <si>
    <t>norte de minas / jequitinhonha</t>
  </si>
  <si>
    <t>Frei Gaspar</t>
  </si>
  <si>
    <t>Jenipapo de Minas</t>
  </si>
  <si>
    <t>Jequitinhonha</t>
  </si>
  <si>
    <t>José Gonçalves de Minas</t>
  </si>
  <si>
    <t>Ouro Verde de Minas</t>
  </si>
  <si>
    <t>Rua Mantena, 14 - Centro</t>
  </si>
  <si>
    <t>Padre Paraíso</t>
  </si>
  <si>
    <t>Rua Joalma, 105 - DNER</t>
  </si>
  <si>
    <t xml:space="preserve">Taiobeiras // ABADIA DOS DOURADOS </t>
  </si>
  <si>
    <t>Rua Tres Corações, 174 cvv - sagrada familia</t>
  </si>
  <si>
    <t>Teófilo Otoni</t>
  </si>
  <si>
    <t>Lagoa Grande</t>
  </si>
  <si>
    <t>Rua Presidente Olegário, 625 - Planalto</t>
  </si>
  <si>
    <t>noroeste de minas</t>
  </si>
  <si>
    <t>Brasília de Minas</t>
  </si>
  <si>
    <t>Avenida BIAS FORTES, 1061 CVV - Dona Joaquina</t>
  </si>
  <si>
    <t>norte de minas</t>
  </si>
  <si>
    <t>Claro dos Poções</t>
  </si>
  <si>
    <t>Cônego Marinho</t>
  </si>
  <si>
    <t>Januária</t>
  </si>
  <si>
    <t>Rua 11, 155 cvv - Vila Jussara</t>
  </si>
  <si>
    <t>Jequitaí</t>
  </si>
  <si>
    <t>Rua Vereador Silvestre Augusto Costa, 82 - Centro (n° correto: 94)</t>
  </si>
  <si>
    <t>Luislândia</t>
  </si>
  <si>
    <t>Rua Eva Botelhos, 395 - Santa Rita</t>
  </si>
  <si>
    <t>Antônio Dias</t>
  </si>
  <si>
    <t>rio doce</t>
  </si>
  <si>
    <t>Braúnas</t>
  </si>
  <si>
    <t>Capelinha</t>
  </si>
  <si>
    <t>Central de Minas</t>
  </si>
  <si>
    <t>Joanésia</t>
  </si>
  <si>
    <t>Mesquita</t>
  </si>
  <si>
    <t>Rua Monsenhor Alipio, 42 - Centro</t>
  </si>
  <si>
    <t>Nova Módica</t>
  </si>
  <si>
    <t>Rua Magalhães Pinto, 166 - Centro</t>
  </si>
  <si>
    <t>00:20:0E:10:48:6D</t>
  </si>
  <si>
    <t>00:20:0E:10:48:B2</t>
  </si>
  <si>
    <t>00:20:0E:10:48:7C</t>
  </si>
  <si>
    <t>00:20:0E:10:48:88</t>
  </si>
  <si>
    <t>00:20:0E:10:48:73</t>
  </si>
  <si>
    <t>00:20:0E:10:48:B7</t>
  </si>
  <si>
    <t>00:20:0E:10:48:BB</t>
  </si>
  <si>
    <t>00:20:0E:10:48:C5</t>
  </si>
  <si>
    <t>00:20:0E:10:48:3D</t>
  </si>
  <si>
    <t>00:20:0E:10:48:5E</t>
  </si>
  <si>
    <t>00:20:0E:10:48:7D</t>
  </si>
  <si>
    <t>00:20:0E:10:48:A7</t>
  </si>
  <si>
    <t>00:20:0E:10:48:7E</t>
  </si>
  <si>
    <t>00:20:0E:10:48:93</t>
  </si>
  <si>
    <t>00:20:0E:10:48:8D</t>
  </si>
  <si>
    <t>00:20:0E:10:48:48</t>
  </si>
  <si>
    <t>00:20:0E:10:48:45</t>
  </si>
  <si>
    <t>00:20:0E:10:48:A9</t>
  </si>
  <si>
    <t>00:20:0E:10:48:AE</t>
  </si>
  <si>
    <t>00:20:0E:10:48:D9</t>
  </si>
  <si>
    <t>00:20:0E:10:48:8A</t>
  </si>
  <si>
    <t>00:20:0E:10:48:82</t>
  </si>
  <si>
    <t>00:20:0E:10:48:95</t>
  </si>
  <si>
    <t>00:20:0E:10:48:67</t>
  </si>
  <si>
    <t>00:20:0E:10:48:42</t>
  </si>
  <si>
    <t>00:20:0E:10:48:8C</t>
  </si>
  <si>
    <t>00:20:0E:10:48:5A</t>
  </si>
  <si>
    <t>Fortuna de Minas</t>
  </si>
  <si>
    <t>Designação</t>
  </si>
  <si>
    <t>SES-BRAS-0643</t>
  </si>
  <si>
    <t>SES-JEHA-0644</t>
  </si>
  <si>
    <t>SES-CALO-0645</t>
  </si>
  <si>
    <t>SES-CAHA-0646</t>
  </si>
  <si>
    <t>SES-FRAL-0647</t>
  </si>
  <si>
    <t>SES-JUIA-0648</t>
  </si>
  <si>
    <t>SES-JURA-0649</t>
  </si>
  <si>
    <t>SES-LENA-0650</t>
  </si>
  <si>
    <t>SES-SEAS-0651</t>
  </si>
  <si>
    <t>SES-PAIO-0653</t>
  </si>
  <si>
    <t>SES-TENI-0655</t>
  </si>
  <si>
    <t>SES-ANAS-0657</t>
  </si>
  <si>
    <t>SES-ANAS-0658</t>
  </si>
  <si>
    <t>SES-ARGO-0661</t>
  </si>
  <si>
    <t>SES-BAIM-0662</t>
  </si>
  <si>
    <t>SES-BOAS-0664</t>
  </si>
  <si>
    <t>SES-BOIM-0665</t>
  </si>
  <si>
    <t>SES-BRES-0666</t>
  </si>
  <si>
    <t>SES-BUIS-0668</t>
  </si>
  <si>
    <t>SES-CADA-0670</t>
  </si>
  <si>
    <t>SES-CANA-0671</t>
  </si>
  <si>
    <t>SES-CADE-0673</t>
  </si>
  <si>
    <t>SES-CAHO-0674</t>
  </si>
  <si>
    <t>SES-CACO-0675</t>
  </si>
  <si>
    <t>SES-CAAS-0676</t>
  </si>
  <si>
    <t>SES-CEAS-0677</t>
  </si>
  <si>
    <t>SES-CLES-0678</t>
  </si>
  <si>
    <t>SES-COAL-0680</t>
  </si>
  <si>
    <t>SES-COTE-0681</t>
  </si>
  <si>
    <t>SES-COTA-0682</t>
  </si>
  <si>
    <t>SES-COGO-0683</t>
  </si>
  <si>
    <t>SES-COTA-0684</t>
  </si>
  <si>
    <t>SES-DERA-0685</t>
  </si>
  <si>
    <t>SES-DETA-0686</t>
  </si>
  <si>
    <t>SES-DINO-0687</t>
  </si>
  <si>
    <t>SES-FOAS-0689</t>
  </si>
  <si>
    <t>SES-FOAS-0690</t>
  </si>
  <si>
    <t>SES-FRAR-0691</t>
  </si>
  <si>
    <t>SES-GUIA-0693</t>
  </si>
  <si>
    <t>SES-GUMA-0694</t>
  </si>
  <si>
    <t>SES-IBGA-0695</t>
  </si>
  <si>
    <t>SES-IGGA-0696</t>
  </si>
  <si>
    <t>SES-INBA-0697</t>
  </si>
  <si>
    <t>SES-JEAS-0700</t>
  </si>
  <si>
    <t>SES-JOIA-0722</t>
  </si>
  <si>
    <t>SES-JOAS-0723</t>
  </si>
  <si>
    <t>SES-SAIA-0754</t>
  </si>
  <si>
    <t>SES-SAIA-0743</t>
  </si>
  <si>
    <t>SES-SAIA-0744</t>
  </si>
  <si>
    <t>SES-SAIA-0745</t>
  </si>
  <si>
    <t>SES-SAIA-0746</t>
  </si>
  <si>
    <t>SES-SAIA-0747</t>
  </si>
  <si>
    <t>SES-SAIA-0748</t>
  </si>
  <si>
    <t>SES-SAIA-0749</t>
  </si>
  <si>
    <t>SES-SAIA-0750</t>
  </si>
  <si>
    <t>SES-SAIA-0751</t>
  </si>
  <si>
    <t>SES-SAIA-0752</t>
  </si>
  <si>
    <t>SES-SAIA-0753</t>
  </si>
  <si>
    <t>SES-PAPO-0738</t>
  </si>
  <si>
    <t>SES-PAMA-0737</t>
  </si>
  <si>
    <t>SES-PASO-0736</t>
  </si>
  <si>
    <t>SES-PERA-0739</t>
  </si>
  <si>
    <t>SES-NOCA-0734</t>
  </si>
  <si>
    <t>SES-NANO-0733</t>
  </si>
  <si>
    <t>SES-MOOS-0729</t>
  </si>
  <si>
    <t>SES-META-0728</t>
  </si>
  <si>
    <t>SES-MAAS-0727</t>
  </si>
  <si>
    <t>SES-LUIA-0726</t>
  </si>
  <si>
    <t>SES-LITE-0725</t>
  </si>
  <si>
    <t>SES-LADE-0724</t>
  </si>
  <si>
    <t>SES-OUAS-0735</t>
  </si>
  <si>
    <t>FABRICIO</t>
  </si>
  <si>
    <t>ALEXANDRE</t>
  </si>
  <si>
    <t>CID</t>
  </si>
  <si>
    <t>EM ANDAMENTO</t>
  </si>
  <si>
    <t>Data da Aceitação</t>
  </si>
  <si>
    <t>Recebimento de Relatório</t>
  </si>
  <si>
    <t>atualização</t>
  </si>
  <si>
    <t>CARLOS</t>
  </si>
  <si>
    <t>MARCIO</t>
  </si>
  <si>
    <t>MARCO AURELIO</t>
  </si>
  <si>
    <t>FRANCISCO</t>
  </si>
  <si>
    <t>ANTONIO</t>
  </si>
  <si>
    <t>LEONARDO</t>
  </si>
  <si>
    <t>CARLOS ANDRE/ JEFERSON</t>
  </si>
  <si>
    <t>AGEMIRO</t>
  </si>
  <si>
    <t>CONCLUÍDO</t>
  </si>
  <si>
    <t>Pendência</t>
  </si>
  <si>
    <t>AMINTAS/MARCO AURELIO</t>
  </si>
  <si>
    <t>LIDER</t>
  </si>
  <si>
    <t>CLIENTE</t>
  </si>
  <si>
    <t>JONEY/EDNEY</t>
  </si>
  <si>
    <t>-</t>
  </si>
  <si>
    <t>CARLOS ANDRE</t>
  </si>
  <si>
    <t>FRANCISCO/MARCOS PAULO</t>
  </si>
  <si>
    <t>Data de Solicitação</t>
  </si>
  <si>
    <t>Prazo</t>
  </si>
  <si>
    <t>DHIONEY / EDNEY</t>
  </si>
  <si>
    <t>Data da Paralização</t>
  </si>
  <si>
    <t>SAUDE</t>
  </si>
  <si>
    <t>LEANDRO</t>
  </si>
  <si>
    <t>AGENDAR</t>
  </si>
  <si>
    <t>DIONEY / EDNEY</t>
  </si>
  <si>
    <t>Staus</t>
  </si>
  <si>
    <t>Qtd.</t>
  </si>
  <si>
    <t>TOTAL</t>
  </si>
  <si>
    <t>Pendências</t>
  </si>
  <si>
    <t>SAÚDE</t>
  </si>
  <si>
    <t>SEM PENDÊNCIAS</t>
  </si>
  <si>
    <t>REJEITADO</t>
  </si>
  <si>
    <t>ACEITO</t>
  </si>
  <si>
    <t>Long.</t>
  </si>
  <si>
    <t>Lat.</t>
  </si>
  <si>
    <t xml:space="preserve"> 18°50'4.18"S</t>
  </si>
  <si>
    <t xml:space="preserve"> 46°45'47.00"O</t>
  </si>
  <si>
    <t xml:space="preserve"> 20°38'56.50"S</t>
  </si>
  <si>
    <t xml:space="preserve"> 44°30'4.55"O</t>
  </si>
  <si>
    <t xml:space="preserve"> 21°21'38.65"S</t>
  </si>
  <si>
    <t xml:space="preserve"> 42°18'51.88"O</t>
  </si>
  <si>
    <t xml:space="preserve"> 17° 4'4.55"S</t>
  </si>
  <si>
    <t xml:space="preserve"> 41°28'55.61"O</t>
  </si>
  <si>
    <t xml:space="preserve"> 21°41'19.02"S</t>
  </si>
  <si>
    <t xml:space="preserve"> 43°44'39.47"O</t>
  </si>
  <si>
    <t xml:space="preserve"> 18°25'59.51"S</t>
  </si>
  <si>
    <t xml:space="preserve"> 41°29'44.60"O</t>
  </si>
  <si>
    <t xml:space="preserve"> 21°12'45.59"S</t>
  </si>
  <si>
    <t xml:space="preserve"> 44°35'54.20"O</t>
  </si>
  <si>
    <t xml:space="preserve"> 18°32'29.52"S</t>
  </si>
  <si>
    <t xml:space="preserve"> 44°35'41.24"O</t>
  </si>
  <si>
    <t xml:space="preserve"> 18°18'50.00"S</t>
  </si>
  <si>
    <t xml:space="preserve"> 44° 7'5.06"O</t>
  </si>
  <si>
    <t xml:space="preserve"> 19°13'12.27"S</t>
  </si>
  <si>
    <t xml:space="preserve"> 42°36'33.48"O</t>
  </si>
  <si>
    <t xml:space="preserve"> 19°31'11.88"S</t>
  </si>
  <si>
    <t xml:space="preserve"> 44°40'52.23"O</t>
  </si>
  <si>
    <t xml:space="preserve"> 16° 5'59.60"S</t>
  </si>
  <si>
    <t xml:space="preserve"> 44°34'4.62"O</t>
  </si>
  <si>
    <t xml:space="preserve"> 19°33'8.34"S</t>
  </si>
  <si>
    <t xml:space="preserve"> 50°34'38.34"O</t>
  </si>
  <si>
    <t xml:space="preserve"> 17°50'38.40"S</t>
  </si>
  <si>
    <t xml:space="preserve"> 46°31'0.19"O</t>
  </si>
  <si>
    <t xml:space="preserve"> 18° 4'41.08"S</t>
  </si>
  <si>
    <t xml:space="preserve"> 41°16'3.03"O</t>
  </si>
  <si>
    <t xml:space="preserve"> 16°12'29.87"S</t>
  </si>
  <si>
    <t xml:space="preserve"> 44°25'35.19"O</t>
  </si>
  <si>
    <t xml:space="preserve"> 16°26'7.15"S</t>
  </si>
  <si>
    <t xml:space="preserve"> 41° 0'11.87"O</t>
  </si>
  <si>
    <t xml:space="preserve"> 20°51'56.59"S</t>
  </si>
  <si>
    <t xml:space="preserve"> 45°16'23.53"O</t>
  </si>
  <si>
    <t xml:space="preserve"> 17°41'29.43"S</t>
  </si>
  <si>
    <t xml:space="preserve"> 42°30'57.92"O</t>
  </si>
  <si>
    <t xml:space="preserve"> 20° 1'10.78"S</t>
  </si>
  <si>
    <t xml:space="preserve"> 48°55'10.08"O</t>
  </si>
  <si>
    <t xml:space="preserve"> 15°29'20.97"S</t>
  </si>
  <si>
    <t xml:space="preserve"> 44°21'23.44"O</t>
  </si>
  <si>
    <t xml:space="preserve"> 21°45'47.22"S</t>
  </si>
  <si>
    <t xml:space="preserve"> 43°20'39.90"O</t>
  </si>
  <si>
    <t xml:space="preserve"> 21°31'37.16"S</t>
  </si>
  <si>
    <t xml:space="preserve"> 42°38'26.07"O</t>
  </si>
  <si>
    <t xml:space="preserve"> 15°48'1.22"S</t>
  </si>
  <si>
    <t xml:space="preserve"> 42°14'8.13"O</t>
  </si>
  <si>
    <t xml:space="preserve"> 18°56'39.16"S</t>
  </si>
  <si>
    <t xml:space="preserve"> 46°59'31.84"O</t>
  </si>
  <si>
    <t xml:space="preserve"> 20°15'54.73"S</t>
  </si>
  <si>
    <t xml:space="preserve"> 42° 2'6.57"O</t>
  </si>
  <si>
    <t xml:space="preserve"> 17°51'13.38"S</t>
  </si>
  <si>
    <t xml:space="preserve"> 41°30'54.30"O</t>
  </si>
  <si>
    <t xml:space="preserve"> 19°37'27.18"S</t>
  </si>
  <si>
    <t xml:space="preserve"> 42°52'6.80"O</t>
  </si>
  <si>
    <t xml:space="preserve"> 21° 1'14.53"S</t>
  </si>
  <si>
    <t xml:space="preserve"> 42° 6'46.22"O</t>
  </si>
  <si>
    <t xml:space="preserve"> 19°12'15.36"S</t>
  </si>
  <si>
    <t xml:space="preserve"> 44°14'50.16"O</t>
  </si>
  <si>
    <t xml:space="preserve"> 21°21'56.13"S</t>
  </si>
  <si>
    <t xml:space="preserve"> 46°56'39.99"O</t>
  </si>
  <si>
    <t xml:space="preserve"> 19°17'16.75"S</t>
  </si>
  <si>
    <t xml:space="preserve"> 43°57'23.41"O</t>
  </si>
  <si>
    <t xml:space="preserve"> 19°49'46.31"S</t>
  </si>
  <si>
    <t xml:space="preserve"> 43° 5'27.73"O</t>
  </si>
  <si>
    <t xml:space="preserve"> 21°56'58.67"S</t>
  </si>
  <si>
    <t xml:space="preserve"> 44°11'9.76"O</t>
  </si>
  <si>
    <t xml:space="preserve"> 20°19'47.65"S</t>
  </si>
  <si>
    <t xml:space="preserve"> 44°14'37.69"O</t>
  </si>
  <si>
    <t xml:space="preserve"> 20°54'26.01"S</t>
  </si>
  <si>
    <t xml:space="preserve"> 43°12'41.77"O</t>
  </si>
  <si>
    <t xml:space="preserve"> 19° 3'29.99"S</t>
  </si>
  <si>
    <t xml:space="preserve"> 42°43'7.67"O</t>
  </si>
  <si>
    <t xml:space="preserve"> 17°52'29.15"S</t>
  </si>
  <si>
    <t xml:space="preserve"> 44° 9'54.52"O</t>
  </si>
  <si>
    <t xml:space="preserve"> 15°57'54.09"S</t>
  </si>
  <si>
    <t xml:space="preserve"> 41°29'39.20"O</t>
  </si>
  <si>
    <t xml:space="preserve"> 18°30'51.69"S</t>
  </si>
  <si>
    <t xml:space="preserve"> 49°30'10.51"O</t>
  </si>
  <si>
    <t xml:space="preserve"> 20°41'46.03"S</t>
  </si>
  <si>
    <t xml:space="preserve"> 41°55'31.50"O</t>
  </si>
  <si>
    <t xml:space="preserve"> 18°14'31.44"S</t>
  </si>
  <si>
    <t xml:space="preserve"> 41°44'31.85"O</t>
  </si>
  <si>
    <t xml:space="preserve"> 21° 1'3.07"S</t>
  </si>
  <si>
    <t xml:space="preserve"> 45°10'52.93"O</t>
  </si>
  <si>
    <t xml:space="preserve"> 19°42'6.22"S</t>
  </si>
  <si>
    <t xml:space="preserve"> 50°41'14.03"O</t>
  </si>
  <si>
    <t xml:space="preserve"> 18°34'38.92"S</t>
  </si>
  <si>
    <t xml:space="preserve"> 47°52'37.54"O</t>
  </si>
  <si>
    <t xml:space="preserve"> 20° 4'30.35"S</t>
  </si>
  <si>
    <t xml:space="preserve"> 43°24'17.23"O</t>
  </si>
  <si>
    <t xml:space="preserve"> 18°45'37.13"S</t>
  </si>
  <si>
    <t xml:space="preserve"> 41°18'24.32"O</t>
  </si>
  <si>
    <t xml:space="preserve"> 17° 4'49.40"S</t>
  </si>
  <si>
    <t xml:space="preserve"> 44°12'35.04"O</t>
  </si>
  <si>
    <t xml:space="preserve"> 15°17'14.81"S</t>
  </si>
  <si>
    <t xml:space="preserve"> 44°25'39.43"O</t>
  </si>
  <si>
    <t xml:space="preserve"> 22° 9'14.54"S</t>
  </si>
  <si>
    <t xml:space="preserve"> 46° 2'35.66"O</t>
  </si>
  <si>
    <t xml:space="preserve"> 18°48'43.43"S</t>
  </si>
  <si>
    <t xml:space="preserve"> 43°40'36.00"O</t>
  </si>
  <si>
    <t xml:space="preserve"> 19°56'15.02"S</t>
  </si>
  <si>
    <t xml:space="preserve"> 47°32'41.46"O</t>
  </si>
  <si>
    <t xml:space="preserve"> 19° 7'50.38"S</t>
  </si>
  <si>
    <t xml:space="preserve"> 44°19'4.20"O</t>
  </si>
  <si>
    <t xml:space="preserve"> 16°37'3.70"S</t>
  </si>
  <si>
    <t xml:space="preserve"> 42°10'58.22"O</t>
  </si>
  <si>
    <t xml:space="preserve"> 22°30'27.61"S</t>
  </si>
  <si>
    <t xml:space="preserve"> 45°16'49.84"O</t>
  </si>
  <si>
    <t xml:space="preserve"> 19°55'20.58"S</t>
  </si>
  <si>
    <t xml:space="preserve"> 47°48'56.47"O</t>
  </si>
  <si>
    <t xml:space="preserve"> 20°36'53.18"S</t>
  </si>
  <si>
    <t xml:space="preserve"> 42° 8'46.40"O</t>
  </si>
  <si>
    <t xml:space="preserve"> 21° 6'42.93"S</t>
  </si>
  <si>
    <t xml:space="preserve"> 44° 1'17.09"O</t>
  </si>
  <si>
    <t xml:space="preserve"> 20°50'53.74"S</t>
  </si>
  <si>
    <t xml:space="preserve"> 46°42'47.12"O</t>
  </si>
  <si>
    <t xml:space="preserve"> 19°31'16.62"S</t>
  </si>
  <si>
    <t xml:space="preserve"> 44°32'7.61"O</t>
  </si>
  <si>
    <t xml:space="preserve"> 18° 3'52.11"S</t>
  </si>
  <si>
    <t xml:space="preserve"> 41°25'42.58"O</t>
  </si>
  <si>
    <t xml:space="preserve"> 21°32'12.80"S</t>
  </si>
  <si>
    <t xml:space="preserve"> 43°12'6.11"O</t>
  </si>
  <si>
    <t xml:space="preserve"> 21° 0'31.17"S</t>
  </si>
  <si>
    <t>42°43'8.09"O</t>
  </si>
  <si>
    <t xml:space="preserve"> 21°25'59.46"S</t>
  </si>
  <si>
    <t xml:space="preserve"> 43°57'54.07"O</t>
  </si>
  <si>
    <t xml:space="preserve"> 19°57'7.23"S</t>
  </si>
  <si>
    <t xml:space="preserve"> 44°42'24.02"O</t>
  </si>
  <si>
    <t xml:space="preserve"> 18°43'46.84"S</t>
  </si>
  <si>
    <t xml:space="preserve"> 44°21'40.18"O</t>
  </si>
  <si>
    <t xml:space="preserve"> 21°17'52.35"S</t>
  </si>
  <si>
    <t xml:space="preserve"> 44°39'27.56"O</t>
  </si>
  <si>
    <t xml:space="preserve"> 21° 1'6.76"S</t>
  </si>
  <si>
    <t xml:space="preserve"> 46°44'35.38"O</t>
  </si>
  <si>
    <t xml:space="preserve"> 17° 5'0.83"S</t>
  </si>
  <si>
    <t xml:space="preserve"> 42°15'27.38"O</t>
  </si>
  <si>
    <t xml:space="preserve"> 17°13'58.67"S</t>
  </si>
  <si>
    <t xml:space="preserve"> 44°26'22.09"O</t>
  </si>
  <si>
    <t xml:space="preserve"> 19°14'20.94"S</t>
  </si>
  <si>
    <t xml:space="preserve"> 44° 1'36.29"O</t>
  </si>
  <si>
    <t xml:space="preserve"> 19°10'19.57"S</t>
  </si>
  <si>
    <t xml:space="preserve"> 42°40'49.08"O</t>
  </si>
  <si>
    <t xml:space="preserve"> 16°54'26.26"S</t>
  </si>
  <si>
    <t xml:space="preserve"> 42°36'15.60"O</t>
  </si>
  <si>
    <t xml:space="preserve"> 19°46'2.70"S</t>
  </si>
  <si>
    <t xml:space="preserve"> 43°51'10.08"O</t>
  </si>
  <si>
    <t>AMINTAS</t>
  </si>
  <si>
    <t xml:space="preserve">CARLOS </t>
  </si>
  <si>
    <t>DEFERSON</t>
  </si>
  <si>
    <t xml:space="preserve">AMINTAS </t>
  </si>
  <si>
    <t>TEST-VSAT-2</t>
  </si>
  <si>
    <t>TEST-VSAT-1</t>
  </si>
  <si>
    <t>DEFFERSON</t>
  </si>
  <si>
    <t>Itutinga</t>
  </si>
  <si>
    <t>Rua Otaviano Teodoro Leite, 423 - Centro</t>
  </si>
  <si>
    <t>PARALISADA</t>
  </si>
  <si>
    <t>MARCOS PAULO/ DEFERSON</t>
  </si>
  <si>
    <t>Técnico</t>
  </si>
  <si>
    <t>Farol</t>
  </si>
  <si>
    <t>Central</t>
  </si>
  <si>
    <t>Triangulo mineiro</t>
  </si>
  <si>
    <t>Sul de minas</t>
  </si>
  <si>
    <t>NÃO CONSEGUE CONTATO COM O CLIENTE.</t>
  </si>
  <si>
    <t>TELEFONE NÃO EXISTE.</t>
  </si>
  <si>
    <t>AGENDADO</t>
  </si>
  <si>
    <t>DANIEL</t>
  </si>
  <si>
    <t>VODANET</t>
  </si>
  <si>
    <t>PRODEMGE</t>
  </si>
  <si>
    <t>CLIENTE NÃO ESTA CIENTE.</t>
  </si>
  <si>
    <t>TELEFONE INCORRETO.</t>
  </si>
  <si>
    <t>Deferson/ Marcos Paulo</t>
  </si>
  <si>
    <t>Alexandre</t>
  </si>
  <si>
    <t>Antonio</t>
  </si>
  <si>
    <t>Leonardo</t>
  </si>
  <si>
    <t>Marco Aurelio</t>
  </si>
  <si>
    <t>Faltam fotos: 5.2) Vista Geral da Superfície do Local de Instalação, 5.3) Visualização do Ângulo de Azimute e Elevação da Antena.</t>
  </si>
  <si>
    <t>2974/12</t>
  </si>
  <si>
    <t>Pratinha</t>
  </si>
  <si>
    <t>2975/12</t>
  </si>
  <si>
    <t>Presidente Juscelino</t>
  </si>
  <si>
    <t>2977/12</t>
  </si>
  <si>
    <t>Presidente Kubitschek</t>
  </si>
  <si>
    <t>2978/12</t>
  </si>
  <si>
    <t>Prudente de Morais</t>
  </si>
  <si>
    <t>2979/12</t>
  </si>
  <si>
    <t>Resplendor</t>
  </si>
  <si>
    <t>2980/12</t>
  </si>
  <si>
    <t>Riacho dos Machados</t>
  </si>
  <si>
    <t>2981/12</t>
  </si>
  <si>
    <t>Santa Cruz de Salinas</t>
  </si>
  <si>
    <t>2982/12</t>
  </si>
  <si>
    <t>Santa Rita de Caldas</t>
  </si>
  <si>
    <t>2983/12</t>
  </si>
  <si>
    <t>Santana do Garambéu</t>
  </si>
  <si>
    <t>2984/12</t>
  </si>
  <si>
    <t>São Gonçalo do Abaeté</t>
  </si>
  <si>
    <t>2985/12</t>
  </si>
  <si>
    <t>Santana do Riacho</t>
  </si>
  <si>
    <t>2973/12</t>
  </si>
  <si>
    <t>Perdigão</t>
  </si>
  <si>
    <t xml:space="preserve"> 19°45'13.69"S</t>
  </si>
  <si>
    <t xml:space="preserve"> 46°22'33.50"O</t>
  </si>
  <si>
    <t xml:space="preserve"> 18°39'0.54"S</t>
  </si>
  <si>
    <t xml:space="preserve"> 44° 3'27.51"O</t>
  </si>
  <si>
    <t xml:space="preserve"> 18°34'37.28"S</t>
  </si>
  <si>
    <t xml:space="preserve"> 43°35'13.63"O</t>
  </si>
  <si>
    <t xml:space="preserve"> 19°28'41.88"S</t>
  </si>
  <si>
    <t xml:space="preserve"> 44° 9'27.18"O</t>
  </si>
  <si>
    <t xml:space="preserve"> 19°19'37.66"S</t>
  </si>
  <si>
    <t xml:space="preserve"> 41°15'27.32"O</t>
  </si>
  <si>
    <t xml:space="preserve"> 16° 0'22.92"S</t>
  </si>
  <si>
    <t xml:space="preserve"> 43° 2'14.59"O</t>
  </si>
  <si>
    <t xml:space="preserve"> 16° 5'42.20"S</t>
  </si>
  <si>
    <t xml:space="preserve"> 41°45'23.74"O</t>
  </si>
  <si>
    <t xml:space="preserve"> 22° 1'13.41"S</t>
  </si>
  <si>
    <t xml:space="preserve"> 46°20'42.47"O</t>
  </si>
  <si>
    <t xml:space="preserve"> 21°34'29.97"S</t>
  </si>
  <si>
    <t xml:space="preserve"> 44° 4'48.73"O</t>
  </si>
  <si>
    <t xml:space="preserve"> 18°18'54.44"S</t>
  </si>
  <si>
    <t xml:space="preserve"> 45°48'52.72"O</t>
  </si>
  <si>
    <t xml:space="preserve"> 19° 7'1.35"S</t>
  </si>
  <si>
    <t xml:space="preserve"> 43°40'48.93"O</t>
  </si>
  <si>
    <t xml:space="preserve"> 19°57'11.08"S</t>
  </si>
  <si>
    <t xml:space="preserve"> 45° 4'41.67"O</t>
  </si>
  <si>
    <t>NELTA</t>
  </si>
  <si>
    <t xml:space="preserve">Falta: 5.5) Detalhe de Conexão do IDU à Tomada de Energia AC, 5.6) Detalhe do Equipamento de Proteção de Energia ou “No-Break”, </t>
  </si>
  <si>
    <t>RELATÓRIO BOM</t>
  </si>
  <si>
    <t>Falta: Vista Geral do Local de Instalação, 5.2) Vista Geral da Superfície do Local de Instalação , 5.5) Detalhe de Conexão do IDU à Tomada de Energia AC, 5.6) Detalhe do Equipamento de Proteção de Energia ou “No-Break”</t>
  </si>
  <si>
    <t>FALTA: 5.2) Vista Geral da Superfície do Local de Instalação , Detalhe do Equipamento de Proteção de Energia ou “No-Break”, 5.13) Conexão dos Cabos à unidade ODU (FALTOU CABO SEM VEDAÇÃO), MODEM COM FIOS EMBOLADOS.</t>
  </si>
  <si>
    <t xml:space="preserve">FALTA: Vista Geral do Local de Instalação, 5.4) Local de Instalação da IDU, 5.5) Detalhe de Conexão do IDU à Tomada de Energia AC, 5.6) Detalhe do Equipamento de Proteção de Energiaou “No-Break”, 5.11) Encaminhamento dos CabosCoaxiais (IFL). </t>
  </si>
  <si>
    <t>FALTA: 5.5) Detalhe de Conexão do IDU à Tomada de Energia AC, 5.6) Detalhe do Equipamento de Proteção de Energia ou “No-Break”, 5.8) Detalhe da Instalação da Base da Antena e sua Fixação, 5.9) Detalhe da Fixação dos Pés da Base da Antena, 5.10) Conexão dos Cabos à unidade ODU, 5.11) Encaminhamento dos Cabos Coaxiais (IFL).</t>
  </si>
  <si>
    <t>RELATORIO BOM</t>
  </si>
  <si>
    <t>OK</t>
  </si>
  <si>
    <t xml:space="preserve">Marcos Paulo </t>
  </si>
  <si>
    <t>Deferson</t>
  </si>
  <si>
    <t>A AGENDAR</t>
  </si>
  <si>
    <t>Empreiteira</t>
  </si>
  <si>
    <t>MARCOS PAULO</t>
  </si>
  <si>
    <t>JOSE DE OLIVEIRA NETO</t>
  </si>
  <si>
    <t>Rua GONÇALVES DA FONSECA, 80 - CERRADO.</t>
  </si>
  <si>
    <t>(38) 3724-1373</t>
  </si>
  <si>
    <t>Praça SANTO ANTONIO, 0 - CENTRO</t>
  </si>
  <si>
    <t>LEDA ELAINE SANTOS</t>
  </si>
  <si>
    <t>(38) 9965-9897</t>
  </si>
  <si>
    <t>RAPHAEL RODRIGUES PORTO</t>
  </si>
  <si>
    <t>Avenida PADRE JOAO MATOS, 0 - CENTRO</t>
  </si>
  <si>
    <t>(38) 3563-1358</t>
  </si>
  <si>
    <t>PARALISADO</t>
  </si>
  <si>
    <t xml:space="preserve">noroeste </t>
  </si>
  <si>
    <t>Cid Gregório</t>
  </si>
  <si>
    <t>PRESIDENTE JUSCELINO</t>
  </si>
  <si>
    <t xml:space="preserve">Carlos Santos </t>
  </si>
  <si>
    <t>Riacho Dos Machados</t>
  </si>
  <si>
    <t>Norte de Minas</t>
  </si>
  <si>
    <t>Edineide</t>
  </si>
  <si>
    <t>Rua JOAO ANTONIO DE ARAUJO, 114 - CENTRO</t>
  </si>
  <si>
    <t>Rua PLINIO RODRIGUES DE OLIVEIRA, 28 - CENTRO.</t>
  </si>
  <si>
    <t>RESPLENDOR</t>
  </si>
  <si>
    <t>Rua DOUTOR GERSON DA SILVA FREIRE, 230 - CENTRO</t>
  </si>
  <si>
    <t>Leste</t>
  </si>
  <si>
    <t>Francisco</t>
  </si>
  <si>
    <t>SES-PRNO-0776</t>
  </si>
  <si>
    <t>SES-SATE-0784</t>
  </si>
  <si>
    <t>SES-RIOS-0780</t>
  </si>
  <si>
    <t>SES-SAAS-0781</t>
  </si>
  <si>
    <t>EDINEIDE</t>
  </si>
  <si>
    <t>SES-REOR-0779</t>
  </si>
  <si>
    <t>2987/12</t>
  </si>
  <si>
    <t>São Gonçalo do Rio Abaixo</t>
  </si>
  <si>
    <t>2998/12</t>
  </si>
  <si>
    <t>Sobrália</t>
  </si>
  <si>
    <t>2999/12</t>
  </si>
  <si>
    <t>Veríssimo</t>
  </si>
  <si>
    <t>3003/12</t>
  </si>
  <si>
    <t>Bonfinópolis de Minas</t>
  </si>
  <si>
    <t>3006/12</t>
  </si>
  <si>
    <t>Riachinho</t>
  </si>
  <si>
    <t>3007/12</t>
  </si>
  <si>
    <t>Morada Nova de Minas</t>
  </si>
  <si>
    <t>3008/12</t>
  </si>
  <si>
    <t>Tumiritinga</t>
  </si>
  <si>
    <t>3010/12</t>
  </si>
  <si>
    <t>Coqueiral</t>
  </si>
  <si>
    <t>3015/12</t>
  </si>
  <si>
    <t>Diamantina</t>
  </si>
  <si>
    <t>3017/12</t>
  </si>
  <si>
    <t>Itabira</t>
  </si>
  <si>
    <t>3020/12</t>
  </si>
  <si>
    <t>Janaúba</t>
  </si>
  <si>
    <t>3022/12</t>
  </si>
  <si>
    <t>Pirapora</t>
  </si>
  <si>
    <t>3033/12</t>
  </si>
  <si>
    <t>Alto Jequitibá</t>
  </si>
  <si>
    <t>3035/12</t>
  </si>
  <si>
    <t>Andrelândia</t>
  </si>
  <si>
    <t>2988/12</t>
  </si>
  <si>
    <t>São João do Manhuaçu</t>
  </si>
  <si>
    <t>2989/12</t>
  </si>
  <si>
    <t>São José da Barra</t>
  </si>
  <si>
    <t>2990/12</t>
  </si>
  <si>
    <t>São José do Divino</t>
  </si>
  <si>
    <t>2991/12</t>
  </si>
  <si>
    <t>São Romão</t>
  </si>
  <si>
    <t>2992/12</t>
  </si>
  <si>
    <t>São Tomás de Aquino</t>
  </si>
  <si>
    <t>2993/12</t>
  </si>
  <si>
    <t>São Vicente de Minas</t>
  </si>
  <si>
    <t>2994/12</t>
  </si>
  <si>
    <t>Senador Cortes</t>
  </si>
  <si>
    <t>2995/12</t>
  </si>
  <si>
    <t>Senhora de Oliveira</t>
  </si>
  <si>
    <t>2996/12</t>
  </si>
  <si>
    <t>Serrania</t>
  </si>
  <si>
    <t>2997/12</t>
  </si>
  <si>
    <t>Cordislândia</t>
  </si>
  <si>
    <t>3024/12</t>
  </si>
  <si>
    <t>Santo Antônio do Monte</t>
  </si>
  <si>
    <t>19°49'41.05"S</t>
  </si>
  <si>
    <t xml:space="preserve"> 43°22'55.14"O</t>
  </si>
  <si>
    <t xml:space="preserve"> 19°14'42.31"S</t>
  </si>
  <si>
    <t xml:space="preserve"> 42° 7'20.94"O</t>
  </si>
  <si>
    <t xml:space="preserve"> 19°39'52.07"S</t>
  </si>
  <si>
    <t xml:space="preserve"> 48°18'29.52"O</t>
  </si>
  <si>
    <t xml:space="preserve"> 16°34'2.58"S</t>
  </si>
  <si>
    <t xml:space="preserve"> 45°58'58.63"O</t>
  </si>
  <si>
    <t xml:space="preserve"> 16°14'11.81"S</t>
  </si>
  <si>
    <t xml:space="preserve"> 46° 0'29.48"O</t>
  </si>
  <si>
    <t xml:space="preserve"> 18°35'46.45"S</t>
  </si>
  <si>
    <t xml:space="preserve"> 45°20'47.47"O</t>
  </si>
  <si>
    <t xml:space="preserve"> 18°58'43.67"S</t>
  </si>
  <si>
    <t xml:space="preserve"> 41°38'25.32"O</t>
  </si>
  <si>
    <t xml:space="preserve"> 21°11'10.13"S</t>
  </si>
  <si>
    <t xml:space="preserve"> 45°26'38.55"O</t>
  </si>
  <si>
    <t xml:space="preserve"> 18°14'17.06"S</t>
  </si>
  <si>
    <t xml:space="preserve"> 43°36'39.65"O</t>
  </si>
  <si>
    <t xml:space="preserve"> 19°39'56.44"S</t>
  </si>
  <si>
    <t xml:space="preserve"> 43°12'43.52"O</t>
  </si>
  <si>
    <t xml:space="preserve"> 15°48'14.11"S</t>
  </si>
  <si>
    <t xml:space="preserve"> 43°19'2.50"O</t>
  </si>
  <si>
    <t xml:space="preserve"> 17°20'9.24"S</t>
  </si>
  <si>
    <t xml:space="preserve"> 44°53'52.72"O</t>
  </si>
  <si>
    <t xml:space="preserve"> 20°25'15.06"S</t>
  </si>
  <si>
    <t xml:space="preserve"> 41°57'31.08"O</t>
  </si>
  <si>
    <t xml:space="preserve"> 21°43'4.62"S</t>
  </si>
  <si>
    <t xml:space="preserve"> 44°18'44.32"O</t>
  </si>
  <si>
    <t xml:space="preserve"> 20°22'31.79"S</t>
  </si>
  <si>
    <t xml:space="preserve"> 42° 8'50.63"O</t>
  </si>
  <si>
    <t xml:space="preserve"> 20°43'36.63"S</t>
  </si>
  <si>
    <t xml:space="preserve"> 46°18'31.11"O</t>
  </si>
  <si>
    <t xml:space="preserve"> 18°28'16.72"S</t>
  </si>
  <si>
    <t xml:space="preserve"> 41°23'12.18"O</t>
  </si>
  <si>
    <t xml:space="preserve"> 16°22'8.00"S</t>
  </si>
  <si>
    <t xml:space="preserve"> 46° 4'8.00"O</t>
  </si>
  <si>
    <t xml:space="preserve"> 20°46'53.46"S</t>
  </si>
  <si>
    <t xml:space="preserve"> 47° 5'37.58"O</t>
  </si>
  <si>
    <t xml:space="preserve"> 21°39'52.72"S</t>
  </si>
  <si>
    <t xml:space="preserve"> 44°26'15.05"O</t>
  </si>
  <si>
    <t xml:space="preserve"> 21°47'44.14"S</t>
  </si>
  <si>
    <t xml:space="preserve"> 42°56'49.66"O</t>
  </si>
  <si>
    <t xml:space="preserve"> 20°47'34.57"S</t>
  </si>
  <si>
    <t xml:space="preserve"> 43°19'28.57"O</t>
  </si>
  <si>
    <t xml:space="preserve"> 21°32'42.27"S</t>
  </si>
  <si>
    <t xml:space="preserve"> 46° 1'54.16"O</t>
  </si>
  <si>
    <t xml:space="preserve"> 21°47'24.77"S</t>
  </si>
  <si>
    <t xml:space="preserve"> 45°41'34.16"O</t>
  </si>
  <si>
    <t xml:space="preserve"> 20° 4'44.08"S</t>
  </si>
  <si>
    <t xml:space="preserve"> 45°17'55.21"O</t>
  </si>
  <si>
    <t>3000/12</t>
  </si>
  <si>
    <t>Vieiras</t>
  </si>
  <si>
    <t>3001/12</t>
  </si>
  <si>
    <t>Umburatiba</t>
  </si>
  <si>
    <t>3002/12</t>
  </si>
  <si>
    <t>Vazante</t>
  </si>
  <si>
    <t>3004/12</t>
  </si>
  <si>
    <t>Formoso</t>
  </si>
  <si>
    <t>3005/12</t>
  </si>
  <si>
    <t>Pocrane</t>
  </si>
  <si>
    <t>3009/12</t>
  </si>
  <si>
    <t>Três Marias</t>
  </si>
  <si>
    <t>3011/12</t>
  </si>
  <si>
    <t>Carvalhos</t>
  </si>
  <si>
    <t>3016/12</t>
  </si>
  <si>
    <t>Governador Valadares</t>
  </si>
  <si>
    <t>3019/12</t>
  </si>
  <si>
    <t>Itabirito</t>
  </si>
  <si>
    <t>3021/12</t>
  </si>
  <si>
    <t>Lavras</t>
  </si>
  <si>
    <t>3025/12</t>
  </si>
  <si>
    <t>São João del Rei</t>
  </si>
  <si>
    <t>3026/12</t>
  </si>
  <si>
    <t>São Lourenço</t>
  </si>
  <si>
    <t>3027/12</t>
  </si>
  <si>
    <t>Viçosa</t>
  </si>
  <si>
    <t>3028/12</t>
  </si>
  <si>
    <t>Monsenhor Paulo</t>
  </si>
  <si>
    <t>3029/12</t>
  </si>
  <si>
    <t>Perdões</t>
  </si>
  <si>
    <t>3030/12</t>
  </si>
  <si>
    <t>Ribeirão Vermelho</t>
  </si>
  <si>
    <t>3031/12</t>
  </si>
  <si>
    <t>Santana da Vargem</t>
  </si>
  <si>
    <t>3032/12</t>
  </si>
  <si>
    <t>São Bento Abade</t>
  </si>
  <si>
    <t>3034/12</t>
  </si>
  <si>
    <t>São Thomé das Letras</t>
  </si>
  <si>
    <t>3036/12</t>
  </si>
  <si>
    <t>Araújos</t>
  </si>
  <si>
    <t xml:space="preserve"> 20°51'29.31"S</t>
  </si>
  <si>
    <t xml:space="preserve"> 42°14'57.16"O</t>
  </si>
  <si>
    <t xml:space="preserve"> 17°14'50.97"S</t>
  </si>
  <si>
    <t xml:space="preserve"> 40°35'38.80"O</t>
  </si>
  <si>
    <t xml:space="preserve"> 17°59'23.15"S</t>
  </si>
  <si>
    <t xml:space="preserve"> 46°53'59.39"O</t>
  </si>
  <si>
    <t xml:space="preserve"> 14°57'1.91"S</t>
  </si>
  <si>
    <t xml:space="preserve"> 46°14'5.22"O</t>
  </si>
  <si>
    <t xml:space="preserve"> 19°36'54.95"S</t>
  </si>
  <si>
    <t xml:space="preserve"> 41°38'7.18"O</t>
  </si>
  <si>
    <t xml:space="preserve"> 18°12'16.93"S</t>
  </si>
  <si>
    <t xml:space="preserve"> 45°13'57.83"O</t>
  </si>
  <si>
    <t xml:space="preserve"> 21°59'33.17"S</t>
  </si>
  <si>
    <t xml:space="preserve"> 44°28'17.97"O</t>
  </si>
  <si>
    <t xml:space="preserve"> 18°50'59.76"S</t>
  </si>
  <si>
    <t xml:space="preserve"> 41°56'57.60"O</t>
  </si>
  <si>
    <t xml:space="preserve"> 20°15'12.41"S</t>
  </si>
  <si>
    <t xml:space="preserve"> 43°48'32.67"O</t>
  </si>
  <si>
    <t xml:space="preserve"> 21°14'44.65"S</t>
  </si>
  <si>
    <t xml:space="preserve"> 44°59'59.20"O</t>
  </si>
  <si>
    <t xml:space="preserve"> 21° 8'11.45"S</t>
  </si>
  <si>
    <t xml:space="preserve"> 44°15'42.66"O</t>
  </si>
  <si>
    <t xml:space="preserve"> 22° 7'3.17"S</t>
  </si>
  <si>
    <t xml:space="preserve"> 45° 3'6.12"O</t>
  </si>
  <si>
    <t xml:space="preserve"> 20°45'16.52"S</t>
  </si>
  <si>
    <t xml:space="preserve"> 42°52'57.09"O</t>
  </si>
  <si>
    <t xml:space="preserve"> 21°45'29.19"S</t>
  </si>
  <si>
    <t xml:space="preserve"> 45°32'26.71"O</t>
  </si>
  <si>
    <t xml:space="preserve"> 21° 6'4.00"S</t>
  </si>
  <si>
    <t xml:space="preserve"> 45° 5'20.84"O</t>
  </si>
  <si>
    <t xml:space="preserve"> 21°11'29.51"S</t>
  </si>
  <si>
    <t xml:space="preserve"> 45° 3'44.94"O</t>
  </si>
  <si>
    <t xml:space="preserve"> 21°15'13.30"S</t>
  </si>
  <si>
    <t xml:space="preserve"> 45°30'45.16"O</t>
  </si>
  <si>
    <t xml:space="preserve"> 21°34'6.92"S</t>
  </si>
  <si>
    <t xml:space="preserve"> 45° 5'10.71"O</t>
  </si>
  <si>
    <t xml:space="preserve"> 21°43'24.89"S</t>
  </si>
  <si>
    <t xml:space="preserve"> 44°58'53.51"O</t>
  </si>
  <si>
    <t xml:space="preserve"> 19°56'26.29"S</t>
  </si>
  <si>
    <t xml:space="preserve"> 45°11'23.46"O</t>
  </si>
  <si>
    <t>AIRTON</t>
  </si>
  <si>
    <t>Rua SAO MANUEL, 78 - CENTRO</t>
  </si>
  <si>
    <t>CENTRO</t>
  </si>
  <si>
    <t>Avenida João Pinheiro, 791 - Centro</t>
  </si>
  <si>
    <t>Centro</t>
  </si>
  <si>
    <t>Rua JUCA FAUSTINO, 160 - LAJINHA</t>
  </si>
  <si>
    <t>Sul</t>
  </si>
  <si>
    <t>Avenida BARRA VELHA, 405 - CENTRO.</t>
  </si>
  <si>
    <t>Avenida CONEGO FRANCISCO, 240 - CENTRO.</t>
  </si>
  <si>
    <t>Rua MIGUEL MARTINS, 747 - CENTRO.</t>
  </si>
  <si>
    <t>Rua HELVECIO ALVES FERREIRA, 0 - CENTRO</t>
  </si>
  <si>
    <t>TRIÂNGULO DO SUL</t>
  </si>
  <si>
    <t>Rua Dr Juracy de Oliveira, 0 - Centro</t>
  </si>
  <si>
    <t>SUDESTE</t>
  </si>
  <si>
    <t>praça TIRADENTES, 58 - CENTRO</t>
  </si>
  <si>
    <t>Rua Maria Virginia da Conceição, 0 - Centro</t>
  </si>
  <si>
    <t>LESTE DO SUL</t>
  </si>
  <si>
    <t>Rua ANTONIO BASTOS BRAGA, 99 - CENTRO.</t>
  </si>
  <si>
    <t>Nordeste</t>
  </si>
  <si>
    <t>Rua MANOEL LUIZ BRANDAO, 300 - CENTRO</t>
  </si>
  <si>
    <t>NOROESTE</t>
  </si>
  <si>
    <t>avenida Coronel Fragia, 486 - Bela Vista</t>
  </si>
  <si>
    <t>OESTE</t>
  </si>
  <si>
    <t>CLIENTE NÃO ESTA CIENTE</t>
  </si>
  <si>
    <t>Em contato com William o mesmo informa  que o endereço correto é Nossa Sr. Da Aparecida nº 170 - Centro</t>
  </si>
  <si>
    <t>3048/12</t>
  </si>
  <si>
    <t>3055/12</t>
  </si>
  <si>
    <t>3062/12</t>
  </si>
  <si>
    <t>3070/12</t>
  </si>
  <si>
    <t>3039/12</t>
  </si>
  <si>
    <t>3049/12</t>
  </si>
  <si>
    <t>3057/12</t>
  </si>
  <si>
    <t>3064/12</t>
  </si>
  <si>
    <t>3072/12</t>
  </si>
  <si>
    <t>3041/12</t>
  </si>
  <si>
    <t>3051/12</t>
  </si>
  <si>
    <t>3060/12</t>
  </si>
  <si>
    <t>3066/12</t>
  </si>
  <si>
    <t>3077/12</t>
  </si>
  <si>
    <t>3075/12</t>
  </si>
  <si>
    <t>3044/12</t>
  </si>
  <si>
    <t>3054/12</t>
  </si>
  <si>
    <t>3068/12</t>
  </si>
  <si>
    <t>3037/12</t>
  </si>
  <si>
    <t>MATUTINA</t>
  </si>
  <si>
    <t>BIQUINHAS</t>
  </si>
  <si>
    <t>CAPITÓLIO</t>
  </si>
  <si>
    <t>DORESÓPOLIS</t>
  </si>
  <si>
    <t>RODEIRO</t>
  </si>
  <si>
    <t>CACHOEIRA DA PRATA</t>
  </si>
  <si>
    <t>CEDRO DO ABAETÉ</t>
  </si>
  <si>
    <t>FUNILÂNDIA</t>
  </si>
  <si>
    <t>PRESIDENTE BERNARDES</t>
  </si>
  <si>
    <t>LARANJAL</t>
  </si>
  <si>
    <t>DESTERRO DE ENTRE RIOS</t>
  </si>
  <si>
    <t>ITAMBÉ DO MATO DENTRO</t>
  </si>
  <si>
    <t>IBIÁ</t>
  </si>
  <si>
    <t>PEDRA DO INDAIÁ</t>
  </si>
  <si>
    <t>JAPARAÍBA</t>
  </si>
  <si>
    <t>DOM SILVÉRIO</t>
  </si>
  <si>
    <t>SANTANA DE CATAGUASES</t>
  </si>
  <si>
    <t xml:space="preserve"> 19°12'3.52"S</t>
  </si>
  <si>
    <t xml:space="preserve"> 45°57'41.36"O</t>
  </si>
  <si>
    <t xml:space="preserve"> 18°45'58.15"S</t>
  </si>
  <si>
    <t xml:space="preserve"> 45°30'40.37"O</t>
  </si>
  <si>
    <t xml:space="preserve"> 20°36'16.79"S</t>
  </si>
  <si>
    <t xml:space="preserve"> 46° 4'18.75"O</t>
  </si>
  <si>
    <t xml:space="preserve"> 20°17'19.29"S</t>
  </si>
  <si>
    <t xml:space="preserve"> 45°54'7.32"O</t>
  </si>
  <si>
    <t xml:space="preserve"> 21°11'48.02"S</t>
  </si>
  <si>
    <t xml:space="preserve"> 42°52'29.95"O</t>
  </si>
  <si>
    <t xml:space="preserve"> 21°45'54.03"S</t>
  </si>
  <si>
    <t xml:space="preserve"> 43°20'55.77"O</t>
  </si>
  <si>
    <t xml:space="preserve"> 19°31'30.85"S</t>
  </si>
  <si>
    <t xml:space="preserve"> 44°26'51.92"O</t>
  </si>
  <si>
    <t xml:space="preserve"> 19° 8'52.38"S</t>
  </si>
  <si>
    <t xml:space="preserve"> 45°43'1.19"O</t>
  </si>
  <si>
    <t xml:space="preserve"> 19°21'2.92"S</t>
  </si>
  <si>
    <t xml:space="preserve"> 44° 4'20.85"O</t>
  </si>
  <si>
    <t xml:space="preserve"> 20°46'18.54"S</t>
  </si>
  <si>
    <t xml:space="preserve"> 43°11'30.03"O</t>
  </si>
  <si>
    <t xml:space="preserve"> 21°21'42.33"S</t>
  </si>
  <si>
    <t xml:space="preserve"> 42°28'17.84"O</t>
  </si>
  <si>
    <t xml:space="preserve"> 20°51'57.02"S</t>
  </si>
  <si>
    <t xml:space="preserve"> 45°16'23.52"O</t>
  </si>
  <si>
    <t xml:space="preserve"> 19°25'1.52"S</t>
  </si>
  <si>
    <t xml:space="preserve"> 43°19'0.75"O</t>
  </si>
  <si>
    <t xml:space="preserve"> 19°29'3.98"S</t>
  </si>
  <si>
    <t xml:space="preserve"> 46°32'51.13"O</t>
  </si>
  <si>
    <t xml:space="preserve"> 20°15'36.50"S</t>
  </si>
  <si>
    <t xml:space="preserve"> 45°12'48.24"O</t>
  </si>
  <si>
    <t xml:space="preserve"> 20° 8'42.93"S</t>
  </si>
  <si>
    <t xml:space="preserve"> 45°30'7.07"O</t>
  </si>
  <si>
    <t xml:space="preserve"> 20° 8'51.97"S</t>
  </si>
  <si>
    <t xml:space="preserve"> 42°57'15.70"O</t>
  </si>
  <si>
    <t>ITABIRITO</t>
  </si>
  <si>
    <t>Rua Antônio Carlos, 292 - Boa Imagem</t>
  </si>
  <si>
    <t>SES-PREK-0777</t>
  </si>
  <si>
    <t>CHRISTIAN ALBERNAZ PIMENTA</t>
  </si>
  <si>
    <t>Rua EXPEDICIONÁRIO BOAVIDIR MASSOTE, 0 - CENTRO</t>
  </si>
  <si>
    <t>(35) 3832-6000</t>
  </si>
  <si>
    <t xml:space="preserve">ITATIAIUÇU </t>
  </si>
  <si>
    <t xml:space="preserve">LAGOA DOURADA </t>
  </si>
  <si>
    <t xml:space="preserve">RIBEIRÃO DAS NEVES </t>
  </si>
  <si>
    <t xml:space="preserve">GUIDOVAL </t>
  </si>
  <si>
    <t xml:space="preserve">BARÃO DE MONTE ALTO </t>
  </si>
  <si>
    <t xml:space="preserve">INDAIABIRA </t>
  </si>
  <si>
    <t xml:space="preserve">MALACACHETA </t>
  </si>
  <si>
    <t xml:space="preserve"> 20°12'33.24"S</t>
  </si>
  <si>
    <t xml:space="preserve"> 44°23'27.29"O</t>
  </si>
  <si>
    <t xml:space="preserve"> 20°54'59.74"S</t>
  </si>
  <si>
    <t xml:space="preserve"> 44° 4'32.17"O</t>
  </si>
  <si>
    <t xml:space="preserve"> 19°45'57.38"S</t>
  </si>
  <si>
    <t xml:space="preserve"> 44° 5'13.28"O</t>
  </si>
  <si>
    <t xml:space="preserve"> 21° 9'18.71"S</t>
  </si>
  <si>
    <t xml:space="preserve"> 42°47'54.19"O</t>
  </si>
  <si>
    <t xml:space="preserve"> 21°14'18.95"S</t>
  </si>
  <si>
    <t xml:space="preserve"> 42°13'56.64"O</t>
  </si>
  <si>
    <t xml:space="preserve"> 15°28'37.88"S</t>
  </si>
  <si>
    <t xml:space="preserve"> 42°12'8.90"O</t>
  </si>
  <si>
    <t xml:space="preserve"> 17°50'32.66"S</t>
  </si>
  <si>
    <t xml:space="preserve"> 42° 4'21.78"O</t>
  </si>
  <si>
    <t xml:space="preserve">CAMPO BELO </t>
  </si>
  <si>
    <t>Salto da Divisa</t>
  </si>
  <si>
    <t>3038/12</t>
  </si>
  <si>
    <t>JANMILE ANGELA PIMENTA</t>
  </si>
  <si>
    <t>Rua EMILIO LAGO PIMENTA, 106 - BARRO PRETO</t>
  </si>
  <si>
    <t>(33) 3725-1474</t>
  </si>
  <si>
    <t>3040/12</t>
  </si>
  <si>
    <t>Rio Acima</t>
  </si>
  <si>
    <t>GEOVANI GERALDO RESENDE</t>
  </si>
  <si>
    <t>Rua ANINHA MARÇAL, 282 - CENTRO</t>
  </si>
  <si>
    <t>(31) 3545-1236</t>
  </si>
  <si>
    <t>3043/12</t>
  </si>
  <si>
    <t>Perdizes</t>
  </si>
  <si>
    <t>DANIEL CESAR RESENDE</t>
  </si>
  <si>
    <t>Rua VIRGILIO MACHADO DE CASTRO, 0 - DIVINEIA</t>
  </si>
  <si>
    <t>(34) 3663-1718</t>
  </si>
  <si>
    <t>3045/12</t>
  </si>
  <si>
    <t>Nova Era</t>
  </si>
  <si>
    <t>CLAUDINEIA MARA ALVARENGA FAUSTINO</t>
  </si>
  <si>
    <t>Rua DO OURO, 539 - MANJAHY</t>
  </si>
  <si>
    <t>(31) 3861-1111</t>
  </si>
  <si>
    <t>3047/12</t>
  </si>
  <si>
    <t>Barra Longa</t>
  </si>
  <si>
    <t>Poliane Ferreira Carvalho</t>
  </si>
  <si>
    <t>avenida Pedro Jose Pimenta, 0 - Centro</t>
  </si>
  <si>
    <t>(31) 3877-5528</t>
  </si>
  <si>
    <t>3053/12</t>
  </si>
  <si>
    <t>Bias Fortes</t>
  </si>
  <si>
    <t>Rua CELSO SUL FERREIRA, 40 - FÁTIMA.</t>
  </si>
  <si>
    <t>ALESSANDRO MAGNO RIBEIRO</t>
  </si>
  <si>
    <t>(32) 3344-1307</t>
  </si>
  <si>
    <t>3056/12</t>
  </si>
  <si>
    <t>Bom Jesus da Penha</t>
  </si>
  <si>
    <t>VIVIAN CASTRO LEMOS</t>
  </si>
  <si>
    <t>Rua DOMINGOS BARULHO, 0 - CENTRO</t>
  </si>
  <si>
    <t>(35) 3563-1245</t>
  </si>
  <si>
    <t>3058/12</t>
  </si>
  <si>
    <t>Cajuri</t>
  </si>
  <si>
    <t>BETANIA LAURET DE RESENDE TEIXEIRA</t>
  </si>
  <si>
    <t>Praça JOSE DIAS DE ANDRADE, 0 - CENTRO</t>
  </si>
  <si>
    <t>(31) 3898-1182</t>
  </si>
  <si>
    <t>3061/12</t>
  </si>
  <si>
    <t>Capitão Andrade</t>
  </si>
  <si>
    <t>SAULO MESSIAS GOMES FERREIRA</t>
  </si>
  <si>
    <t>Avenida LEVINDO DIAS, 5 - CENTRO</t>
  </si>
  <si>
    <t>(33) 3231-9824</t>
  </si>
  <si>
    <t>3063/12</t>
  </si>
  <si>
    <t>Carmo do Rio Claro</t>
  </si>
  <si>
    <t>SONIA MARTINS DE OLIVEIRA FARIA</t>
  </si>
  <si>
    <t>praça ARGENTINO RODRIGUES OLIVEIRA, 32 - SAO BENEDITO</t>
  </si>
  <si>
    <t>(35) 3561-1537</t>
  </si>
  <si>
    <t>3065/12</t>
  </si>
  <si>
    <t>Conceição do Pará</t>
  </si>
  <si>
    <t>SAYONARA APARECIDA DE ASSIS CHAVES</t>
  </si>
  <si>
    <t>Rua ZICO BICALHO, 125 - CENTRO</t>
  </si>
  <si>
    <t>(37) 3276-1118</t>
  </si>
  <si>
    <t>3067/12</t>
  </si>
  <si>
    <t>Divisa Nova</t>
  </si>
  <si>
    <t>JULIANA RODRIGUES CESAR SIQUEIRA</t>
  </si>
  <si>
    <t>Praça GOVERNADOR VALADARES, 0 - CENTRO</t>
  </si>
  <si>
    <t>(35) 3286-1122</t>
  </si>
  <si>
    <t>3069/12</t>
  </si>
  <si>
    <t>Dores do Indaiá</t>
  </si>
  <si>
    <t>ALMELICIO FRANCISCO DE SANTANA JUNIOR</t>
  </si>
  <si>
    <t>Rua DOUTOR ZACARIAS, 520 - CENTRO.</t>
  </si>
  <si>
    <t>(37) 3551-2938</t>
  </si>
  <si>
    <t>3071/12</t>
  </si>
  <si>
    <t>Francisco Badaró</t>
  </si>
  <si>
    <t>FLÁVIA AMÉLYA VIEIRA</t>
  </si>
  <si>
    <t>Rua ROSÁRIO, 400 - ROSÁRIO</t>
  </si>
  <si>
    <t>(33) 3738-1122</t>
  </si>
  <si>
    <t xml:space="preserve"> 16° 0'57.57"S</t>
  </si>
  <si>
    <t xml:space="preserve"> 39°56'53.17"O</t>
  </si>
  <si>
    <t xml:space="preserve"> 20° 5'7.86"S</t>
  </si>
  <si>
    <t xml:space="preserve"> 43°47'23.16"O</t>
  </si>
  <si>
    <t xml:space="preserve"> 19°21'18.60"S</t>
  </si>
  <si>
    <t xml:space="preserve"> 47°16'57.84"O</t>
  </si>
  <si>
    <t xml:space="preserve"> 19°45'10.78"S</t>
  </si>
  <si>
    <t xml:space="preserve"> 43° 1'37.78"O</t>
  </si>
  <si>
    <t xml:space="preserve"> 20°16'33.22"S</t>
  </si>
  <si>
    <t xml:space="preserve"> 43° 2'30.35"O</t>
  </si>
  <si>
    <t xml:space="preserve"> 21°36'21.10"S</t>
  </si>
  <si>
    <t xml:space="preserve"> 43°45'25.82"O</t>
  </si>
  <si>
    <t xml:space="preserve"> 21° 0'56.75"S</t>
  </si>
  <si>
    <t xml:space="preserve"> 46°31'25.42"O</t>
  </si>
  <si>
    <t xml:space="preserve"> 20°46'42.51"S</t>
  </si>
  <si>
    <t xml:space="preserve"> 42°47'50.78"O</t>
  </si>
  <si>
    <t xml:space="preserve"> 19° 4'12.93"S</t>
  </si>
  <si>
    <t xml:space="preserve"> 41°51'48.51"O</t>
  </si>
  <si>
    <t xml:space="preserve"> 20°58'17.45"S</t>
  </si>
  <si>
    <t xml:space="preserve"> 46° 7'57.35"O</t>
  </si>
  <si>
    <t xml:space="preserve"> 19°45'30.22"S</t>
  </si>
  <si>
    <t xml:space="preserve"> 44°53'39.85"O</t>
  </si>
  <si>
    <t xml:space="preserve"> 21°30'41.89"S</t>
  </si>
  <si>
    <t xml:space="preserve"> 46°11'46.86"O</t>
  </si>
  <si>
    <t xml:space="preserve"> 19°27'51.84"S</t>
  </si>
  <si>
    <t xml:space="preserve"> 45°36'2.65"O</t>
  </si>
  <si>
    <t xml:space="preserve"> 16°59'9.44"S</t>
  </si>
  <si>
    <t xml:space="preserve"> 42°21'3.09"O</t>
  </si>
  <si>
    <t>WARLEY</t>
  </si>
  <si>
    <t>3091/12</t>
  </si>
  <si>
    <t xml:space="preserve">GUARANI </t>
  </si>
  <si>
    <t xml:space="preserve">AMPARO DO SERRA </t>
  </si>
  <si>
    <t xml:space="preserve">LAGOA DOS PATOS </t>
  </si>
  <si>
    <t xml:space="preserve">CASA GRANDE </t>
  </si>
  <si>
    <t xml:space="preserve">SÃO JOÃO BATISTA DO GLÓRIA </t>
  </si>
  <si>
    <t xml:space="preserve">CRUZÍLIA </t>
  </si>
  <si>
    <t xml:space="preserve">TAIOBEIRAS </t>
  </si>
  <si>
    <t xml:space="preserve">PAINEIRAS </t>
  </si>
  <si>
    <t xml:space="preserve">ESTRELA DO SUL </t>
  </si>
  <si>
    <t xml:space="preserve">QUARTEL GERAL </t>
  </si>
  <si>
    <t xml:space="preserve">VIRGÍNIA </t>
  </si>
  <si>
    <t xml:space="preserve">ITAPEVA </t>
  </si>
  <si>
    <t xml:space="preserve">LAGOA FORMOSA </t>
  </si>
  <si>
    <t xml:space="preserve">CHAPADA GAÚCHA </t>
  </si>
  <si>
    <t xml:space="preserve">SÃO JOAQUIM DE BICAS </t>
  </si>
  <si>
    <t xml:space="preserve">DESTERRO DO MELO </t>
  </si>
  <si>
    <t xml:space="preserve">TIROS </t>
  </si>
  <si>
    <t xml:space="preserve">PATROCÍNIO DO MURIAÉ </t>
  </si>
  <si>
    <t xml:space="preserve">EUGENÓPOLIS </t>
  </si>
  <si>
    <t xml:space="preserve">GLAUCILÂNDIA </t>
  </si>
  <si>
    <t xml:space="preserve">LAMIM </t>
  </si>
  <si>
    <t xml:space="preserve">BUGRE </t>
  </si>
  <si>
    <t xml:space="preserve">SANTANA DO MANHUAÇU </t>
  </si>
  <si>
    <t xml:space="preserve">CONFINS </t>
  </si>
  <si>
    <t xml:space="preserve">SENHORA DOS REMÉDIOS </t>
  </si>
  <si>
    <t xml:space="preserve">LUZ </t>
  </si>
  <si>
    <t xml:space="preserve">DOM CAVATI </t>
  </si>
  <si>
    <t xml:space="preserve">TURMALINA </t>
  </si>
  <si>
    <t xml:space="preserve">PRADOS </t>
  </si>
  <si>
    <t xml:space="preserve">GRUPIARA </t>
  </si>
  <si>
    <t xml:space="preserve">ALPINÓPOLIS </t>
  </si>
  <si>
    <t xml:space="preserve">ITUMIRIM </t>
  </si>
  <si>
    <t xml:space="preserve">BURITIZEIRO </t>
  </si>
  <si>
    <t xml:space="preserve">SANTO ANTÔNIO DO AMPARO </t>
  </si>
  <si>
    <t xml:space="preserve">CORAÇÃO DE JESUS </t>
  </si>
  <si>
    <t xml:space="preserve">SERRANÓPOLIS DE MINAS </t>
  </si>
  <si>
    <t xml:space="preserve">MENDES PIMENTEL </t>
  </si>
  <si>
    <t xml:space="preserve">PRATÁPOLIS </t>
  </si>
  <si>
    <t xml:space="preserve">VARGEM BONITA </t>
  </si>
  <si>
    <t xml:space="preserve"> 21°20'47.72"S</t>
  </si>
  <si>
    <t xml:space="preserve"> 43° 3'1.63"O</t>
  </si>
  <si>
    <t xml:space="preserve"> 20°29'44.65"S</t>
  </si>
  <si>
    <t xml:space="preserve"> 42°48'12.85"O</t>
  </si>
  <si>
    <t xml:space="preserve"> 16°58'58.32"S</t>
  </si>
  <si>
    <t xml:space="preserve"> 44°35'21.11"O</t>
  </si>
  <si>
    <t xml:space="preserve"> 20°47'52.00"S</t>
  </si>
  <si>
    <t xml:space="preserve"> 43°55'48.37"O</t>
  </si>
  <si>
    <t xml:space="preserve"> 20°37'23.76"S</t>
  </si>
  <si>
    <t xml:space="preserve"> 46°31'23.45"O</t>
  </si>
  <si>
    <t xml:space="preserve"> 21°50'22.08"S</t>
  </si>
  <si>
    <t xml:space="preserve"> 44°48'45.12"O</t>
  </si>
  <si>
    <t xml:space="preserve"> 15°48'13.36"S</t>
  </si>
  <si>
    <t xml:space="preserve"> 42°14'30.07"O</t>
  </si>
  <si>
    <t xml:space="preserve"> 18°54'25.50"S</t>
  </si>
  <si>
    <t xml:space="preserve"> 45°32'14.82"O</t>
  </si>
  <si>
    <t xml:space="preserve"> 18°44'46.04"S</t>
  </si>
  <si>
    <t xml:space="preserve"> 47°41'33.31"O</t>
  </si>
  <si>
    <t xml:space="preserve"> 19°16'9.07"S</t>
  </si>
  <si>
    <t xml:space="preserve"> 45°32'55.23"O</t>
  </si>
  <si>
    <t xml:space="preserve"> 22°20'1.46"S</t>
  </si>
  <si>
    <t xml:space="preserve"> 45° 5'28.83"O</t>
  </si>
  <si>
    <t xml:space="preserve"> 22°45'59.51"S</t>
  </si>
  <si>
    <t xml:space="preserve"> 46°13'20.02"O</t>
  </si>
  <si>
    <t xml:space="preserve"> 18°46'36.76"S</t>
  </si>
  <si>
    <t xml:space="preserve"> 46°24'16.66"O</t>
  </si>
  <si>
    <t xml:space="preserve"> 15°28'6.35"S</t>
  </si>
  <si>
    <t xml:space="preserve"> 45°25'5.74"O</t>
  </si>
  <si>
    <t xml:space="preserve"> 20° 2'45.06"S</t>
  </si>
  <si>
    <t xml:space="preserve"> 44°16'7.73"O</t>
  </si>
  <si>
    <t xml:space="preserve"> 21° 9'6.71"S</t>
  </si>
  <si>
    <t xml:space="preserve"> 43°31'15.76"O</t>
  </si>
  <si>
    <t xml:space="preserve"> 18°59'53.85"S</t>
  </si>
  <si>
    <t xml:space="preserve"> 45°58'10.47"O</t>
  </si>
  <si>
    <t xml:space="preserve"> 21° 9'25.60"S</t>
  </si>
  <si>
    <t xml:space="preserve"> 42°12'30.84"O</t>
  </si>
  <si>
    <t xml:space="preserve"> 21° 6'6.37"S</t>
  </si>
  <si>
    <t xml:space="preserve"> 42°10'59.13"O</t>
  </si>
  <si>
    <t xml:space="preserve"> 18°46'55.88"S</t>
  </si>
  <si>
    <t xml:space="preserve"> 42°21'46.18"O</t>
  </si>
  <si>
    <t xml:space="preserve"> 16°50'33.12"S</t>
  </si>
  <si>
    <t xml:space="preserve"> 43°41'1.35"O</t>
  </si>
  <si>
    <t xml:space="preserve"> 20°47'17.70"S</t>
  </si>
  <si>
    <t xml:space="preserve"> 43°28'0.45"O</t>
  </si>
  <si>
    <t xml:space="preserve"> 19°24'28.96"S</t>
  </si>
  <si>
    <t xml:space="preserve"> 42°16'0.19"O</t>
  </si>
  <si>
    <t xml:space="preserve"> 20° 6'18.43"S</t>
  </si>
  <si>
    <t xml:space="preserve"> 41°55'25.84"O</t>
  </si>
  <si>
    <t xml:space="preserve"> 19°37'51.46"S</t>
  </si>
  <si>
    <t xml:space="preserve"> 43°59'24.63"O</t>
  </si>
  <si>
    <t xml:space="preserve"> 21° 1'41.55"S</t>
  </si>
  <si>
    <t xml:space="preserve"> 43°34'55.87"O</t>
  </si>
  <si>
    <t xml:space="preserve"> 19°47'0.66"S</t>
  </si>
  <si>
    <t xml:space="preserve"> 45°40'52.61"O</t>
  </si>
  <si>
    <t xml:space="preserve"> 19°22'51.91"S</t>
  </si>
  <si>
    <t xml:space="preserve"> 42° 6'42.08"O</t>
  </si>
  <si>
    <t xml:space="preserve"> 17°16'58.64"S</t>
  </si>
  <si>
    <t xml:space="preserve"> 42°44'7.41"O</t>
  </si>
  <si>
    <t xml:space="preserve"> 21° 3'12.43"S</t>
  </si>
  <si>
    <t xml:space="preserve"> 44° 5'24.47"O</t>
  </si>
  <si>
    <t xml:space="preserve"> 18°29'42.09"S</t>
  </si>
  <si>
    <t xml:space="preserve"> 47°43'30.50"O</t>
  </si>
  <si>
    <t xml:space="preserve"> 20°51'21.90"S</t>
  </si>
  <si>
    <t xml:space="preserve"> 46°22'56.81"O</t>
  </si>
  <si>
    <t xml:space="preserve"> 21°15'57.23"S</t>
  </si>
  <si>
    <t xml:space="preserve"> 44°50'49.32"O</t>
  </si>
  <si>
    <t xml:space="preserve"> 17°23'51.89"S</t>
  </si>
  <si>
    <t xml:space="preserve"> 44°59'58.22"O</t>
  </si>
  <si>
    <t xml:space="preserve"> 20°57'18.58"S</t>
  </si>
  <si>
    <t xml:space="preserve"> 44°55'0.17"O</t>
  </si>
  <si>
    <t xml:space="preserve"> 16°41'34.68"S</t>
  </si>
  <si>
    <t xml:space="preserve"> 44°21'31.54"O</t>
  </si>
  <si>
    <t xml:space="preserve"> 15°48'45.49"S</t>
  </si>
  <si>
    <t xml:space="preserve"> 42°52'10.43"O</t>
  </si>
  <si>
    <t xml:space="preserve"> 18°39'23.24"S</t>
  </si>
  <si>
    <t xml:space="preserve"> 41°24'23.23"O</t>
  </si>
  <si>
    <t xml:space="preserve"> 20°44'40.05"S</t>
  </si>
  <si>
    <t xml:space="preserve"> 46°51'42.07"O</t>
  </si>
  <si>
    <t xml:space="preserve"> 20°19'50.66"S</t>
  </si>
  <si>
    <t xml:space="preserve"> 46°22'2.49"O</t>
  </si>
  <si>
    <t>3138/12</t>
  </si>
  <si>
    <t>SARDOÁ</t>
  </si>
  <si>
    <t>3131/12</t>
  </si>
  <si>
    <t>RIO PARDO DE MINAS</t>
  </si>
  <si>
    <t>3132/12</t>
  </si>
  <si>
    <t>ROMARIA</t>
  </si>
  <si>
    <t>3133/12</t>
  </si>
  <si>
    <t>SANTO ANTÔNIO DO GRAMA</t>
  </si>
  <si>
    <t>3134/12</t>
  </si>
  <si>
    <t>SÃO JOÃO EVANGELISTA</t>
  </si>
  <si>
    <t>3135/12</t>
  </si>
  <si>
    <t>SÃO JOSÉ DO JACURI</t>
  </si>
  <si>
    <t>3136/12</t>
  </si>
  <si>
    <t>SÃO MIGUEL DO ANTA</t>
  </si>
  <si>
    <t>3137/12</t>
  </si>
  <si>
    <t xml:space="preserve">SÃO SEBASTIÃO DO ANTA </t>
  </si>
  <si>
    <t xml:space="preserve"> 15°36'3.15"S</t>
  </si>
  <si>
    <t xml:space="preserve"> 42°32'39.71"O</t>
  </si>
  <si>
    <t xml:space="preserve"> 18°53'1.60"S</t>
  </si>
  <si>
    <t xml:space="preserve"> 47°33'49.61"O</t>
  </si>
  <si>
    <t xml:space="preserve"> 20°18'45.72"S</t>
  </si>
  <si>
    <t xml:space="preserve"> 42°35'54.85"O</t>
  </si>
  <si>
    <t xml:space="preserve"> 18°32'45.92"S</t>
  </si>
  <si>
    <t xml:space="preserve"> 42°45'35.16"O</t>
  </si>
  <si>
    <t xml:space="preserve"> 18°16'29.88"S</t>
  </si>
  <si>
    <t xml:space="preserve"> 42°40'27.94"O</t>
  </si>
  <si>
    <t xml:space="preserve"> 20°41'49.60"S</t>
  </si>
  <si>
    <t xml:space="preserve"> 42°43'29.48"O</t>
  </si>
  <si>
    <t xml:space="preserve"> 19°32'52.52"S</t>
  </si>
  <si>
    <t xml:space="preserve"> 41°57'19.41"O</t>
  </si>
  <si>
    <t>3118/12</t>
  </si>
  <si>
    <t>3103/12</t>
  </si>
  <si>
    <t>3122/12</t>
  </si>
  <si>
    <t>3107/12</t>
  </si>
  <si>
    <t>3090/12</t>
  </si>
  <si>
    <t>3111/12</t>
  </si>
  <si>
    <t>3095/12</t>
  </si>
  <si>
    <t>3126/12</t>
  </si>
  <si>
    <t>3114/12</t>
  </si>
  <si>
    <t>3130/12</t>
  </si>
  <si>
    <t>3100/12</t>
  </si>
  <si>
    <t>3119/12</t>
  </si>
  <si>
    <t>3104/12</t>
  </si>
  <si>
    <t>3101/12</t>
  </si>
  <si>
    <t>3123/12</t>
  </si>
  <si>
    <t>3108/12</t>
  </si>
  <si>
    <t>3112/12</t>
  </si>
  <si>
    <t>3096/12</t>
  </si>
  <si>
    <t>3127/12</t>
  </si>
  <si>
    <t>3115/12</t>
  </si>
  <si>
    <t>3116/12</t>
  </si>
  <si>
    <t>3120/12</t>
  </si>
  <si>
    <t>3105/12</t>
  </si>
  <si>
    <t>3088/12</t>
  </si>
  <si>
    <t>3092/12</t>
  </si>
  <si>
    <t>3124/12</t>
  </si>
  <si>
    <t>3113/12</t>
  </si>
  <si>
    <t>3097/12</t>
  </si>
  <si>
    <t>3128/12</t>
  </si>
  <si>
    <t>3117/12</t>
  </si>
  <si>
    <t>3102/12</t>
  </si>
  <si>
    <t>3121/12</t>
  </si>
  <si>
    <t>3106/12</t>
  </si>
  <si>
    <t>3089/12</t>
  </si>
  <si>
    <t>3110/12</t>
  </si>
  <si>
    <t>3094/12</t>
  </si>
  <si>
    <t>3125/12</t>
  </si>
  <si>
    <t>3129/12</t>
  </si>
  <si>
    <t>3098/12</t>
  </si>
  <si>
    <t>Rua BRASILINO JOSE DE ANDRADE , 65 - CENTRO</t>
  </si>
  <si>
    <t>CENTRO SUL</t>
  </si>
  <si>
    <t>Avenida NOSSA SENHORA APARECIDA, 270 - CENTRO</t>
  </si>
  <si>
    <t>Oeste</t>
  </si>
  <si>
    <t>RODRIGO</t>
  </si>
  <si>
    <t>3093/12</t>
  </si>
  <si>
    <t>SERICITA</t>
  </si>
  <si>
    <t xml:space="preserve"> 20°28'43.43"S</t>
  </si>
  <si>
    <t xml:space="preserve"> 42°28'32.01"O</t>
  </si>
  <si>
    <t>Sudeste</t>
  </si>
  <si>
    <t>SUL</t>
  </si>
  <si>
    <t>Guidoval</t>
  </si>
  <si>
    <t>MALACACHETA</t>
  </si>
  <si>
    <t>NORDESTE</t>
  </si>
  <si>
    <t>NORTE DE MINAS</t>
  </si>
  <si>
    <t>Jequitinhona</t>
  </si>
  <si>
    <t>Centro Sul</t>
  </si>
  <si>
    <t>LESTE</t>
  </si>
  <si>
    <t>3074/12</t>
  </si>
  <si>
    <t>Rótulos de Linha</t>
  </si>
  <si>
    <t>Total geral</t>
  </si>
  <si>
    <t>Contar de Status</t>
  </si>
  <si>
    <t>00:20:0E:10:4A:23</t>
  </si>
  <si>
    <t>00:20:0E:10:4A:09</t>
  </si>
  <si>
    <t>Rua Juiz de Fora, 1533 - Centro</t>
  </si>
  <si>
    <t>00:20:0E:10:49:02</t>
  </si>
  <si>
    <t>00:20:0E:10:4A:1C</t>
  </si>
  <si>
    <t>00:20:0E:10:49:FE</t>
  </si>
  <si>
    <t>SES-COIA-0796</t>
  </si>
  <si>
    <t>SES-AROS-0831</t>
  </si>
  <si>
    <t>SES-JABA-0815</t>
  </si>
  <si>
    <t>SES-SANO-0789</t>
  </si>
  <si>
    <t>00:20:0E:10:49:94</t>
  </si>
  <si>
    <t>Avenida Barão do Rio Branco, 249 Transportes SRS-JF - Manoel Honório</t>
  </si>
  <si>
    <t>00:20:0E:10:49:D8</t>
  </si>
  <si>
    <t>VARGINHA</t>
  </si>
  <si>
    <t xml:space="preserve"> 21°32'46.18"S</t>
  </si>
  <si>
    <t xml:space="preserve"> 45°25'53.72"O</t>
  </si>
  <si>
    <t>3156/12</t>
  </si>
  <si>
    <t xml:space="preserve">avenida Benjamim Constant, 275 - centro </t>
  </si>
  <si>
    <t>avenida PADRE GINCRONIO, 0 - CENTRO</t>
  </si>
  <si>
    <t>00:20:0E:10:4A:3A</t>
  </si>
  <si>
    <t>SES-GUAL-0866</t>
  </si>
  <si>
    <t>SES-COAL-0809</t>
  </si>
  <si>
    <t>SES-SEIA-0795</t>
  </si>
  <si>
    <t>00:20:0E:10:48:78</t>
  </si>
  <si>
    <t>00:20:0E:10:48:4D</t>
  </si>
  <si>
    <t>DHIONY</t>
  </si>
  <si>
    <t>SES-DINA-0811</t>
  </si>
  <si>
    <t>00:20:0E:10:48:9E</t>
  </si>
  <si>
    <t>SES-IBIA-0867</t>
  </si>
  <si>
    <t xml:space="preserve">Dhiony </t>
  </si>
  <si>
    <t xml:space="preserve">Praça DA MATRIZ, 0 - CENTRO </t>
  </si>
  <si>
    <t xml:space="preserve">Leonardo </t>
  </si>
  <si>
    <t>Rua Antônio Cunha de Oliveira, 445 - Centro</t>
  </si>
  <si>
    <t>TRIÂNGULO DO NORTE</t>
  </si>
  <si>
    <t xml:space="preserve">Avenida LEVINDO DIAS, 5 - CENTRO </t>
  </si>
  <si>
    <t xml:space="preserve">Rua Astolfo Silva, 79 - Centro </t>
  </si>
  <si>
    <t xml:space="preserve">Rua Mestra Inhazinha, 0 - Centro </t>
  </si>
  <si>
    <t>avenida Padre Julio Paz, 88 - Centro</t>
  </si>
  <si>
    <t>Rua Benvinda Imaculada Conceição, 397 - Vila Magalhães</t>
  </si>
  <si>
    <t>avenida Nossa Senhora das Graças, 0 - Centro</t>
  </si>
  <si>
    <t>avenida São João, 59 - Centro</t>
  </si>
  <si>
    <t xml:space="preserve">Rua Idearte Alves de Souza, 180 - Centro </t>
  </si>
  <si>
    <t xml:space="preserve">Rua Nozinho Prates, 1011 - Sagrada Família </t>
  </si>
  <si>
    <t>Rua DR PLINIO COUTINHO, 0 - CENTRO.</t>
  </si>
  <si>
    <t>Rua Lourenço Menicucci Filho, 412 - Retiro</t>
  </si>
  <si>
    <t>Rua Italo Totti, 1 - Centro</t>
  </si>
  <si>
    <t>Rua SANTA CATARINA, 0 - CENTRO</t>
  </si>
  <si>
    <t>Rua SAO SEBASTIÃO, 121 - CENTRO</t>
  </si>
  <si>
    <t>Rua 20, 112 - CENTRO</t>
  </si>
  <si>
    <t>Rua LILIA MOREIRA, 0 - CENTRO</t>
  </si>
  <si>
    <t>Rua TAQUARASSU, 7 - CENTRO</t>
  </si>
  <si>
    <t>Rua ANTENOR FLORUNCIO DIAS, 0 - SAO JOSE I</t>
  </si>
  <si>
    <t>avenida Leite de Castro, 1941 - Fábricas</t>
  </si>
  <si>
    <t>praça PIO XXII, 0 - CENTRO</t>
  </si>
  <si>
    <t>Rua APARECIDA, 140 - CENTRO</t>
  </si>
  <si>
    <t>Avenida Brasil, 843 - Centro</t>
  </si>
  <si>
    <t>Outros Beco Felisberto, 101 - Rio Grande</t>
  </si>
  <si>
    <t>Travessa PADRE JOSE PEREIRA, 0 - SAO GERALDO</t>
  </si>
  <si>
    <t>Rua IRMAO ILIDIO GABRIEL, 75 - COHAB.</t>
  </si>
  <si>
    <t>Rua CORONEL INACIO PEREIRA, 376 - CENTRO</t>
  </si>
  <si>
    <t>Avenida GETULIO VARGAS, 3 - CENTRO.</t>
  </si>
  <si>
    <t>Rua Dulce Oliveira, 66 - Vista Alegre</t>
  </si>
  <si>
    <t>Rua Miguel Rodrigues Patto, 0 - Bela Vista</t>
  </si>
  <si>
    <t>Rua Coronel Lucas, 317 - Centro</t>
  </si>
  <si>
    <t>avenida Miguel Nassar, 112 - Centro</t>
  </si>
  <si>
    <t>Rua OSVALDO RODRIGUES, 534 - CENTRO</t>
  </si>
  <si>
    <t>praça NOSSA SENHORA DAS DORES, 0 - CENTRO</t>
  </si>
  <si>
    <t>Avenida CORONEL FRANCISCO FRANCISCO GUIMARAES, 268 - CENTRO</t>
  </si>
  <si>
    <t>Rua TRISTÃO VIEIRA, 66 - CENTRO</t>
  </si>
  <si>
    <t>Rua OLIVER CANDIDO GOMES, 100 - CENTRO</t>
  </si>
  <si>
    <t>Rua NOVA, 11 - CENTRO</t>
  </si>
  <si>
    <t>Rua GERALDINO LESSA, 0 - CENTRO</t>
  </si>
  <si>
    <t>Rua ELPIDIO DE SOUZA GUERRA, 38 - CENTRO</t>
  </si>
  <si>
    <t>avenida ESDRAS THOMAZ SALVADOR, 295 - CENTRO</t>
  </si>
  <si>
    <t>Rua José dos Santos, 180 - Centro</t>
  </si>
  <si>
    <t>Rua Plinio Pedro martins, 210 - Centro</t>
  </si>
  <si>
    <t>Rua CARLOS GRAVINA MARTINS, 25 - ROSÁRIO</t>
  </si>
  <si>
    <t>Rua MARIA SOARES, 0 - CENTRO</t>
  </si>
  <si>
    <t>avenida Madam Schimidt, 46 - Federal</t>
  </si>
  <si>
    <t>Praça AUGUSTINHO ALVES DE ARAUJO, 26 - CENTRO.</t>
  </si>
  <si>
    <t>Avenida PREFEITO MIGUEL SANTIAGO, 20 - CENTR</t>
  </si>
  <si>
    <t>Avenida SEBASTIAO GOMES DA SILVA, 0 - MONTE SINAI</t>
  </si>
  <si>
    <t>Rua SAGRADO CORACAO, 0 - CENTRO</t>
  </si>
  <si>
    <t>Rua São João, 344 - Centro</t>
  </si>
  <si>
    <t>Avenida Otavio Carneiro, 1102 - Santo Antônio</t>
  </si>
  <si>
    <t>Avenida NITON GONÇALVES PEREIRA, 380 - CENTRO.</t>
  </si>
  <si>
    <t>rodovia GUARAPUAVA, 0 km 72 - RODOVIA</t>
  </si>
  <si>
    <t>Rua OSORIA SOARES, 600 - INDEPENDENCIA</t>
  </si>
  <si>
    <t>avenida B, 0 - CENTRO</t>
  </si>
  <si>
    <t>Rua Antonio Nunes, 0 - Centro</t>
  </si>
  <si>
    <t>3050/12</t>
  </si>
  <si>
    <t>3076/12</t>
  </si>
  <si>
    <t>3042/12</t>
  </si>
  <si>
    <t>SES-FOSO-0803</t>
  </si>
  <si>
    <t>EDINEI</t>
  </si>
  <si>
    <t>SES-BOAS-0802</t>
  </si>
  <si>
    <t>00:20:0E:10:45:87</t>
  </si>
  <si>
    <t>SES-VIAS-0799</t>
  </si>
  <si>
    <t>SES-CONS-0894</t>
  </si>
  <si>
    <t>Rua São José, 508 - Centro</t>
  </si>
  <si>
    <t>SES-DEOS-0859</t>
  </si>
  <si>
    <t>SES-BIAS-0849</t>
  </si>
  <si>
    <t>00:20:0E:10:48:B9</t>
  </si>
  <si>
    <t>SES-MOLO-0823</t>
  </si>
  <si>
    <t>00:20:0E:10:49:AC</t>
  </si>
  <si>
    <t>SES-COUS-0895</t>
  </si>
  <si>
    <t>Rua Nozinho Prates, 1011 - Sagrada Família</t>
  </si>
  <si>
    <t>(38) 3745-1226</t>
  </si>
  <si>
    <t>(38) 3634-1255</t>
  </si>
  <si>
    <t>(38) 3831-7133</t>
  </si>
  <si>
    <t xml:space="preserve">Endereço divergente. AV.: Presidente Medic n° 1.118 - Cidade Nova </t>
  </si>
  <si>
    <t>Endereço divergente. Av.: Tancredo Neves ; nº 480 - Centro</t>
  </si>
  <si>
    <t xml:space="preserve">Endereço divergente. José Mendes Teixeira nº 22- Centro </t>
  </si>
  <si>
    <t>SES-MEEL-0910</t>
  </si>
  <si>
    <t>Rua Astolfo Silva, 79 - Centro</t>
  </si>
  <si>
    <t>SES-CALO-0853</t>
  </si>
  <si>
    <t>SES-LADA-0846</t>
  </si>
  <si>
    <t>WELLIGTON</t>
  </si>
  <si>
    <t xml:space="preserve">DIONEY </t>
  </si>
  <si>
    <t>SES-TAAS-0881</t>
  </si>
  <si>
    <t>00:20:0E:10:49:EC</t>
  </si>
  <si>
    <t>SES-JABA-0848</t>
  </si>
  <si>
    <t>SES-LAAS-0816</t>
  </si>
  <si>
    <t>WELLIGNTON</t>
  </si>
  <si>
    <t>SES-PRES-0836</t>
  </si>
  <si>
    <t>Amintas</t>
  </si>
  <si>
    <t>SES-SARA-0788</t>
  </si>
  <si>
    <t>00:20:0E:10:49:F0</t>
  </si>
  <si>
    <t>AGUANIL</t>
  </si>
  <si>
    <t xml:space="preserve"> 20°58'31.63"S</t>
  </si>
  <si>
    <t xml:space="preserve"> 45°22'16.77"O</t>
  </si>
  <si>
    <t xml:space="preserve"> 17°43'48.23"S</t>
  </si>
  <si>
    <t>ANGELANDIA</t>
  </si>
  <si>
    <t xml:space="preserve"> 42°15'7.34"O</t>
  </si>
  <si>
    <t>Marcelino Abreu de Sousa</t>
  </si>
  <si>
    <t>(33) 3516-9014</t>
  </si>
  <si>
    <t>CANCELADO</t>
  </si>
  <si>
    <t>CANCELADO DEVIDO A MUDANÇA DE ENDEREÇO.</t>
  </si>
  <si>
    <t>3176/12</t>
  </si>
  <si>
    <t>Débora Resende</t>
  </si>
  <si>
    <t>(31) 3627-3697</t>
  </si>
  <si>
    <t>Rua Geraldino Rocha, 180 - Felixlândia.</t>
  </si>
  <si>
    <t>(33) 3628-1471</t>
  </si>
  <si>
    <t>Não está ciente</t>
  </si>
  <si>
    <t>Cliente não está ciente</t>
  </si>
  <si>
    <t>Telefone incorreto</t>
  </si>
  <si>
    <t xml:space="preserve"> (37) 35461338 Vereador Pedro Martins Xavier 97, Moacir Flavio</t>
  </si>
  <si>
    <t>(37) 33441159 - Rio de Janeiro 51 -  Centro</t>
  </si>
  <si>
    <t>Não esta ciente</t>
  </si>
  <si>
    <t>Endereço incorreto</t>
  </si>
  <si>
    <t>Ocupado</t>
  </si>
  <si>
    <t>SES-SATE-0819</t>
  </si>
  <si>
    <t>(37) 3281-2347</t>
  </si>
  <si>
    <t>3078/12</t>
  </si>
  <si>
    <t>3052/12</t>
  </si>
  <si>
    <t>3023/12</t>
  </si>
  <si>
    <t>3109/12</t>
  </si>
  <si>
    <t>CORRIGIDO CONTEUDO DA OS (8/3).</t>
  </si>
  <si>
    <t>LOCALIDADE NÃO POSSUI ENERGIA ELÉTRICA.</t>
  </si>
  <si>
    <t>SES-SAAS-0877</t>
  </si>
  <si>
    <t>3169/12</t>
  </si>
  <si>
    <t>ACAIACA</t>
  </si>
  <si>
    <t xml:space="preserve"> 20°23'5.03"S</t>
  </si>
  <si>
    <t xml:space="preserve"> 43° 8'14.56"O</t>
  </si>
  <si>
    <t>Eliane Vicari</t>
  </si>
  <si>
    <t>Avenida Ezequiel Machado, 258 - Centro.</t>
  </si>
  <si>
    <t>(31) 8446-0591</t>
  </si>
  <si>
    <t>SES-PRIS-0778</t>
  </si>
  <si>
    <t>(31) 3711-1212</t>
  </si>
  <si>
    <t>Data de Aceite</t>
  </si>
  <si>
    <t>Aceito</t>
  </si>
  <si>
    <t>Lider</t>
  </si>
  <si>
    <t>Cassia</t>
  </si>
  <si>
    <t xml:space="preserve">avenida BIAS FORTES, 1061 CVV </t>
  </si>
  <si>
    <t>(38) 3231-2797</t>
  </si>
  <si>
    <t>Dhioney Miranda Rodrigues</t>
  </si>
  <si>
    <t>Ademir</t>
  </si>
  <si>
    <t>(38) 3621-1228 - (38</t>
  </si>
  <si>
    <t>Deferson de Oliveira Silva</t>
  </si>
  <si>
    <t>Paralisado</t>
  </si>
  <si>
    <t>Nelta</t>
  </si>
  <si>
    <t>Setor direção</t>
  </si>
  <si>
    <t>Rua expedicionario Boavidir Massote, 520 CVV - vila escolastica</t>
  </si>
  <si>
    <t>Gorete</t>
  </si>
  <si>
    <t>(33) 3516-3843 - (33</t>
  </si>
  <si>
    <t>Defferson de oliveira Silva</t>
  </si>
  <si>
    <t>Maria Cristina</t>
  </si>
  <si>
    <t>(34) 3423-8546</t>
  </si>
  <si>
    <t>Alexandre Pascoal da Silva</t>
  </si>
  <si>
    <t>JANUARIA</t>
  </si>
  <si>
    <t>(38) 3621-1228 - - (</t>
  </si>
  <si>
    <t>Leonardo Oliveira</t>
  </si>
  <si>
    <t>Rodrigo Moraes</t>
  </si>
  <si>
    <t>avenida Eugenio do Nascimento, 0 HOSPITAL UNIVERSITARIO - Dom Bosco</t>
  </si>
  <si>
    <t>(31) 3916-0146</t>
  </si>
  <si>
    <t>Marco Aurélio</t>
  </si>
  <si>
    <t>Lucia Fernandes</t>
  </si>
  <si>
    <t>(32) 3441-5747</t>
  </si>
  <si>
    <t>Amintas da Costa</t>
  </si>
  <si>
    <t>Heloisa</t>
  </si>
  <si>
    <t>(31) 3775-1176</t>
  </si>
  <si>
    <t>Cid Santos</t>
  </si>
  <si>
    <t>João Inacio</t>
  </si>
  <si>
    <t>Rua Tres corações, 174 cvv - sagrada familia</t>
  </si>
  <si>
    <t>(38) 3845-1351</t>
  </si>
  <si>
    <t>Edlene</t>
  </si>
  <si>
    <t>avenida João Alves do Nascimento, 600 cvv - centro</t>
  </si>
  <si>
    <t>(34) 3831-5867</t>
  </si>
  <si>
    <t>Leonardo Batista de Araújo Silva</t>
  </si>
  <si>
    <t>Endereço divergente. Aguardando resposta da Saúde.</t>
  </si>
  <si>
    <t>SES-MACU-0654</t>
  </si>
  <si>
    <t>Marcia</t>
  </si>
  <si>
    <t>praça Bom Pastor, 0 cvv - Bom Pastor</t>
  </si>
  <si>
    <t>(33) 3332-2445</t>
  </si>
  <si>
    <t>Eliane Moreira</t>
  </si>
  <si>
    <t>(33) 3522-2228</t>
  </si>
  <si>
    <t>Defferson de Oliveira Silva</t>
  </si>
  <si>
    <t>Newton Castro de Caux</t>
  </si>
  <si>
    <t>(31) 3843-1061</t>
  </si>
  <si>
    <t>Deferson de Oliveira</t>
  </si>
  <si>
    <t>João Paulo Campos de Abreu</t>
  </si>
  <si>
    <t>(32) 3725-1044</t>
  </si>
  <si>
    <t>SES-ARAI-0659</t>
  </si>
  <si>
    <t>Marcony Raimundo Figueiredo de Carvalho</t>
  </si>
  <si>
    <t>(31) 3715-6368</t>
  </si>
  <si>
    <t>Leandro Souza Cardoso</t>
  </si>
  <si>
    <t>Sebastião Barreto Neto</t>
  </si>
  <si>
    <t>(35) 3556-1231</t>
  </si>
  <si>
    <t>Paula Reis Nogueira</t>
  </si>
  <si>
    <t>(31) 3718-1555</t>
  </si>
  <si>
    <t>SES-BEAS-0363</t>
  </si>
  <si>
    <t>Grazielle Christine Valamiel Silva Formiga</t>
  </si>
  <si>
    <t>(31) 3853-1426</t>
  </si>
  <si>
    <t>Antonio Gonçalves</t>
  </si>
  <si>
    <t>Cristiane Oliveira Neves Silva</t>
  </si>
  <si>
    <t>(32) 3292-1143</t>
  </si>
  <si>
    <t>Agendado</t>
  </si>
  <si>
    <t>Helano Cunha</t>
  </si>
  <si>
    <t>(32) 3553-1225</t>
  </si>
  <si>
    <t>Thiago Siqueita Marques</t>
  </si>
  <si>
    <t>(35) 3624-1677</t>
  </si>
  <si>
    <t>Viviane Cristina Palma</t>
  </si>
  <si>
    <t>(34) 3325-1375</t>
  </si>
  <si>
    <t>Maycron William Bissiatti Fava</t>
  </si>
  <si>
    <t>(32) 3743-1053</t>
  </si>
  <si>
    <t>Amintas da costa</t>
  </si>
  <si>
    <t>Marcelle Malta Marques</t>
  </si>
  <si>
    <t>(32) 3553-2482</t>
  </si>
  <si>
    <t>Juscelino Leão Carvalhaes Prado</t>
  </si>
  <si>
    <t>(35) 3537-1638</t>
  </si>
  <si>
    <t>Alvaro Dorneles Cordeiro Valadares Machado</t>
  </si>
  <si>
    <t>(31) 3716-7154</t>
  </si>
  <si>
    <t>Carlos Santos</t>
  </si>
  <si>
    <t>Daniella Augusta Hollerbach</t>
  </si>
  <si>
    <t>(33) 3512-1210</t>
  </si>
  <si>
    <t>Derfeson de Oliveira Silva</t>
  </si>
  <si>
    <t>SES-GONA-0692</t>
  </si>
  <si>
    <t>Adhemar Januzzi Mazzoni</t>
  </si>
  <si>
    <t>(32) 3274-5517</t>
  </si>
  <si>
    <t>Amintas Costa</t>
  </si>
  <si>
    <t>Polliana Santiago Costa Mundim</t>
  </si>
  <si>
    <t xml:space="preserve">praça Pedro Guimarães, 245 - Centro </t>
  </si>
  <si>
    <t>(34) 3834-1924</t>
  </si>
  <si>
    <t>Alexandre Pascoal</t>
  </si>
  <si>
    <t>Jarisson da Conceição Amaral Santos</t>
  </si>
  <si>
    <t>(33) 3737-8067</t>
  </si>
  <si>
    <t>Bianca Maria Gonzaga Silva</t>
  </si>
  <si>
    <t>(32) 3347-1243</t>
  </si>
  <si>
    <t>Leila Bastos Gomes</t>
  </si>
  <si>
    <t>(37) 3246-1191</t>
  </si>
  <si>
    <t>Antônio Celso Neves Mariz</t>
  </si>
  <si>
    <t>avenida Geraldo Magalhães Mascarenhas, 469 - Centro</t>
  </si>
  <si>
    <t>(38) 3723-1267</t>
  </si>
  <si>
    <t>SES-ITGA-0698</t>
  </si>
  <si>
    <t>Rosangela Freitas Soares de Moraes Rezende</t>
  </si>
  <si>
    <t>(35) 3825-1230</t>
  </si>
  <si>
    <t>Sid Santos</t>
  </si>
  <si>
    <t>SES-JAUI-0699</t>
  </si>
  <si>
    <t>Carlos Alberto Corrua</t>
  </si>
  <si>
    <t>(35) 3593-1426</t>
  </si>
  <si>
    <t>Lilia Rodrigues do Nascimento</t>
  </si>
  <si>
    <t>(33) 3738-9087</t>
  </si>
  <si>
    <t xml:space="preserve">00:20:0E:10:48:41 </t>
  </si>
  <si>
    <t>SES-JEAI-0701</t>
  </si>
  <si>
    <t>Sania Mara Ribeiro Duarte</t>
  </si>
  <si>
    <t>Rua Vereador Silvestre Augusto Costa, 82 - Centro</t>
  </si>
  <si>
    <t>(38) 3744-1615</t>
  </si>
  <si>
    <t>SES-JEBA-0721</t>
  </si>
  <si>
    <t>Jussara Amaral Mateus</t>
  </si>
  <si>
    <t>(31) 8447-4943</t>
  </si>
  <si>
    <t>Fabrício Soares</t>
  </si>
  <si>
    <t>Ana Paula de Menezes Moreira</t>
  </si>
  <si>
    <t>(33) 3252-1405</t>
  </si>
  <si>
    <t>Francisco rodrigues</t>
  </si>
  <si>
    <t>Thalita Ferreira Tartaro</t>
  </si>
  <si>
    <t>(34) 3454-8273</t>
  </si>
  <si>
    <t>00:20:0E:10:49:EA</t>
  </si>
  <si>
    <t>Antonio Marques da Costa Filho</t>
  </si>
  <si>
    <t>Celso Carmo de Jesus</t>
  </si>
  <si>
    <t>(31) 3576-1123</t>
  </si>
  <si>
    <t>Aline Teixeira Pacheco</t>
  </si>
  <si>
    <t>(32) 3534-1197</t>
  </si>
  <si>
    <t>Marcos Aurélio de Moura</t>
  </si>
  <si>
    <t>Cristina Aparecida Caldeira</t>
  </si>
  <si>
    <t>(33) 3342-5136</t>
  </si>
  <si>
    <t>(38) 3756-1406</t>
  </si>
  <si>
    <t>Yonara Meireles Martins</t>
  </si>
  <si>
    <t>(33) 3754-1310</t>
  </si>
  <si>
    <t>Brunielle Felicia da Silva</t>
  </si>
  <si>
    <t>avenida Das Nações, 10 - Centro</t>
  </si>
  <si>
    <t>(34) 3265-1101</t>
  </si>
  <si>
    <t>André Luiz Ignachitti Honório</t>
  </si>
  <si>
    <t>(32) 3745-1288</t>
  </si>
  <si>
    <t>Valguienes Teodoro de Souza Junior</t>
  </si>
  <si>
    <t>(33) 9984-6212</t>
  </si>
  <si>
    <t>Tatiane Bastos da Silva</t>
  </si>
  <si>
    <t>(35) 3865-1292</t>
  </si>
  <si>
    <t>Marianne Almeida Jardim</t>
  </si>
  <si>
    <t>(33) 8834-8257</t>
  </si>
  <si>
    <t>Fabiana de Deus Caixeta Resende</t>
  </si>
  <si>
    <t>(34) 3248-1100</t>
  </si>
  <si>
    <t>Rosiane Dias Lopes Diniz</t>
  </si>
  <si>
    <t>(33) 3243-1232</t>
  </si>
  <si>
    <t>Derferson de Oliveira Silva</t>
  </si>
  <si>
    <t>Adão Augusto Soares Lima Junior</t>
  </si>
  <si>
    <t>(38) 3237-1124 - -</t>
  </si>
  <si>
    <t>Ednei</t>
  </si>
  <si>
    <t>A agendar</t>
  </si>
  <si>
    <t>Hermes Lima Madureira</t>
  </si>
  <si>
    <t>(38) 3621-8113</t>
  </si>
  <si>
    <t>Ana Tereza Moreira</t>
  </si>
  <si>
    <t>(35) 3424-1709</t>
  </si>
  <si>
    <t>Raquel Silva de Carvalho</t>
  </si>
  <si>
    <t>(31) 3869-1001</t>
  </si>
  <si>
    <t>Antônio Gonçalves</t>
  </si>
  <si>
    <t>Tarcizio Henrique Zago</t>
  </si>
  <si>
    <t>(34) 3353-1451</t>
  </si>
  <si>
    <t>00:20:0E:10:49:BD</t>
  </si>
  <si>
    <t>Antônio Marques da Costa Filho</t>
  </si>
  <si>
    <t>Naiara Nureiev de Paula Maia</t>
  </si>
  <si>
    <t>(31) 3715-1942</t>
  </si>
  <si>
    <t>Carlos Santos Almeida</t>
  </si>
  <si>
    <t>Eliana Brambati Martins</t>
  </si>
  <si>
    <t>(31) 3832-7125</t>
  </si>
  <si>
    <t>Sthéfanne Rosy Gouveia</t>
  </si>
  <si>
    <t>saude@ouroverdedeminas.mg.gov.br</t>
  </si>
  <si>
    <t>(33) 3527-1212</t>
  </si>
  <si>
    <t>Francisco Rodrigues</t>
  </si>
  <si>
    <t>Poyana Gonçalves Pinheiro</t>
  </si>
  <si>
    <t>34) 3816-1011</t>
  </si>
  <si>
    <t>Ednei Gomes de Souza</t>
  </si>
  <si>
    <t>Talita Helena Ferrari</t>
  </si>
  <si>
    <t>(34) 3453-1722</t>
  </si>
  <si>
    <t>00:20:0E:10:49:AE</t>
  </si>
  <si>
    <t>Maria Gabriela da Silva Santana</t>
  </si>
  <si>
    <t>(38) 3231-6215</t>
  </si>
  <si>
    <t>(37) 3272-1229</t>
  </si>
  <si>
    <t>Marcilia Brandão</t>
  </si>
  <si>
    <t>(33) 3251-1359</t>
  </si>
  <si>
    <t>Vinicius Souto Amaral</t>
  </si>
  <si>
    <t>(38) 3727-1106</t>
  </si>
  <si>
    <t>SES-MOCA-0730</t>
  </si>
  <si>
    <t>Rafael Tulio Santos Coelho</t>
  </si>
  <si>
    <t>(38) 3725-1195</t>
  </si>
  <si>
    <t>fabricio campolina</t>
  </si>
  <si>
    <t>Cilamárcia Nazaré de Carvalho</t>
  </si>
  <si>
    <t>praça Nossa Senhora de Nazaré, 0 - Centro</t>
  </si>
  <si>
    <t>(35) 3842-1494</t>
  </si>
  <si>
    <t>Fabrício</t>
  </si>
  <si>
    <t>Khí­scilla de Freitas Lopes</t>
  </si>
  <si>
    <t>(33) 3581-1181</t>
  </si>
  <si>
    <t>Nilva Lucia dos Reis</t>
  </si>
  <si>
    <t>(32) 3282-1111</t>
  </si>
  <si>
    <t>Laura Gonçalves Lopes</t>
  </si>
  <si>
    <t>(33) 3534-2034</t>
  </si>
  <si>
    <t>Deffserson de oliveira silva</t>
  </si>
  <si>
    <t>Marcus Vinicius de Lima Seixas</t>
  </si>
  <si>
    <t>(32) 3446-1118</t>
  </si>
  <si>
    <t>Marcos Aurélio Moura</t>
  </si>
  <si>
    <t>Henry Lanoicar Pires</t>
  </si>
  <si>
    <t>(37) 3335-1330</t>
  </si>
  <si>
    <t>Silvia Tatiana</t>
  </si>
  <si>
    <t>Fabricio Soares Campolina</t>
  </si>
  <si>
    <t>Sibéria Satiro</t>
  </si>
  <si>
    <t>31 3637-6504</t>
  </si>
  <si>
    <t>Alba Valéria</t>
  </si>
  <si>
    <t>Avenida Redelvim Andrade, 0 - Boa EsperanÃ§a</t>
  </si>
  <si>
    <t>31 3641-3428</t>
  </si>
  <si>
    <t>00:20:0E:10:4a:24</t>
  </si>
  <si>
    <t>31 3637-4695</t>
  </si>
  <si>
    <t>Bruno Faria</t>
  </si>
  <si>
    <t>31 3637-7486</t>
  </si>
  <si>
    <t>Silmar Ferreira Fernandes</t>
  </si>
  <si>
    <t>Maí­ra Jardim</t>
  </si>
  <si>
    <t>31 3642-3485</t>
  </si>
  <si>
    <t>Camila Viana</t>
  </si>
  <si>
    <t>Antônio Teixeira</t>
  </si>
  <si>
    <t>31 3641-5837</t>
  </si>
  <si>
    <t>Fabricio campolina</t>
  </si>
  <si>
    <t>Patrí­cia Narciso</t>
  </si>
  <si>
    <t>31 3637-4603</t>
  </si>
  <si>
    <t>Eliatriz Lara</t>
  </si>
  <si>
    <t>31 3649-7933</t>
  </si>
  <si>
    <t>31 3641-5206</t>
  </si>
  <si>
    <t>Rogério Gomes</t>
  </si>
  <si>
    <t>31 3635-9854</t>
  </si>
  <si>
    <t>00:20:0E:10:48:76</t>
  </si>
  <si>
    <t>BELO HORIZONTE</t>
  </si>
  <si>
    <t>SES--TEST-VSAT-1</t>
  </si>
  <si>
    <t>Rua da Bahia 2277</t>
  </si>
  <si>
    <t>00200E10485D</t>
  </si>
  <si>
    <t>ewqewq</t>
  </si>
  <si>
    <t>SES--TEST-VSAT-2</t>
  </si>
  <si>
    <t>Rua da Bahia, 2277</t>
  </si>
  <si>
    <t>00200E10431F</t>
  </si>
  <si>
    <t>Hub Prodemge</t>
  </si>
  <si>
    <t>HUB Prodemge</t>
  </si>
  <si>
    <t>Vodanet</t>
  </si>
  <si>
    <t>rua da bahia</t>
  </si>
  <si>
    <t>null</t>
  </si>
  <si>
    <t>TEST-VSAT-LIDER</t>
  </si>
  <si>
    <t>ABADIA DOS DOURADOS</t>
  </si>
  <si>
    <t>Silmar Ferreira</t>
  </si>
  <si>
    <t>Rua José Francisco Teixeira, 102</t>
  </si>
  <si>
    <t>(31)8417-4945</t>
  </si>
  <si>
    <t>VSAT de teste da Lider</t>
  </si>
  <si>
    <t>PERDIGÃO</t>
  </si>
  <si>
    <t>SES-PEAO-0774</t>
  </si>
  <si>
    <t>HUDSON LUIZ RIBEIRO</t>
  </si>
  <si>
    <t>Avenida 12 de Dezembro, 70 - Centro</t>
  </si>
  <si>
    <t>(37) 3287-1946</t>
  </si>
  <si>
    <t>00:20:0E:10:49:95</t>
  </si>
  <si>
    <t>Airton Nascimento de Moura</t>
  </si>
  <si>
    <t>PRATINHA</t>
  </si>
  <si>
    <t>JADER FERREIRA FARIA</t>
  </si>
  <si>
    <t>Avenida FRANCISCO MACHADO BORGES, 159 - ZACARIAS PEREIRA.</t>
  </si>
  <si>
    <t>(34) 3637-1441</t>
  </si>
  <si>
    <t>00:20:0E:10:4A:50</t>
  </si>
  <si>
    <t>Carlos Santos de Almeida</t>
  </si>
  <si>
    <t>PRESIDENTE KUBITSCHEK</t>
  </si>
  <si>
    <t>GABRIELLE GUEDES TIBAES</t>
  </si>
  <si>
    <t>(38) 3545-1163</t>
  </si>
  <si>
    <t>00:20:0E:10:49:E3</t>
  </si>
  <si>
    <t>PRUDENTE DE MORAIS</t>
  </si>
  <si>
    <t>DEIVISSON VAZ DE MELO SOUZA</t>
  </si>
  <si>
    <t>Rua VICENTE VAZ DE MELO, 864 - SAO JOAO II</t>
  </si>
  <si>
    <t>00:20:0E:10:48:F4</t>
  </si>
  <si>
    <t>Airton Gabriel do Nascimento Moro</t>
  </si>
  <si>
    <t>SINEIA RAMALHO BOHRER</t>
  </si>
  <si>
    <t>(33) 3263-3339</t>
  </si>
  <si>
    <t>00:20:0E:10:4A:13</t>
  </si>
  <si>
    <t>RIACHO DOS MACHADOS</t>
  </si>
  <si>
    <t>00:20:0E:10:48:6F</t>
  </si>
  <si>
    <t>Edinei Gomes de Sousa</t>
  </si>
  <si>
    <t>SANTA CRUZ DE SALINAS</t>
  </si>
  <si>
    <t>MAURICIO ESTEVES DIAS DE ARAUJO</t>
  </si>
  <si>
    <t>Rua JOAO ANTONIO DE ARAUJO, 114 - CENTRO.</t>
  </si>
  <si>
    <t>(33) 3753-9002</t>
  </si>
  <si>
    <t>00:20:0E:10:48:6A</t>
  </si>
  <si>
    <t>Ednei Gomez de Sousa</t>
  </si>
  <si>
    <t>SANTA RITA DE CALDAS</t>
  </si>
  <si>
    <t>SES-SAAS-0782</t>
  </si>
  <si>
    <t>ANA CAROLINA FONSECA SERIO</t>
  </si>
  <si>
    <t>Praça 22 DE MAIO, 0 - CENTRO.</t>
  </si>
  <si>
    <t>(35) 3734-1258</t>
  </si>
  <si>
    <t>SANTANA DO GARAMBÉU</t>
  </si>
  <si>
    <t>ELIANA RIBEIRO CASTELANO</t>
  </si>
  <si>
    <t>Rua CRISTIANO FAGUNDES, 40 - CENTRO.</t>
  </si>
  <si>
    <t>(32) 3334-1260</t>
  </si>
  <si>
    <t>SÃO GONÇALO DO ABAETÉ</t>
  </si>
  <si>
    <t>00:20:0E:10:48:54</t>
  </si>
  <si>
    <t>SANTANA DO RIACHO</t>
  </si>
  <si>
    <t>SES-SAHO-0785</t>
  </si>
  <si>
    <t>MARIA MAGNOLIA MONDUCCI</t>
  </si>
  <si>
    <t>Rua JOSE DE AZEREDO FILHO, 55 - CENTRO</t>
  </si>
  <si>
    <t>(31) 3718-6285</t>
  </si>
  <si>
    <t>SANTO ANTÔNIO DO MONTE</t>
  </si>
  <si>
    <t>Iara Cardoso de Oliveira</t>
  </si>
  <si>
    <t>00:20:0E:10:49:AD</t>
  </si>
  <si>
    <t>Leandro de Souza Cardoso</t>
  </si>
  <si>
    <t>SÃO JOSÉ DA BARRA</t>
  </si>
  <si>
    <t>ANDREA REIS PEREIRA</t>
  </si>
  <si>
    <t>(35) 3523-9409</t>
  </si>
  <si>
    <t>SÃO ROMÃO</t>
  </si>
  <si>
    <t>CASSIO MARTINS MACENA</t>
  </si>
  <si>
    <t>(38) 3624-1480</t>
  </si>
  <si>
    <t>SÃO GONÇALO DO RIO ABAIXO</t>
  </si>
  <si>
    <t>DEBORA CRISTINA COTA</t>
  </si>
  <si>
    <t>(31) 3833-5561</t>
  </si>
  <si>
    <t>SÃO VICENTE DE MINAS</t>
  </si>
  <si>
    <t>KELLEN JUNQUEIRA OLIVEIRA</t>
  </si>
  <si>
    <t>(35) 3323-2014</t>
  </si>
  <si>
    <t>SENHORA DE OLIVEIRA</t>
  </si>
  <si>
    <t>EVERTON TRINDADE CAMPOS</t>
  </si>
  <si>
    <t>(31) 3577-1450</t>
  </si>
  <si>
    <t>CORDISLÂNDIA</t>
  </si>
  <si>
    <t>LETICIA JUNHO MOREIRA</t>
  </si>
  <si>
    <t>(35) 3244-1305</t>
  </si>
  <si>
    <t>00:20:0E:10:49:ED</t>
  </si>
  <si>
    <t>Fabrício Soares Campolino</t>
  </si>
  <si>
    <t>SÃO JOÃO DO MANHUAÇU</t>
  </si>
  <si>
    <t>ANDERLUCIO DA CRUZ EVANGELISTA</t>
  </si>
  <si>
    <t>Avenida SEBASTIAO GOMES DA SILVA, 0 - MONTE SINAI.</t>
  </si>
  <si>
    <t>(33) 8428-2627</t>
  </si>
  <si>
    <t>SÃO JOSÉ DO DIVINO</t>
  </si>
  <si>
    <t>ELAINY RODRIGUES DE OLIVEIRA LIMA</t>
  </si>
  <si>
    <t>(33) 3582-1509</t>
  </si>
  <si>
    <t>SÃO TOMÁS DE AQUINO</t>
  </si>
  <si>
    <t>SES-SANO-0791</t>
  </si>
  <si>
    <t>IURI PIMENTA OLIVEIRA</t>
  </si>
  <si>
    <t>(35) 3535-1829</t>
  </si>
  <si>
    <t>00:20:0E:10:49:AF</t>
  </si>
  <si>
    <t>SENADOR CORTES</t>
  </si>
  <si>
    <t>ANA CLARA GARCIA MARTON</t>
  </si>
  <si>
    <t>Rua ELPIDIO DE SOUZA GUERRA, 38 - CENTRO.</t>
  </si>
  <si>
    <t>(32) 3287-1167</t>
  </si>
  <si>
    <t>SERRANIA</t>
  </si>
  <si>
    <t>GABRIELA DANZINGER DE SIQUEIRA</t>
  </si>
  <si>
    <t>(35) 3284-1862</t>
  </si>
  <si>
    <t>ANDRELÂNDIA</t>
  </si>
  <si>
    <t>Kelcia Fagundes de Andrade</t>
  </si>
  <si>
    <t>(35) 3325-1600</t>
  </si>
  <si>
    <t>SOBRÁLIA</t>
  </si>
  <si>
    <t>ARIELY OLIVEIRA BOAVENTURA</t>
  </si>
  <si>
    <t>(33) 3232-1796</t>
  </si>
  <si>
    <t>VERÍSSIMO</t>
  </si>
  <si>
    <t>REGIANE ARAUJO SILVA</t>
  </si>
  <si>
    <t>RIACHINHO</t>
  </si>
  <si>
    <t>MARIA VALQUIRIA GONCALVES MARQUES</t>
  </si>
  <si>
    <t>(38) 3678-1113</t>
  </si>
  <si>
    <t>MORADA NOVA DE MINAS</t>
  </si>
  <si>
    <t>MARLEY MARIA DA SILVA</t>
  </si>
  <si>
    <t>Rua CORONEL INACIO PEREIRA, 376 - CENTRO.</t>
  </si>
  <si>
    <t>(38) 3755-1100</t>
  </si>
  <si>
    <t>TUMIRITINGA</t>
  </si>
  <si>
    <t>ANDRES GUIDO VIRUEZ BAZAN</t>
  </si>
  <si>
    <t>(33) 3235-1383</t>
  </si>
  <si>
    <t>COQUEIRAL</t>
  </si>
  <si>
    <t>MAIRA PEREIRA MIGUEL</t>
  </si>
  <si>
    <t>(35) 3855-1153</t>
  </si>
  <si>
    <t>DIAMANTINA</t>
  </si>
  <si>
    <t>Marlene Nonimato Correa</t>
  </si>
  <si>
    <t>(38) 3531-2757</t>
  </si>
  <si>
    <t>ITABIRA</t>
  </si>
  <si>
    <t>SES-ITRA-0813</t>
  </si>
  <si>
    <t>Ronaldo Guimarães</t>
  </si>
  <si>
    <t>(31) 3839-2386</t>
  </si>
  <si>
    <t>00:20:0E:10:4A:17</t>
  </si>
  <si>
    <t>JANAÚBA</t>
  </si>
  <si>
    <t>Maria Gorette de Carvalho</t>
  </si>
  <si>
    <t>(38) 3821-4793</t>
  </si>
  <si>
    <t>ALTO JEQUITIBÁ</t>
  </si>
  <si>
    <t>nathalia Cesar de Oliveira</t>
  </si>
  <si>
    <t>(33) 3343-1117</t>
  </si>
  <si>
    <t>PIRAPORA</t>
  </si>
  <si>
    <t>Sinvaldo Alves Pereira</t>
  </si>
  <si>
    <t>(38) 3749-6202</t>
  </si>
  <si>
    <t>BONFINÓPOLIS DE MINAS</t>
  </si>
  <si>
    <t>MAYCON STHAEL ALVES GONTIJO</t>
  </si>
  <si>
    <t>(38) 3675-1503</t>
  </si>
  <si>
    <t>Ednei Gomes de Sousa</t>
  </si>
  <si>
    <t>FORMOSO</t>
  </si>
  <si>
    <t>LAURA CARLA BRITO COSTA</t>
  </si>
  <si>
    <t>Praça DA MATRIZ, 0 - CENTRO</t>
  </si>
  <si>
    <t>(38) 3647-1144</t>
  </si>
  <si>
    <t>00:20:0E:10:4A:0F</t>
  </si>
  <si>
    <t>VIEIRAS</t>
  </si>
  <si>
    <t>WALFRIDO CRISTIAN CASSIN DE OLIVEIRA</t>
  </si>
  <si>
    <t>(32) 3755-1068</t>
  </si>
  <si>
    <t>UMBURATIBA</t>
  </si>
  <si>
    <t>SES-UMBA-0800</t>
  </si>
  <si>
    <t>WILLIAM DAVID DE ANDRADE</t>
  </si>
  <si>
    <t>VAZANTE</t>
  </si>
  <si>
    <t>LILIANNE MACHADO DE AZEVEDO</t>
  </si>
  <si>
    <t>(38) 3813-1065</t>
  </si>
  <si>
    <t>SES-ITTO-0814</t>
  </si>
  <si>
    <t>Márcia Maria Gomes Ribeiro</t>
  </si>
  <si>
    <t>(31) 3561-1500</t>
  </si>
  <si>
    <t>00:20:0E:10:49:B8</t>
  </si>
  <si>
    <t>teste</t>
  </si>
  <si>
    <t>POCRANE</t>
  </si>
  <si>
    <t>PEDRO PAULO DE ANDRADE NOGUEIRA</t>
  </si>
  <si>
    <t>Rua SAGRADO CORACAO, 0 - CENTRO.</t>
  </si>
  <si>
    <t>(33) 3316-1251</t>
  </si>
  <si>
    <t>TRÊS MARIAS</t>
  </si>
  <si>
    <t>FRANCINNE APARECIDA PEDROSO</t>
  </si>
  <si>
    <t>(38) 3754-5281</t>
  </si>
  <si>
    <t>CARVALHOS</t>
  </si>
  <si>
    <t>GLEICE FRANCISCA DE SOUZA ABRAHAO</t>
  </si>
  <si>
    <t>(35) 3345-1609</t>
  </si>
  <si>
    <t>GOVERNADOR VALADARES</t>
  </si>
  <si>
    <t>Lorena Karoline Nunes da Silva</t>
  </si>
  <si>
    <t>(33) 3277-7101</t>
  </si>
  <si>
    <t>LAVRAS</t>
  </si>
  <si>
    <t>Janine Bagni Menicucci</t>
  </si>
  <si>
    <t>(35) 3694-4102</t>
  </si>
  <si>
    <t>00:20:0E:10:4A:0E</t>
  </si>
  <si>
    <t>Welligton Ferreira</t>
  </si>
  <si>
    <t>SÃO JOÃO DEL REI</t>
  </si>
  <si>
    <t>SES-SAEI-0820</t>
  </si>
  <si>
    <t>Glaydes Barroso da Silva</t>
  </si>
  <si>
    <t>(32) 3372-8206</t>
  </si>
  <si>
    <t>00:20:0E:10:48:59</t>
  </si>
  <si>
    <t>Marcos Aurélio</t>
  </si>
  <si>
    <t>CVV RS Cid Souza Rangel</t>
  </si>
  <si>
    <t>SÃO LOURENÇO</t>
  </si>
  <si>
    <t>Therezia Raffoul Domingos Teles</t>
  </si>
  <si>
    <t>(35) 3331-4555</t>
  </si>
  <si>
    <t>VIÇOSA</t>
  </si>
  <si>
    <t>Clarice</t>
  </si>
  <si>
    <t>(31) 3885-1804</t>
  </si>
  <si>
    <t>MONSENHOR PAULO</t>
  </si>
  <si>
    <t>Daiane de Campos Lessa</t>
  </si>
  <si>
    <t>(35) 3263-2288</t>
  </si>
  <si>
    <t>Fabrício Campolina</t>
  </si>
  <si>
    <t>PERDÕES</t>
  </si>
  <si>
    <t>Rodrigo Pereira Alvarenga</t>
  </si>
  <si>
    <t>(35) 3864-7246</t>
  </si>
  <si>
    <t>RIBEIRÃO VERMELHO</t>
  </si>
  <si>
    <t>Juliana Oliveira da Sé Moreira</t>
  </si>
  <si>
    <t>(35) 3867-1845</t>
  </si>
  <si>
    <t>SANTANA DA VARGEM</t>
  </si>
  <si>
    <t>Marta Verônica Varegas</t>
  </si>
  <si>
    <t>(35) 3858-1638</t>
  </si>
  <si>
    <t>SÃO BENTO ABADE</t>
  </si>
  <si>
    <t>Geisme Nagela Vilela Terra</t>
  </si>
  <si>
    <t>(35) 3236-1213</t>
  </si>
  <si>
    <t>SÃO TOMÉ DAS LETRAS</t>
  </si>
  <si>
    <t>Ivan José da Rocha</t>
  </si>
  <si>
    <t>(35) 3237-1580</t>
  </si>
  <si>
    <t>ARAÚJOS</t>
  </si>
  <si>
    <t>Flavia Kelly Domingas Silva</t>
  </si>
  <si>
    <t>(37) 3288-1163</t>
  </si>
  <si>
    <t>MATEUS FERNANDES FERREIRA</t>
  </si>
  <si>
    <t>(31) 3836-5182</t>
  </si>
  <si>
    <t>FLAVIO DINIZ ALMEIDA</t>
  </si>
  <si>
    <t>(32) 3425-1310</t>
  </si>
  <si>
    <t>MARILIA BERTOLATO RIBEIRO</t>
  </si>
  <si>
    <t>(32) 3577-1335</t>
  </si>
  <si>
    <t>CRISTINA CARNEIRO FARIA</t>
  </si>
  <si>
    <t>(32) 3538-1200</t>
  </si>
  <si>
    <t>00:20:0E:10:4A:33</t>
  </si>
  <si>
    <t>Amintas da Costa Filho</t>
  </si>
  <si>
    <t>ROBERTA SILVA ANDRADE</t>
  </si>
  <si>
    <t>(37) 3344-1139</t>
  </si>
  <si>
    <t>BRUNO GARCIA ALVES</t>
  </si>
  <si>
    <t>(34) 3674-1250</t>
  </si>
  <si>
    <t>SES-JURA-0843</t>
  </si>
  <si>
    <t>Bruno Pereira</t>
  </si>
  <si>
    <t>Avenida Barão do Rio Branco, 249 Transportes SRS-JF - Manoel Honório.</t>
  </si>
  <si>
    <t>(32) 3274-5361</t>
  </si>
  <si>
    <t>AUGUSTO JOSE DE PAULA MARCHITO</t>
  </si>
  <si>
    <t>(32) 3424-1516</t>
  </si>
  <si>
    <t>CHARLES AGEU DOS SANTOS</t>
  </si>
  <si>
    <t>(37) 3354-1119</t>
  </si>
  <si>
    <t>o Mac 00200e104a51 foi alterado pois o modem não estava ligando</t>
  </si>
  <si>
    <t>JOB FELICIANO NETO</t>
  </si>
  <si>
    <t>(37) 3546-1173</t>
  </si>
  <si>
    <t>SES-CATA-0851</t>
  </si>
  <si>
    <t>RODRIGO AVILA MAFUZ</t>
  </si>
  <si>
    <t>(31) 3716-1780</t>
  </si>
  <si>
    <t>00:20:0E:10:49:EE</t>
  </si>
  <si>
    <t>SES-CAIO-0855</t>
  </si>
  <si>
    <t>MARITA LOPES DA CUNHA LEONEL</t>
  </si>
  <si>
    <t>(37) 3373-1105</t>
  </si>
  <si>
    <t>PAULA JUNIA ALVES</t>
  </si>
  <si>
    <t>(37) 3544-1144</t>
  </si>
  <si>
    <t>JULIANO TEIXEIRA SILVA</t>
  </si>
  <si>
    <t>(31) 3736-1397</t>
  </si>
  <si>
    <t>WALDILENE BARCELLOS CUNHA</t>
  </si>
  <si>
    <t>(31) 3857-1874</t>
  </si>
  <si>
    <t>DANILO LIMA E CASTRO</t>
  </si>
  <si>
    <t>(37) 3355-1360</t>
  </si>
  <si>
    <t>EULADIA DE OLIVEIRA FREITAS</t>
  </si>
  <si>
    <t>(31) 8467-2324</t>
  </si>
  <si>
    <t>PRISCILA CRISTINA LOURENÇO RODRIGUES</t>
  </si>
  <si>
    <t>(34) 3631-4940</t>
  </si>
  <si>
    <t>Fabrício Campo Lima</t>
  </si>
  <si>
    <t>ITATIAIUÇU</t>
  </si>
  <si>
    <t>SES-ITCU-0870</t>
  </si>
  <si>
    <t>LIVIA LOPES MOREIRA</t>
  </si>
  <si>
    <t>avenida JOSE FRANCISCO DA SILVA, 0 - CENTRO</t>
  </si>
  <si>
    <t>(31) 3572-1255</t>
  </si>
  <si>
    <t>0818c</t>
  </si>
  <si>
    <t>RIBEIRÃO DAS NEVES</t>
  </si>
  <si>
    <t>Debora Resende / Thiago</t>
  </si>
  <si>
    <t>avenida Waldemar José Alves, 250 - Status</t>
  </si>
  <si>
    <t>Cancelada por motivo de alteração do endereço da unidade CVV.</t>
  </si>
  <si>
    <t>BARÃO DE MONTE ALTO</t>
  </si>
  <si>
    <t>Eduarda Furlani Ribeiro</t>
  </si>
  <si>
    <t>(32) 3727-1134</t>
  </si>
  <si>
    <t>GABRIELA CAMARGOS FONSECA</t>
  </si>
  <si>
    <t>(33) 3514-1629</t>
  </si>
  <si>
    <t>LAGOA DOURADA</t>
  </si>
  <si>
    <t>JANAINA RESENDE DE SOUSA</t>
  </si>
  <si>
    <t>praça AMARO LOPES, 606 - CENTRO</t>
  </si>
  <si>
    <t>(32) 3363-2090</t>
  </si>
  <si>
    <t>00:20:0E:10:48:9C</t>
  </si>
  <si>
    <t>GUIDOVAL</t>
  </si>
  <si>
    <t>JACIANE COELHO GONÇALVES</t>
  </si>
  <si>
    <t>(32) 8425-0970</t>
  </si>
  <si>
    <t>INDAIABIRA</t>
  </si>
  <si>
    <t>MAYRA DARLANE CAPUCHINO DE OLIVEIRA</t>
  </si>
  <si>
    <t>(38) 3824-9221 -</t>
  </si>
  <si>
    <t>FRANCISCO BADARÓ</t>
  </si>
  <si>
    <t>SALTO DA DIVISA</t>
  </si>
  <si>
    <t>RIO ACIMA</t>
  </si>
  <si>
    <t>SES-RIMA-0835</t>
  </si>
  <si>
    <t>PERDIZES</t>
  </si>
  <si>
    <t>NOVA ERA</t>
  </si>
  <si>
    <t>SES-NORA-0840</t>
  </si>
  <si>
    <t>BARRA LONGA</t>
  </si>
  <si>
    <t>BIAS FORTES</t>
  </si>
  <si>
    <t>BOM JESUS DA PENHA</t>
  </si>
  <si>
    <t>CAJURI</t>
  </si>
  <si>
    <t>CAPITÃO ANDRADE</t>
  </si>
  <si>
    <t>CARMO DO RIO CLARO</t>
  </si>
  <si>
    <t>CONCEIÇÃO DO PARÁ</t>
  </si>
  <si>
    <t>DIVISA NOVA</t>
  </si>
  <si>
    <t>DORES DO INDAIÁ</t>
  </si>
  <si>
    <t>Mirelly Oliveira Silva</t>
  </si>
  <si>
    <t>Rua Coronel Antônio Inácio, 133 - Centro</t>
  </si>
  <si>
    <t>(35) 3834-1299</t>
  </si>
  <si>
    <t>OS alterada pela Prodemge no dia 08/03.</t>
  </si>
  <si>
    <t>SANTANA DO MANHUAÇU</t>
  </si>
  <si>
    <t>Angelo Marcos de assis Bitencourt</t>
  </si>
  <si>
    <t>Rua Augusto Mendes de Carvalho, 0 - Centro</t>
  </si>
  <si>
    <t>(33) 3373-1193</t>
  </si>
  <si>
    <t>SANTO ANTÔNIO DO AMPARO</t>
  </si>
  <si>
    <t>Livia Borges martins</t>
  </si>
  <si>
    <t>Rua Ananias Teixeira de Avelar, 81 - Centro</t>
  </si>
  <si>
    <t>(35) 3863-2230</t>
  </si>
  <si>
    <t>SÃO JOÃO BATISTA DO GLÓRIA</t>
  </si>
  <si>
    <t>Carla Dayrell Pedrosa</t>
  </si>
  <si>
    <t>Rua São Luiz, 439 - Novo Horizonte</t>
  </si>
  <si>
    <t>(35) 3524-1276</t>
  </si>
  <si>
    <t>SÃO JOAQUIM DE BICAS</t>
  </si>
  <si>
    <t>Solange Campos de Resende</t>
  </si>
  <si>
    <t>avenida Maria do Carmo, 810 - Tereza Cristina</t>
  </si>
  <si>
    <t>(31) 3534-9090</t>
  </si>
  <si>
    <t>00:20:0E:10:4A:0C</t>
  </si>
  <si>
    <t>Airton Nascimento de Mouro</t>
  </si>
  <si>
    <t>SENHORA DOS REMÉDIOS</t>
  </si>
  <si>
    <t>Fernando Victor Martins Rubatino</t>
  </si>
  <si>
    <t>rodovia MG 420, 0 KM 17 - Centro</t>
  </si>
  <si>
    <t>(32) 3343-1233</t>
  </si>
  <si>
    <t>SERRANÓPOLIS DE MINAS</t>
  </si>
  <si>
    <t>Paulo Fernando Costa Faria</t>
  </si>
  <si>
    <t>Fernanda de Oliveira e Lucas</t>
  </si>
  <si>
    <t>(38) 3845-2553</t>
  </si>
  <si>
    <t>00:20:0E:10:48:f3</t>
  </si>
  <si>
    <t>Dhiony Miranda Rodrigues</t>
  </si>
  <si>
    <t>TIROS</t>
  </si>
  <si>
    <t>Vanessa Bibiana Amaral de Morais</t>
  </si>
  <si>
    <t>Rua Agenor Faria, 1564 - Centro</t>
  </si>
  <si>
    <t>(34) 3853-1980</t>
  </si>
  <si>
    <t>TURMALINA</t>
  </si>
  <si>
    <t>Marcela Gonçalves Ferreira</t>
  </si>
  <si>
    <t>Rua Sebastião de Quadros, 176 - Caxambu</t>
  </si>
  <si>
    <t>(38) 3527-1815</t>
  </si>
  <si>
    <t>VARGEM BONITA</t>
  </si>
  <si>
    <t>Emília Cristina Ferreira Costa</t>
  </si>
  <si>
    <t>Rua Lambari, 0 - Centro</t>
  </si>
  <si>
    <t>(37) 3435-1102</t>
  </si>
  <si>
    <t>VIRGÍNIA</t>
  </si>
  <si>
    <t>Vivian Pinto Monteiro</t>
  </si>
  <si>
    <t>Rua Antônio da Rocha Brito, 362 - Centro</t>
  </si>
  <si>
    <t>(35) 3373-1344</t>
  </si>
  <si>
    <t>GLAUCILÂNDIA</t>
  </si>
  <si>
    <t>Aline Rodrigues Silva</t>
  </si>
  <si>
    <t>Rua Tonico Valeriano, 290 - Centro</t>
  </si>
  <si>
    <t>(38) 3236-8122</t>
  </si>
  <si>
    <t>ALPINÓPOLIS</t>
  </si>
  <si>
    <t>José Rodrigues Freira Filho</t>
  </si>
  <si>
    <t>Rua Major João Gonçalves, 155 - Centro</t>
  </si>
  <si>
    <t>(35) 3523-1350</t>
  </si>
  <si>
    <t>AMPARO DO SERRA</t>
  </si>
  <si>
    <t>Gisele Neves Paolo Marques de Lima</t>
  </si>
  <si>
    <t>praça Dr João Pinheiro, 0 - Centro</t>
  </si>
  <si>
    <t>(31) 3895-5459</t>
  </si>
  <si>
    <t>ANGELÂNDIA</t>
  </si>
  <si>
    <t>Rua Eduardo Ferreira de Souza, 0 - Bela Vista.</t>
  </si>
  <si>
    <t>OS corrigida pela Prodemge em 08/03.</t>
  </si>
  <si>
    <t>BUGRE</t>
  </si>
  <si>
    <t>Aline Campos Ferreira</t>
  </si>
  <si>
    <t>Rua Antônio Marques, 0 - Centro</t>
  </si>
  <si>
    <t>(33) 3355-8057</t>
  </si>
  <si>
    <t>BURITIZEIRO</t>
  </si>
  <si>
    <t>Flávio Natalancio Antônio de Souza</t>
  </si>
  <si>
    <t>Rua Jonas Carneiro, 307 - Centro</t>
  </si>
  <si>
    <t>(38) 3742-1471</t>
  </si>
  <si>
    <t>CASA GRANDE</t>
  </si>
  <si>
    <t>João de Souza Marzano Cardoso</t>
  </si>
  <si>
    <t>praça São Sebastião, 0 - Centro</t>
  </si>
  <si>
    <t>(31) 3723-1382 -</t>
  </si>
  <si>
    <t>CHAPADA GAÚCHA</t>
  </si>
  <si>
    <t>Welington Santos Porto</t>
  </si>
  <si>
    <t>Rua Idearte Alves de Souza, 180 - Centro</t>
  </si>
  <si>
    <t>CONFINS</t>
  </si>
  <si>
    <t>Daniel Ramos Athouguia</t>
  </si>
  <si>
    <t>(31) 3686-0018</t>
  </si>
  <si>
    <t>00:20:0E:10:48:56</t>
  </si>
  <si>
    <t>Airton Gabriel do Nascimento Mouro</t>
  </si>
  <si>
    <t>CORAÇÃO DE JESUS</t>
  </si>
  <si>
    <t>Luccas Alves Mota</t>
  </si>
  <si>
    <t>(38) 3228-2284</t>
  </si>
  <si>
    <t>CRUZÍLIA</t>
  </si>
  <si>
    <t>Michel de Souza Almeida</t>
  </si>
  <si>
    <t>(35) 3346-1540</t>
  </si>
  <si>
    <t>DESTERRO DO MELO</t>
  </si>
  <si>
    <t>Livia Muniz Braga</t>
  </si>
  <si>
    <t>Rua Antônio Carvalho de Oliveira, 3 - Centro</t>
  </si>
  <si>
    <t>(32) 3336-1200</t>
  </si>
  <si>
    <t>DOM CAVATI</t>
  </si>
  <si>
    <t>Monaliza Santana Pereira</t>
  </si>
  <si>
    <t>Rua Machado de Assis, 173 - Centro</t>
  </si>
  <si>
    <t>(33) 3357-2054</t>
  </si>
  <si>
    <t>ESTRELA DO SUL</t>
  </si>
  <si>
    <t>SES-ESUL-0899</t>
  </si>
  <si>
    <t>Angélica Yumiko Mitsutake</t>
  </si>
  <si>
    <t>(34) 8844-6444</t>
  </si>
  <si>
    <t>EUGENÓPOLIS</t>
  </si>
  <si>
    <t>Carla Diogo Rozetti</t>
  </si>
  <si>
    <t>avenida Antenor Mazorque, 400 - Centro</t>
  </si>
  <si>
    <t>(32) 3744-1434</t>
  </si>
  <si>
    <t>GRUPIARA</t>
  </si>
  <si>
    <t>Ana Gabriela Sivieri Pereira Alves</t>
  </si>
  <si>
    <t>avenida Getúlio Vargas, 257 - Centro</t>
  </si>
  <si>
    <t>(34) 3844-1378</t>
  </si>
  <si>
    <t>GUARANI</t>
  </si>
  <si>
    <t>Jorge Luiz Pereira</t>
  </si>
  <si>
    <t>Rua Benedito Valadares, 233 - Centro</t>
  </si>
  <si>
    <t>(32) 3575-2870</t>
  </si>
  <si>
    <t>ITAPEVA</t>
  </si>
  <si>
    <t>Natalia Pereira</t>
  </si>
  <si>
    <t>Rua Tobias de Andrade, 230 - Centro</t>
  </si>
  <si>
    <t>(35) 3434-1882</t>
  </si>
  <si>
    <t>LAMIM</t>
  </si>
  <si>
    <t>Livia Maria Rezende da Silva</t>
  </si>
  <si>
    <t>Rua Coronel Severiano Nogueira, 0 - Centro</t>
  </si>
  <si>
    <t>(31) 3754-1170</t>
  </si>
  <si>
    <t>ITUMIRIM</t>
  </si>
  <si>
    <t>Cintia de Cassia Freitas</t>
  </si>
  <si>
    <t>Rua Dr Helio Andrade, 42 - Centro</t>
  </si>
  <si>
    <t>(35) 3823-1347</t>
  </si>
  <si>
    <t>LAGOA DOS PATOS</t>
  </si>
  <si>
    <t>João Pedro Eleutério do Couto Junior</t>
  </si>
  <si>
    <t>Rua Duque de Caxias, 85 - Centro</t>
  </si>
  <si>
    <t>LAGOA FORMOSA</t>
  </si>
  <si>
    <t>Juliane Soares da Silva</t>
  </si>
  <si>
    <t>Rua Eurípedes Ribeiro, 956 - Centro</t>
  </si>
  <si>
    <t>(34) 3824-2208</t>
  </si>
  <si>
    <t>LUZ</t>
  </si>
  <si>
    <t>Luciana Couto Lima</t>
  </si>
  <si>
    <t>praça Antônio Eugênio Filho, 10 - Rosário</t>
  </si>
  <si>
    <t>MENDES PIMENTEL</t>
  </si>
  <si>
    <t>Thais Lopes Silveira Silva</t>
  </si>
  <si>
    <t>(33) 3246-1297</t>
  </si>
  <si>
    <t>00:20:0E:10:49:EF</t>
  </si>
  <si>
    <t>PAINEIRAS</t>
  </si>
  <si>
    <t>Andreia Ramiro Cesar</t>
  </si>
  <si>
    <t>Rua Hipolito Rosa, 442 - Centro</t>
  </si>
  <si>
    <t>(37) 3545-1878</t>
  </si>
  <si>
    <t>PATROCÍNIO DO MURIAÉ</t>
  </si>
  <si>
    <t>Dheyemila de Paula Mantovani</t>
  </si>
  <si>
    <t>avenida Coronel Telemaco Pompei, 97 - Centro</t>
  </si>
  <si>
    <t>(32) 3726-1577</t>
  </si>
  <si>
    <t>PRADOS</t>
  </si>
  <si>
    <t>Daniele Cerqueira Ladeira</t>
  </si>
  <si>
    <t>praça Getulio Silva, 56 - Centro</t>
  </si>
  <si>
    <t>(32) 3353-6460</t>
  </si>
  <si>
    <t>PRATÁPOLIS</t>
  </si>
  <si>
    <t>Luiz Antônio Pedroso</t>
  </si>
  <si>
    <t>praça Castorino de Souza, 100 - Centro</t>
  </si>
  <si>
    <t>(35) 3533-1777</t>
  </si>
  <si>
    <t>QUARTEL GERAL</t>
  </si>
  <si>
    <t>Isaac Inacio Silva Junior</t>
  </si>
  <si>
    <t>Rua Augusto Roseno, 8 - Centro</t>
  </si>
  <si>
    <t>(37) 3543-1313</t>
  </si>
  <si>
    <t>Milena Zampier Ferreira Costa</t>
  </si>
  <si>
    <t>Rua Pepita Simões de Sardoá, 53 - Centro</t>
  </si>
  <si>
    <t>Paulo Francisco Afonso da Silva Junior</t>
  </si>
  <si>
    <t>Rua Odilio Torres Costa, 468 - Jardim Florestal</t>
  </si>
  <si>
    <t>(38) 3824-1185</t>
  </si>
  <si>
    <t>SES-ROIA-0917</t>
  </si>
  <si>
    <t>Carlos Eduardo Vieira Rocha Mendes</t>
  </si>
  <si>
    <t>(34) 3848-1526</t>
  </si>
  <si>
    <t>cadu.farma@hotmail.com</t>
  </si>
  <si>
    <t>Mariana Aparecida Brum Bicalho</t>
  </si>
  <si>
    <t>praça Manoel Dias da Fonseca, 4 - Centro</t>
  </si>
  <si>
    <t>(31) 3872-5254</t>
  </si>
  <si>
    <t>Gustavo Procópio Caldeira Rocha</t>
  </si>
  <si>
    <t>avenida Primeiro de Junho, 1482 - Centro</t>
  </si>
  <si>
    <t>(33) 3412-2289</t>
  </si>
  <si>
    <t>Stela Maris Machado Alves de Meira</t>
  </si>
  <si>
    <t>Rua Mestra Inhazinha, 0 - Centro</t>
  </si>
  <si>
    <t>(33) 3433-1314</t>
  </si>
  <si>
    <t>Meiry Aparecida Rodrigues Lopes</t>
  </si>
  <si>
    <t>Rua Sebastião Pereira, 625 - Centro</t>
  </si>
  <si>
    <t>(31) 3897-1301</t>
  </si>
  <si>
    <t>SÃO SEBASTIÃO DO ANTA</t>
  </si>
  <si>
    <t>André Moreira Silva</t>
  </si>
  <si>
    <t>avenida Paulo VI, 1524 - Centro</t>
  </si>
  <si>
    <t>(37) 3286-1133</t>
  </si>
  <si>
    <t>Wagner Salles Rochetti</t>
  </si>
  <si>
    <t>Rua Eliane Ferreira Cardoso, 0 - Gomes Cardoso</t>
  </si>
  <si>
    <t>(31) 3875-5141</t>
  </si>
  <si>
    <t>SES-VAHA-0924</t>
  </si>
  <si>
    <t>Fernando Conde</t>
  </si>
  <si>
    <t>avenida Benjamim Constant, 275 - centro</t>
  </si>
  <si>
    <t>(35) 3222-8016</t>
  </si>
  <si>
    <t>Link para atender Rede Frio</t>
  </si>
  <si>
    <t>Antiga OS 3023/12 que foi cancelada por motivo de alteração do endereço da unidade CVV. GCR: Substitui OS 3023/12 cancelada em 06/03/2012 - Motivo Alteração de Endereço.</t>
  </si>
  <si>
    <t>SES-ACCA-0930</t>
  </si>
  <si>
    <t>00:20:0E:10:4A:47</t>
  </si>
  <si>
    <t>feita troca de MAC por Jefferson Marques. Autorizada por Hernan Alves.</t>
  </si>
  <si>
    <t>00:20:0E:10:48:F5</t>
  </si>
  <si>
    <t>Cid</t>
  </si>
  <si>
    <t xml:space="preserve">Fabricio </t>
  </si>
  <si>
    <t xml:space="preserve">ANGELÂNDIA </t>
  </si>
  <si>
    <t>Rua Eduardo Ferreira de Souza, 0 - Bela Vista</t>
  </si>
  <si>
    <t>Marcos Paulo</t>
  </si>
  <si>
    <t xml:space="preserve">AGUANIL </t>
  </si>
  <si>
    <t>Avenida FRANCISCO MACHADO BORGES, 159 - ZACARIAS PEREIRA</t>
  </si>
  <si>
    <t>triangulo do sul</t>
  </si>
  <si>
    <t xml:space="preserve">SANTANA DO GARAMBÉU </t>
  </si>
  <si>
    <t>Rua CRISTIANO FAGUNDES, 40 - CENTRO</t>
  </si>
  <si>
    <t xml:space="preserve">Rua EMILIO LAGO PIMENTA, 106 - BARRO PRETO </t>
  </si>
  <si>
    <t xml:space="preserve">Rua VIRGILIO MACHADO DE CASTRO, 0 - DIVINEIA </t>
  </si>
  <si>
    <t>Rua CELSO SUL FERREIRA, 40 - FÁTIMA</t>
  </si>
  <si>
    <t xml:space="preserve">Praça JOSE DIAS DE ANDRADE, 0 - CENTRO </t>
  </si>
  <si>
    <t xml:space="preserve">Rua Benedito Valadares, 233 - Centro </t>
  </si>
  <si>
    <t xml:space="preserve">praça Dr João Pinheiro, 0 - Centro </t>
  </si>
  <si>
    <t xml:space="preserve">praça São Sebastião, 0 - Centro </t>
  </si>
  <si>
    <t xml:space="preserve">Rua São Luiz, 439 - Novo Horizonte </t>
  </si>
  <si>
    <t xml:space="preserve">Rua Hipolito Rosa, 442 - Centro </t>
  </si>
  <si>
    <t xml:space="preserve">Rua Antônio da Rocha Brito, 362 - Centro </t>
  </si>
  <si>
    <t>Noroeste</t>
  </si>
  <si>
    <t xml:space="preserve">Rua Agenor Faria, 1564 - Centro </t>
  </si>
  <si>
    <t xml:space="preserve">avenida Antenor Mazorque, 400 - Centro </t>
  </si>
  <si>
    <t>SUdeste</t>
  </si>
  <si>
    <t xml:space="preserve">Rua Tonico Valeriano, 290 - Centro </t>
  </si>
  <si>
    <t>Centro SUl</t>
  </si>
  <si>
    <t xml:space="preserve">Rua Antônio Marques, 0 - Centro </t>
  </si>
  <si>
    <t xml:space="preserve">Rua Augusto Mendes de Carvalho, 0 - Centro </t>
  </si>
  <si>
    <t xml:space="preserve">rodovia MG 420, 0 KM 17 - Centro </t>
  </si>
  <si>
    <t>NÃO TEM VISADA PARA A INSTALAÇÃO, PROPRIETARIO IRA POAR A ARVORE.</t>
  </si>
  <si>
    <t>NÃO SERA MAIS CANCELADO (15/3) / CANCELADO, DEVIDO A DIFICIL INSTALAÇÃO E ALTERAÇÃO DE ENDEREÇO DO CLIENTE EM ABRIL (8/3).</t>
  </si>
  <si>
    <t xml:space="preserve">Rua JOSE DE AZEREDO FILHO, 55 - CENTRO </t>
  </si>
  <si>
    <t>SES-AGIL-0886</t>
  </si>
  <si>
    <t>00:20:0E:10:4A:31</t>
  </si>
  <si>
    <t>SES-ANIA-0889</t>
  </si>
  <si>
    <t>00:20:0E:10:48:4A</t>
  </si>
  <si>
    <t>Marcos Paulo de Sousa Ferreira</t>
  </si>
  <si>
    <t>00:20:0E:10:48:AD</t>
  </si>
  <si>
    <t>00:20:0E:10:49:01</t>
  </si>
  <si>
    <t>Wellington Ferreira de Souza</t>
  </si>
  <si>
    <t>CANCELADO DEVIDO A MUDANÇA DE ENDEREÇO (16/3).</t>
  </si>
  <si>
    <t>CANCELADO POR MUDANÇA DE ENDEREÇO (16/3)</t>
  </si>
  <si>
    <t>CANCELADO POR MUDANÇA DE ENDEREÇO (16/3).</t>
  </si>
  <si>
    <t>3194/12</t>
  </si>
  <si>
    <t>3195/12</t>
  </si>
  <si>
    <t>3193/12</t>
  </si>
  <si>
    <t>862</t>
  </si>
  <si>
    <t>3199/12</t>
  </si>
  <si>
    <t>855</t>
  </si>
  <si>
    <t>3200/12</t>
  </si>
  <si>
    <t>Número MAC</t>
  </si>
  <si>
    <t>SES-BRAS-0667</t>
  </si>
  <si>
    <t>SES-SEES-0793</t>
  </si>
  <si>
    <t>SES-MOAS-0806</t>
  </si>
  <si>
    <t>SES-TRAS-0808</t>
  </si>
  <si>
    <t>0855c</t>
  </si>
  <si>
    <t>0850c</t>
  </si>
  <si>
    <t>0854c</t>
  </si>
  <si>
    <t>0862c</t>
  </si>
  <si>
    <t>0896c</t>
  </si>
  <si>
    <t>0913c</t>
  </si>
  <si>
    <t>Rua Sagrado Coração de Jesus, 44 - Centro</t>
  </si>
  <si>
    <t>Antiga OS 3128/12 que foi cancelada por alteração de endereço. Antigo cod acesso 0913.</t>
  </si>
  <si>
    <t>Vivian Castro Lemos</t>
  </si>
  <si>
    <t>Rua Acre, 80 - Centro</t>
  </si>
  <si>
    <t>Antiga OS 3056/12. Alteração de endereço. Cod acesso antigo 0850.</t>
  </si>
  <si>
    <t>Saulo Messias Gomes</t>
  </si>
  <si>
    <t>Rua ANTÔNIO PEREIRA DA CUNHA, 145 - Centro</t>
  </si>
  <si>
    <t>Antiga OS 3061/12. Alteração de endereço. Cod acesso antigo 0854.</t>
  </si>
  <si>
    <t>3198/12</t>
  </si>
  <si>
    <t>Rua Pedro Francisco Maciel, 26 - Lourdes</t>
  </si>
  <si>
    <t>Almelicio Francisco de Santana Junior</t>
  </si>
  <si>
    <t>Rua DOUTOR EDGARD PINTO FIUZA, 1637 - SÃO SEBASTIÃO</t>
  </si>
  <si>
    <t>Antiga OS 3069/12. Alteração de endereço. Cod acesso antigo 0862.</t>
  </si>
  <si>
    <t>Marita Lopes da Cunha Leonel</t>
  </si>
  <si>
    <t>Rua MONSENHOR MARIO DA SILVEIRA, 205 - Centro</t>
  </si>
  <si>
    <t>Antiga OS 3062/12. Alteração de endereço. Cod acesso antigo 0855.</t>
  </si>
  <si>
    <t>CANELADO POR ALTERAÇÃO DE ENDEREÇO (19/3)</t>
  </si>
  <si>
    <t>652</t>
  </si>
  <si>
    <t>3203/12</t>
  </si>
  <si>
    <t>0643c</t>
  </si>
  <si>
    <t>0652c</t>
  </si>
  <si>
    <t>Cancelado por alteração de endereço para ativação do acesso.</t>
  </si>
  <si>
    <t>00:20:0E:10:49:C1</t>
  </si>
  <si>
    <t>Leonardo Batista</t>
  </si>
  <si>
    <t>Andreia Cassia Alves Ferreira</t>
  </si>
  <si>
    <t>Praça Farley Martins Mendes, 20 - Sagrada Família</t>
  </si>
  <si>
    <t>(38) 3845-3799</t>
  </si>
  <si>
    <t>SES-SAEU-0783</t>
  </si>
  <si>
    <t>SES-BAGA-0841</t>
  </si>
  <si>
    <t>SES-PROS-0913</t>
  </si>
  <si>
    <t>SES-BOHA-0850</t>
  </si>
  <si>
    <t>Endereço informado no agendamento não confere (Praça Joaquim Alves Xavier, 180, Centro)</t>
  </si>
  <si>
    <t>GVS</t>
  </si>
  <si>
    <t>Fabricio</t>
  </si>
  <si>
    <t>JFA</t>
  </si>
  <si>
    <t>Welligton</t>
  </si>
  <si>
    <t xml:space="preserve">Rua Sebastião de Quadros, 176 - Caxambu </t>
  </si>
  <si>
    <t xml:space="preserve">praça Getulio Silva, 56 - Centro </t>
  </si>
  <si>
    <t xml:space="preserve">avenida Getúlio Vargas, 257 - Centro </t>
  </si>
  <si>
    <t xml:space="preserve">Rua Major João Gonçalves, 155 - Centro </t>
  </si>
  <si>
    <t xml:space="preserve">Rua Dr Helio Andrade, 42 - Centro </t>
  </si>
  <si>
    <t xml:space="preserve">Rua Ananias Teixeira de Avelar, 81 - Centro </t>
  </si>
  <si>
    <t xml:space="preserve">praça Castorino de Souza, 100 - Centro </t>
  </si>
  <si>
    <t xml:space="preserve">Rua Lambari, 0 - Centro </t>
  </si>
  <si>
    <t xml:space="preserve">Rua Eliane Ferreira Cardoso, 0 - Gomes Cardoso </t>
  </si>
  <si>
    <t>SES-PRHA-0775</t>
  </si>
  <si>
    <t>00:20:0E:10:4A:2F</t>
  </si>
  <si>
    <t>00:20:0E:10:4A:19</t>
  </si>
  <si>
    <t>00:20:0E:10:48:86</t>
  </si>
  <si>
    <t>SES-ITRO-0869</t>
  </si>
  <si>
    <t>SES-LUUZ-0909</t>
  </si>
  <si>
    <t>SES-CRIA-0896</t>
  </si>
  <si>
    <t>SES-DOIA-0862</t>
  </si>
  <si>
    <t>Cliente não está ciente.</t>
  </si>
  <si>
    <t>3214/12</t>
  </si>
  <si>
    <t>3187/12</t>
  </si>
  <si>
    <t>3189/12</t>
  </si>
  <si>
    <t>3205/12</t>
  </si>
  <si>
    <t>3207/12</t>
  </si>
  <si>
    <t>3208/12</t>
  </si>
  <si>
    <t>3209/12</t>
  </si>
  <si>
    <t>3210/12</t>
  </si>
  <si>
    <t>3211/12</t>
  </si>
  <si>
    <t>3213/12</t>
  </si>
  <si>
    <t>3186/12</t>
  </si>
  <si>
    <t>3185/12</t>
  </si>
  <si>
    <t>3184/12</t>
  </si>
  <si>
    <t>3183/12</t>
  </si>
  <si>
    <t>CATAS ALTAS DA NORUEGA</t>
  </si>
  <si>
    <t>ARANTINA</t>
  </si>
  <si>
    <t>ALMENARA</t>
  </si>
  <si>
    <t>CAETANÓPOLIS</t>
  </si>
  <si>
    <t>CALDAS</t>
  </si>
  <si>
    <t>CAPITÃO ENÉAS</t>
  </si>
  <si>
    <t>PATOS DE MINAS</t>
  </si>
  <si>
    <t>MURIAÉ</t>
  </si>
  <si>
    <t>CAPUTIRA</t>
  </si>
  <si>
    <t>ALVARENGA</t>
  </si>
  <si>
    <t>AIURUOCA</t>
  </si>
  <si>
    <t xml:space="preserve">Cliente não está ciente
</t>
  </si>
  <si>
    <t xml:space="preserve">Não está ciente
</t>
  </si>
  <si>
    <t xml:space="preserve">CLIENTE NÃO ESTA CIENTE
</t>
  </si>
  <si>
    <t xml:space="preserve">Ninguem atende
</t>
  </si>
  <si>
    <t>00:20:0E:10:48:FA</t>
  </si>
  <si>
    <t>Kátia Karina Oliveira de Carvalho</t>
  </si>
  <si>
    <t>Avenida Nossa Senhora das Graças, 139 - Centro</t>
  </si>
  <si>
    <t>(31) 3752-1238</t>
  </si>
  <si>
    <t>Thalita Cristine de C. Nascimento</t>
  </si>
  <si>
    <t>Rua Francisco Caetano, 148 - Centro</t>
  </si>
  <si>
    <t>(32) 3286-1265</t>
  </si>
  <si>
    <t>Mayla Souza</t>
  </si>
  <si>
    <t>Rua Bias Fortes, 680 ALmoxarifado - Centro</t>
  </si>
  <si>
    <t>(33) 9961-9486</t>
  </si>
  <si>
    <t>Letícia de Castro Freitas</t>
  </si>
  <si>
    <t>Rua Doutor Antônio Soeiro, 235 - Vila Regina</t>
  </si>
  <si>
    <t>(31) 3837-3470</t>
  </si>
  <si>
    <t>Eusia Maria Maciel de Freitas</t>
  </si>
  <si>
    <t>Rua Coronel Victor Mascarenhas, 388 - Centro</t>
  </si>
  <si>
    <t>(31) 3714-7271</t>
  </si>
  <si>
    <t>Maria Cristina Ridolfi</t>
  </si>
  <si>
    <t>Avenida Santa Cruz, 27 - Centro</t>
  </si>
  <si>
    <t>(35) 3735-1020</t>
  </si>
  <si>
    <t>Cinthia Beatriz Ferreira Ruas Silva</t>
  </si>
  <si>
    <t>Rua 26, 58 - Centro</t>
  </si>
  <si>
    <t>(38) 3235-1343</t>
  </si>
  <si>
    <t>Conceição</t>
  </si>
  <si>
    <t>Rua Henrique Cota, 84 - Bela Vista</t>
  </si>
  <si>
    <t>(34) 3822-9770</t>
  </si>
  <si>
    <t>João Ciribelli</t>
  </si>
  <si>
    <t>Praça Dr Gilmar Dutra e Melo Felipe, 0 - Centro</t>
  </si>
  <si>
    <t>(32) 3696-3361</t>
  </si>
  <si>
    <t>Adriano Carlos Soares</t>
  </si>
  <si>
    <t>Avenida Ferreira Rios, 0 - Centro</t>
  </si>
  <si>
    <t>(31) 3873-5180</t>
  </si>
  <si>
    <t>Wagner Fiorino</t>
  </si>
  <si>
    <t>Rua Euclides Ribeiro, 46 - Centro</t>
  </si>
  <si>
    <t>(32) 3346-1256</t>
  </si>
  <si>
    <t>Geraldo Felício Junior</t>
  </si>
  <si>
    <t>Praça Prefeito José Carlos Martins, 0 - Centro</t>
  </si>
  <si>
    <t>(33) 3328-1193</t>
  </si>
  <si>
    <t>Marcos de Barros Chaves</t>
  </si>
  <si>
    <t>Rua Felipe Senador, 1057 - Campo Prático</t>
  </si>
  <si>
    <t>(35) 3344-1386</t>
  </si>
  <si>
    <t>Fulgêncio Fernandes de Souza</t>
  </si>
  <si>
    <t>Rua Joaquim Leandro, 629 - São Vicente</t>
  </si>
  <si>
    <t>(33) 3611-1505</t>
  </si>
  <si>
    <t xml:space="preserve"> 20°41'47.57"S</t>
  </si>
  <si>
    <t xml:space="preserve"> 43°29'42.01"O</t>
  </si>
  <si>
    <t xml:space="preserve"> 21°54'31.72"S</t>
  </si>
  <si>
    <t xml:space="preserve"> 44°15'11.84"O</t>
  </si>
  <si>
    <t xml:space="preserve"> 16°11'19.26"S</t>
  </si>
  <si>
    <t xml:space="preserve"> 40°41'16.71"O</t>
  </si>
  <si>
    <t xml:space="preserve"> 
BARÃO DE COCAIS</t>
  </si>
  <si>
    <t xml:space="preserve"> 19°56'29.46"S</t>
  </si>
  <si>
    <t xml:space="preserve"> 43°28'30.17"O</t>
  </si>
  <si>
    <t xml:space="preserve"> 19°17'33.87"S</t>
  </si>
  <si>
    <t xml:space="preserve"> 44°24'57.29"O</t>
  </si>
  <si>
    <t xml:space="preserve"> 21°55'22.73"S</t>
  </si>
  <si>
    <t xml:space="preserve"> 46°23'14.70"O</t>
  </si>
  <si>
    <t xml:space="preserve"> 16°18'55.66"S</t>
  </si>
  <si>
    <t xml:space="preserve"> 43°42'31.33"O</t>
  </si>
  <si>
    <t xml:space="preserve"> 18°34'44.35"S</t>
  </si>
  <si>
    <t xml:space="preserve"> 46°31'5.66"O</t>
  </si>
  <si>
    <t xml:space="preserve"> 21° 7'49.06"S</t>
  </si>
  <si>
    <t xml:space="preserve"> 42°22'2.72"O</t>
  </si>
  <si>
    <t xml:space="preserve"> 20°10'21.28"S</t>
  </si>
  <si>
    <t xml:space="preserve"> 42°16'16.63"O</t>
  </si>
  <si>
    <t>ANTÔNIO CARLOS</t>
  </si>
  <si>
    <t xml:space="preserve"> 21°18'28.62"S</t>
  </si>
  <si>
    <t xml:space="preserve"> 43°45'25.39"O</t>
  </si>
  <si>
    <t xml:space="preserve"> 19°25'3.62"S</t>
  </si>
  <si>
    <t xml:space="preserve"> 41°43'39.50"O</t>
  </si>
  <si>
    <t xml:space="preserve"> 21°55'45.70"S</t>
  </si>
  <si>
    <t xml:space="preserve"> 44°36'6.91"O</t>
  </si>
  <si>
    <t>AGUAS FORMOSAS</t>
  </si>
  <si>
    <t xml:space="preserve"> 17° 4'56.04"S</t>
  </si>
  <si>
    <t xml:space="preserve"> 40°56'3.44"O</t>
  </si>
  <si>
    <t>00:20:0E:10:48:A5</t>
  </si>
  <si>
    <t>Marcos Paulo Sousa Ferreira</t>
  </si>
  <si>
    <t>00:20:0E:10:49:BA</t>
  </si>
  <si>
    <t>00:20:0E:10:48:CA</t>
  </si>
  <si>
    <t>00:20:0E:10:48:E0</t>
  </si>
  <si>
    <t>BARÃO DE COCAIS</t>
  </si>
  <si>
    <t>ÁGUAS FORMOSAS</t>
  </si>
  <si>
    <t>Prazo Empreiteira</t>
  </si>
  <si>
    <t>Wellington</t>
  </si>
  <si>
    <t xml:space="preserve">Numero incorreto
</t>
  </si>
  <si>
    <t xml:space="preserve">Telefone incorreto
</t>
  </si>
  <si>
    <t>(035)3331-4555 Ramais: 701, 702,703)
Telefone ocupado</t>
  </si>
  <si>
    <t>cintiamlouzada@yahoo.com.br
Não está ciente</t>
  </si>
  <si>
    <t>Endereço divergente.</t>
  </si>
  <si>
    <t xml:space="preserve">CLIENTE NÃO ESTA CIENTE.
</t>
  </si>
  <si>
    <t xml:space="preserve">Não esta ciente
</t>
  </si>
  <si>
    <t xml:space="preserve">Telefone ocupado
</t>
  </si>
  <si>
    <t xml:space="preserve">Endereço incorreto
</t>
  </si>
  <si>
    <t xml:space="preserve">Endereço divergente. José Mendes Teixeira nº 22- Centro 
</t>
  </si>
  <si>
    <t xml:space="preserve">Cliente não está ciente.
</t>
  </si>
  <si>
    <t xml:space="preserve">ninguem atende
</t>
  </si>
  <si>
    <t xml:space="preserve">Ocupado
</t>
  </si>
  <si>
    <t xml:space="preserve">LOCALIDADE NÃO POSSUI ENERGIA ELÉTRICA.
</t>
  </si>
  <si>
    <t>SES-BAIS-0940</t>
  </si>
  <si>
    <t>AGUARDANDO ACEITE PELO SISTEMA</t>
  </si>
  <si>
    <t>00:20:0E:10:4A:25</t>
  </si>
  <si>
    <t>SES-DOOS-0688</t>
  </si>
  <si>
    <t>SES-CORA-0858</t>
  </si>
  <si>
    <t>00:20:0E:10:48:E2</t>
  </si>
  <si>
    <t>Airton Gabriel do Nascmento Mouro</t>
  </si>
  <si>
    <t>SES-CADE-0854</t>
  </si>
  <si>
    <t>00:20:0E:10:4C:3F</t>
  </si>
  <si>
    <t>Antiga OS 3111/12. Alteração de endereço. Cod de acesso 0896. Mac alterado em 23/03 com ciência de Hernan Alves.</t>
  </si>
  <si>
    <t>00:20:0E:10:48:49</t>
  </si>
  <si>
    <t>SES-ARNA-0938</t>
  </si>
  <si>
    <t>00:20:0E:10:4c:63</t>
  </si>
  <si>
    <t>00:20:0E:10:49:EB</t>
  </si>
  <si>
    <t>SES-CAIS-0942</t>
  </si>
  <si>
    <t>ALÉM PARAÍBA</t>
  </si>
  <si>
    <t>SES-TESTE-9999</t>
  </si>
  <si>
    <t>savio</t>
  </si>
  <si>
    <t>dasdsa 43 fasdfdsa</t>
  </si>
  <si>
    <t>12:12:12:12:12:12</t>
  </si>
  <si>
    <t>teeste</t>
  </si>
  <si>
    <t>A ACEITAR</t>
  </si>
  <si>
    <t>00:20:0e:10:48:57</t>
  </si>
  <si>
    <t>SES-CAIO-0855-2</t>
  </si>
  <si>
    <t>00:20:0E:10:4A:06</t>
  </si>
  <si>
    <t>00:20:0E:10:49:AB</t>
  </si>
  <si>
    <t>3222/12</t>
  </si>
  <si>
    <t>DATAS</t>
  </si>
  <si>
    <t xml:space="preserve"> 18°26'44.52"S</t>
  </si>
  <si>
    <t xml:space="preserve"> 43°39'21.44"O</t>
  </si>
  <si>
    <t>00:20:0e:10:49:f5</t>
  </si>
  <si>
    <t>00:20:0E:10:48:58</t>
  </si>
  <si>
    <t>00:20:0E:10:48:FF</t>
  </si>
  <si>
    <t>Welligton Ferreira de Souza</t>
  </si>
  <si>
    <t>00:20:0e:10:4a:32</t>
  </si>
  <si>
    <t>00:20:0E:10:4A:3C</t>
  </si>
  <si>
    <t>SES-ANOS-0937</t>
  </si>
  <si>
    <t>00:20:0e:10:48:60</t>
  </si>
  <si>
    <t>Hugo Souza Maciel</t>
  </si>
  <si>
    <t xml:space="preserve">praça Divino, 10 </t>
  </si>
  <si>
    <t>(38) 3535-1178</t>
  </si>
  <si>
    <t>Lonardo</t>
  </si>
  <si>
    <t xml:space="preserve">praça Manoel Dias da Fonseca, 4 - Centro </t>
  </si>
  <si>
    <t xml:space="preserve">Rua Pepita Simões de Sardoá, 53 - Centro </t>
  </si>
  <si>
    <t xml:space="preserve">Avenida Nossa Senhora das Graças, 139 - Centro </t>
  </si>
  <si>
    <t xml:space="preserve">Rua Bias Fortes, 680 ALmoxarifado - Centro </t>
  </si>
  <si>
    <t xml:space="preserve">Rua Coronel Victor Mascarenhas, 388 - Centro </t>
  </si>
  <si>
    <t>Rodrigo</t>
  </si>
  <si>
    <t xml:space="preserve">Avenida Santa Cruz, 27 - Centro </t>
  </si>
  <si>
    <t xml:space="preserve">Rua 26, 58 - Centro </t>
  </si>
  <si>
    <t xml:space="preserve">Rua Henrique Cota, 84 - Bela Vista </t>
  </si>
  <si>
    <t xml:space="preserve">Praça Dr Gilmar Dutra e Melo Felipe, 0 - Centro </t>
  </si>
  <si>
    <t xml:space="preserve">Avenida Ferreira Rios, 0 - Centro </t>
  </si>
  <si>
    <t xml:space="preserve">Rua Euclides Ribeiro, 46 - Centro </t>
  </si>
  <si>
    <t xml:space="preserve">Praça Prefeito José Carlos Martins, 0 - Centro </t>
  </si>
  <si>
    <t>SES-SAOA-0923</t>
  </si>
  <si>
    <t>SES-AICA-0935</t>
  </si>
  <si>
    <t>3218/12</t>
  </si>
  <si>
    <t>CLÁUDIO</t>
  </si>
  <si>
    <t>Anna Carolina Rodrigues Costa</t>
  </si>
  <si>
    <t>avenida Araguaia, 127</t>
  </si>
  <si>
    <t>(37) 3381-2933</t>
  </si>
  <si>
    <t>3216/12</t>
  </si>
  <si>
    <t>CAXAMBU</t>
  </si>
  <si>
    <t>Ana Cristina Pereira Guimarães</t>
  </si>
  <si>
    <t>Rua Mario Milward, 283</t>
  </si>
  <si>
    <t>(35) 3341-3758</t>
  </si>
  <si>
    <t>3217/12</t>
  </si>
  <si>
    <t>CLARAVAL</t>
  </si>
  <si>
    <t>Geliane de Andrade Lima Teofilo</t>
  </si>
  <si>
    <t>Rua Joaquim Plácido Barbosa, 302</t>
  </si>
  <si>
    <t>(34) 3353-5311</t>
  </si>
  <si>
    <t>3219/12</t>
  </si>
  <si>
    <t>CONCEIÇÃO DA BARRA DE MINAS</t>
  </si>
  <si>
    <t>Luana Paula Jordão Carvalho</t>
  </si>
  <si>
    <t>Rua Maria da Conceição Fonseca, 130</t>
  </si>
  <si>
    <t>(35) 9878-5142</t>
  </si>
  <si>
    <t>3220/12</t>
  </si>
  <si>
    <t>Marcus Vinicius do Nascimento</t>
  </si>
  <si>
    <t>Rua Expedicionário Taumaturgo, 66</t>
  </si>
  <si>
    <t>(33) 3317-1106</t>
  </si>
  <si>
    <t>CONSOLAÇÃO</t>
  </si>
  <si>
    <t>Ana Paula Moraes Nogueira</t>
  </si>
  <si>
    <t>travessa José de Pinto Nogueira</t>
  </si>
  <si>
    <t>(35) 9938-8818</t>
  </si>
  <si>
    <t>Danilo Vieira Lima</t>
  </si>
  <si>
    <t>Rua Wilson Castro Mares, 333</t>
  </si>
  <si>
    <t>(33) 8814-9002</t>
  </si>
  <si>
    <t>3221/12</t>
  </si>
  <si>
    <t>3223/12</t>
  </si>
  <si>
    <t xml:space="preserve"> 20°26'28.40"S</t>
  </si>
  <si>
    <t xml:space="preserve"> 44°45'30.34"O</t>
  </si>
  <si>
    <t xml:space="preserve"> 21°58'10.36"S</t>
  </si>
  <si>
    <t xml:space="preserve"> 44°55'30.02"O</t>
  </si>
  <si>
    <t xml:space="preserve"> 20°23'36.91"S</t>
  </si>
  <si>
    <t xml:space="preserve"> 47°15'35.41"O</t>
  </si>
  <si>
    <t xml:space="preserve"> 21° 6'60.00"S</t>
  </si>
  <si>
    <t xml:space="preserve"> 44°28'0.01"O</t>
  </si>
  <si>
    <t xml:space="preserve"> 18°29'10.37"S</t>
  </si>
  <si>
    <t xml:space="preserve"> 47°23'3.83"O</t>
  </si>
  <si>
    <t xml:space="preserve"> 22°33'9.57"S</t>
  </si>
  <si>
    <t xml:space="preserve"> 45°55'24.93"O</t>
  </si>
  <si>
    <t xml:space="preserve"> 20° 8'24.99"S</t>
  </si>
  <si>
    <t xml:space="preserve"> 44°53'15.12"O</t>
  </si>
  <si>
    <t xml:space="preserve">LOCALIDADE EM REFORMA, SEM POSSIBILIDADE DE REALIZAR A INSTALAÇÃO. </t>
  </si>
  <si>
    <t>SES-EUIS-0900</t>
  </si>
  <si>
    <t>00:20:0e:10:48:9a</t>
  </si>
  <si>
    <t>RELATÓRIO OK</t>
  </si>
  <si>
    <t>RELETORIO OK</t>
  </si>
  <si>
    <t>RELATORIO OK</t>
  </si>
  <si>
    <t>FALTOU ISOLAMENTO DOS CONECTORES.</t>
  </si>
  <si>
    <t>00:20:0e:10:48:94</t>
  </si>
  <si>
    <t>00:20:0e:10:48:99</t>
  </si>
  <si>
    <t>SES-RIES-0818</t>
  </si>
  <si>
    <t>SES-CLIO-0951</t>
  </si>
  <si>
    <t>José Eduardo</t>
  </si>
  <si>
    <t>Av. VIII, Numero 50</t>
  </si>
  <si>
    <t>31 3641-5320</t>
  </si>
  <si>
    <t>Betânia Claudiano</t>
  </si>
  <si>
    <t>Rua Poti, 403</t>
  </si>
  <si>
    <t>31 3635-6583</t>
  </si>
  <si>
    <t>Karlla Vieira</t>
  </si>
  <si>
    <t>Rua Holanda, 100</t>
  </si>
  <si>
    <t>Renata Barbosa</t>
  </si>
  <si>
    <t>Rua das Palmeiras, 243</t>
  </si>
  <si>
    <t>031 3691-2552</t>
  </si>
  <si>
    <t>Keila Santos</t>
  </si>
  <si>
    <t>Rua Pará de Minas, 2333</t>
  </si>
  <si>
    <t>31 3634-2135</t>
  </si>
  <si>
    <t>Poliana Elisa</t>
  </si>
  <si>
    <t>Rua Coronel Lima e Silva, 3</t>
  </si>
  <si>
    <t>31 3641-5239</t>
  </si>
  <si>
    <t>Carla Manaíra</t>
  </si>
  <si>
    <t>Rua Antônio de Pinho Tavares, 268</t>
  </si>
  <si>
    <t>31 3636-3103</t>
  </si>
  <si>
    <t>Gustavo Ferreira</t>
  </si>
  <si>
    <t>Rua Dois, 59</t>
  </si>
  <si>
    <t>31 3634-0252</t>
  </si>
  <si>
    <t>Maria Antônia</t>
  </si>
  <si>
    <t>Rua G, 70</t>
  </si>
  <si>
    <t>31 3641-5229</t>
  </si>
  <si>
    <t>Vagner Carvalho</t>
  </si>
  <si>
    <t>Rua Argentina, 531</t>
  </si>
  <si>
    <t>31 3649-6865</t>
  </si>
  <si>
    <t>Marlene Caetano</t>
  </si>
  <si>
    <t>Rua Jabaquara, 187</t>
  </si>
  <si>
    <t>31 3636-2354</t>
  </si>
  <si>
    <t>Melinda Soares</t>
  </si>
  <si>
    <t>Rua Machado de Assis, 269</t>
  </si>
  <si>
    <t>31 3636-2351</t>
  </si>
  <si>
    <t>Ivone Luiz</t>
  </si>
  <si>
    <t>Rua Suiça, 79</t>
  </si>
  <si>
    <t>31 3634-2449</t>
  </si>
  <si>
    <t>Francisco Elias</t>
  </si>
  <si>
    <t>Rua Baldim, 891</t>
  </si>
  <si>
    <t>31 3649-6021</t>
  </si>
  <si>
    <t>Paula Cristina</t>
  </si>
  <si>
    <t>Av. das Indústrias, 675</t>
  </si>
  <si>
    <t>31 3642-1008</t>
  </si>
  <si>
    <t>Daniela Christine</t>
  </si>
  <si>
    <t>Rua José Cândido Murta, 260</t>
  </si>
  <si>
    <t>31 3634-9409</t>
  </si>
  <si>
    <t>Marizene Vilarinho</t>
  </si>
  <si>
    <t>Rua Estefânia Sales Sotero, s/n</t>
  </si>
  <si>
    <t>31 3637-2446</t>
  </si>
  <si>
    <t>Karine Chaluppe</t>
  </si>
  <si>
    <t>Rua Manoel Felix Homem, 524</t>
  </si>
  <si>
    <t>31 3641-9110</t>
  </si>
  <si>
    <t>Nilcélia da Paixão</t>
  </si>
  <si>
    <t>Av. das Indústrias, 4754</t>
  </si>
  <si>
    <t>31 3641-4386</t>
  </si>
  <si>
    <t>Helena Barbosa</t>
  </si>
  <si>
    <t>Av. Teixeira da Costa Sobrinho, 741</t>
  </si>
  <si>
    <t>31 3641-5325</t>
  </si>
  <si>
    <t>Eliane Zeferino</t>
  </si>
  <si>
    <t>Av. Brasília, 3505</t>
  </si>
  <si>
    <t>31 3637-4573</t>
  </si>
  <si>
    <t>Adriana Lelis</t>
  </si>
  <si>
    <t>Rua Maria do Carmo Castro, 50</t>
  </si>
  <si>
    <t>31 3636-4522</t>
  </si>
  <si>
    <t>Kelly Soares</t>
  </si>
  <si>
    <t>Rua Mangarataia, 413</t>
  </si>
  <si>
    <t>31 3634-5334</t>
  </si>
  <si>
    <t>Fernanda Teixeira</t>
  </si>
  <si>
    <t>Av. Nossa Senhora da Conceição, 70</t>
  </si>
  <si>
    <t>31 3637-3393</t>
  </si>
  <si>
    <t>DOM BOSCO</t>
  </si>
  <si>
    <t>Joildo Gomes Alves de Vasconcelos</t>
  </si>
  <si>
    <t>38 3675-7055</t>
  </si>
  <si>
    <t>Cristina Amoroso</t>
  </si>
  <si>
    <t>Rua Francisco Jerônimo da Silva, 25</t>
  </si>
  <si>
    <t>31 3649-6864</t>
  </si>
  <si>
    <t>031 3634-3500</t>
  </si>
  <si>
    <t>3231/12</t>
  </si>
  <si>
    <t>3232/12</t>
  </si>
  <si>
    <t>3233/12</t>
  </si>
  <si>
    <t>3234/12</t>
  </si>
  <si>
    <t>3236/12</t>
  </si>
  <si>
    <t>3238/12</t>
  </si>
  <si>
    <t>3239/12</t>
  </si>
  <si>
    <t>3240/12</t>
  </si>
  <si>
    <t>3242/12</t>
  </si>
  <si>
    <t>3243/12</t>
  </si>
  <si>
    <t>3244/12</t>
  </si>
  <si>
    <t>3246/12</t>
  </si>
  <si>
    <t>3247/12</t>
  </si>
  <si>
    <t>3248/12</t>
  </si>
  <si>
    <t>3249/12</t>
  </si>
  <si>
    <t>3252/12</t>
  </si>
  <si>
    <t>3253/12</t>
  </si>
  <si>
    <t>3254/12</t>
  </si>
  <si>
    <t>3251/12</t>
  </si>
  <si>
    <t>3255/12</t>
  </si>
  <si>
    <t>3259/12</t>
  </si>
  <si>
    <t>3235/12</t>
  </si>
  <si>
    <t>ENDEREÇO INCORRETO rua Juscelino Kubitschek-92-centro</t>
  </si>
  <si>
    <t>Endereço incorreto. Av.Olindo de Miranda,1713-são Francisco</t>
  </si>
  <si>
    <t>Não está ciente.</t>
  </si>
  <si>
    <t>FALTOU CABOS SEM VEDAÇÃO. NA PÁGINA 11, NAS EXISTEM BURACOS NAS PAREDES. CABOS NÃO SEGUEM OS CANTOS DAS PAREDES</t>
  </si>
  <si>
    <t>FALTOU CABOS COM VEDAÇÃO E MODEM NA POSIÇÃO CORRETA.</t>
  </si>
  <si>
    <t>RELATORIO BOM, MAS NÃO ENTENDI A FOTO DO PLANETA SEX MOTEL.</t>
  </si>
  <si>
    <t>CABOS PASSADOS NO MEIO DA PAREDE, E NÃO PELAS LATEREIS COMO ORIENTADO.</t>
  </si>
  <si>
    <t>FALTA: 5.5) Detalhe de Conexão do IDU à Tomada de Energia AC.</t>
  </si>
  <si>
    <t>CABOS PASSADOS NO MEIO DA PAREDE, E NÃO PELAS LATEREIS COMO ORIENTADO. FOTOS SEM DIMENSIONAMENTO NO RELATÓRIO, IMPOSSIBILITANTO VISUALIZAÇÃO CORRETA DA INSTALAÇÃO.</t>
  </si>
  <si>
    <t>FALTA: 5.1) Vista Geral da Superfície do Local de Instalação</t>
  </si>
  <si>
    <t>FALTA</t>
  </si>
  <si>
    <t>CLIENTE NAO ESTÁ CIENTE.</t>
  </si>
  <si>
    <t>SES-DIIS-0956</t>
  </si>
  <si>
    <t>Antônio</t>
  </si>
  <si>
    <t>00:20:0E:10:49:DA</t>
  </si>
  <si>
    <t>00:20:0e:10:48:92</t>
  </si>
  <si>
    <t>DORES DO TURVO</t>
  </si>
  <si>
    <t>Aleida Fernandes Nogueira</t>
  </si>
  <si>
    <t xml:space="preserve">Rua Francisco Grossi, 0 </t>
  </si>
  <si>
    <t>32 3576-1472</t>
  </si>
  <si>
    <t>ENGENHEIRO CALDAS</t>
  </si>
  <si>
    <t>Pamela Cardoso Ribeiro Dias</t>
  </si>
  <si>
    <t>Rua Manoel Martins, 101, Bairro: Vila Martins</t>
  </si>
  <si>
    <t>33 3234-1444</t>
  </si>
  <si>
    <t>ERVÁLIA</t>
  </si>
  <si>
    <t>Maria do Rosário Batista Frederico</t>
  </si>
  <si>
    <t>Rua José Vitorino, 57 , centro</t>
  </si>
  <si>
    <t>32 3554-1474</t>
  </si>
  <si>
    <t>ESTIVA</t>
  </si>
  <si>
    <t>Meiriely Bitencourt Moreira</t>
  </si>
  <si>
    <t>Rua Padre Donizete, 20 , centro</t>
  </si>
  <si>
    <t>35 3462-1065</t>
  </si>
  <si>
    <t>ESTRELA DO INDAIÁ</t>
  </si>
  <si>
    <t>José Edvard da Silva</t>
  </si>
  <si>
    <t>Rua Joaquim Alves Belo, 86, centro</t>
  </si>
  <si>
    <t>37 3553-1220</t>
  </si>
  <si>
    <t>SÃO SEBASTIÃO DA VARGEM ALEGRE</t>
  </si>
  <si>
    <t>Renato Pedrosa</t>
  </si>
  <si>
    <t>Rua João Pinto de Faria, 1323, centro.</t>
  </si>
  <si>
    <t>32 3426-7127</t>
  </si>
  <si>
    <t>Rua Ilca Fonseca Alves Duarte, 0, centro</t>
  </si>
  <si>
    <t>DOM VIÇOSO</t>
  </si>
  <si>
    <t>Ricardo Rodrigo Santos Pinto</t>
  </si>
  <si>
    <t>Rua Cônego José Divino, 631, centro</t>
  </si>
  <si>
    <t>35 3375-1130</t>
  </si>
  <si>
    <t xml:space="preserve"> 20°57'41.50"S</t>
  </si>
  <si>
    <t xml:space="preserve"> 43°11'23.62"O</t>
  </si>
  <si>
    <t xml:space="preserve"> 19°12'28.39"S</t>
  </si>
  <si>
    <t xml:space="preserve"> 42° 3'6.43"O</t>
  </si>
  <si>
    <t xml:space="preserve"> 20°50'46.37"S</t>
  </si>
  <si>
    <t xml:space="preserve"> 42°39'20.39"O</t>
  </si>
  <si>
    <t xml:space="preserve"> 15° 5'47.44"S</t>
  </si>
  <si>
    <t xml:space="preserve"> 45°40'55.60"O</t>
  </si>
  <si>
    <t xml:space="preserve"> 19°31'21.17"S</t>
  </si>
  <si>
    <t xml:space="preserve"> 45°47'20.37"O</t>
  </si>
  <si>
    <t xml:space="preserve"> 21° 4'12.67"S</t>
  </si>
  <si>
    <t xml:space="preserve"> 42°38'14.31"O</t>
  </si>
  <si>
    <t xml:space="preserve"> 20°46'1.08"S</t>
  </si>
  <si>
    <t xml:space="preserve"> 42°31'0.43"O</t>
  </si>
  <si>
    <t>Não consegue contato com o cliente.</t>
  </si>
  <si>
    <t>BERTÓPOLIS</t>
  </si>
  <si>
    <t xml:space="preserve"> 17° 3'35.12"S</t>
  </si>
  <si>
    <t xml:space="preserve"> 40°34'13.54"O</t>
  </si>
  <si>
    <t>SES-CARA-0947</t>
  </si>
  <si>
    <t>00:20:0e:10:4c:89</t>
  </si>
  <si>
    <t>SES-SAIA-3231</t>
  </si>
  <si>
    <t>SES-SAIA-3232</t>
  </si>
  <si>
    <t>SES-SAIA- 3233</t>
  </si>
  <si>
    <t>Fabrício Silva Fernandes</t>
  </si>
  <si>
    <t>Rua Governador Valadares, 337 - Centro</t>
  </si>
  <si>
    <t>(33) 3626-1301</t>
  </si>
  <si>
    <t>SISTEMA DA PRODEMGE TRAVOU A ACEITAÇÃO. (4/4) / ATIVAÇÃO COM ATRASO DA NELTA (26/3).</t>
  </si>
  <si>
    <t>00:20:0E:10:4A:2E</t>
  </si>
  <si>
    <t>00:20:0E:10:49:A1</t>
  </si>
  <si>
    <t>Welliton Ferreira de Souza</t>
  </si>
  <si>
    <t>00:20:0e:10:4c:64</t>
  </si>
  <si>
    <t>Leonardo Batista de Araujo Silva</t>
  </si>
  <si>
    <t>CABOS NO MEIO DA PAREDE.</t>
  </si>
  <si>
    <t>CABO SOLTO NA PAREDE</t>
  </si>
  <si>
    <t>SES-MATA-0844</t>
  </si>
  <si>
    <t xml:space="preserve">Marcos </t>
  </si>
  <si>
    <t>SES-SAIA-3236</t>
  </si>
  <si>
    <t>00:20:0e:10:48:72</t>
  </si>
  <si>
    <t>SES-SAIA-3244</t>
  </si>
  <si>
    <t>00:20:0e:10:49:97</t>
  </si>
  <si>
    <t>SES-SAIA-3252</t>
  </si>
  <si>
    <t>00:20:0e:10:4a:4b</t>
  </si>
  <si>
    <t>Endereço incorreto. RUA ANTÔNIO JOSE GONÇALVES 871,CENTRO</t>
  </si>
  <si>
    <t>SES-AGAS-0934</t>
  </si>
  <si>
    <t>DIVISÓPOLIS</t>
  </si>
  <si>
    <t>SES-SAIA-3240</t>
  </si>
  <si>
    <t>SES-SAIA- 3242</t>
  </si>
  <si>
    <t>SES-SAIA-3246</t>
  </si>
  <si>
    <t>SES-SAIA-3255</t>
  </si>
  <si>
    <t>SES-SAIA-3235</t>
  </si>
  <si>
    <t>SES-DOVO-3266</t>
  </si>
  <si>
    <t>Marco Aurelio Moura</t>
  </si>
  <si>
    <t>SES-SARE-3272</t>
  </si>
  <si>
    <t>00:20:0e:10:4c:a6</t>
  </si>
  <si>
    <t>00:20:0e:10:48:8e</t>
  </si>
  <si>
    <t>Fabrício Soares Campolina</t>
  </si>
  <si>
    <t>00:20:0E:10:4A:3E</t>
  </si>
  <si>
    <t>FERNANDES TOURINHO</t>
  </si>
  <si>
    <t>Valéria Roberta Ferreira</t>
  </si>
  <si>
    <t>Rua Francisco Pereira Leite, 113</t>
  </si>
  <si>
    <t>33 3237-1420</t>
  </si>
  <si>
    <t>FARIA LEMOS</t>
  </si>
  <si>
    <t>Thelma Ferreira Valadão Ferraz</t>
  </si>
  <si>
    <t>Rua São Sebastião, 331</t>
  </si>
  <si>
    <t>32 9932-5003</t>
  </si>
  <si>
    <t>Jeferson Ribeiro Duarte</t>
  </si>
  <si>
    <t>Av. Odilon Lourdes, 339</t>
  </si>
  <si>
    <t>31 3733-1112</t>
  </si>
  <si>
    <t>GONZAGA</t>
  </si>
  <si>
    <t>Eder Carmo Verdeiro</t>
  </si>
  <si>
    <t>Praça João XXIII, 180</t>
  </si>
  <si>
    <t>33 3415-1460</t>
  </si>
  <si>
    <t>GUARDA-MOR</t>
  </si>
  <si>
    <t>Brenner Carvalho Pena</t>
  </si>
  <si>
    <t>Rua Frei Cecilio, 1375</t>
  </si>
  <si>
    <t>38 3673-1955</t>
  </si>
  <si>
    <t>HELIODORA</t>
  </si>
  <si>
    <t>Jonas Rodrigues</t>
  </si>
  <si>
    <t>Rua Fernando José Ribeiro, 67hr</t>
  </si>
  <si>
    <t>35 3457-1221</t>
  </si>
  <si>
    <t>IAPU</t>
  </si>
  <si>
    <t>Natália Gomes de Araújo</t>
  </si>
  <si>
    <t>Rua Jaime Mafra, 117</t>
  </si>
  <si>
    <t>33 3355-1781</t>
  </si>
  <si>
    <t>IBITURUNA</t>
  </si>
  <si>
    <t>Elmara Junia Carvalho Diniz</t>
  </si>
  <si>
    <t>Rua Silvestre Machado, 21</t>
  </si>
  <si>
    <t>35 3844-1233</t>
  </si>
  <si>
    <t>IJACI</t>
  </si>
  <si>
    <t>Gustavo Garcia Cambraia</t>
  </si>
  <si>
    <t>Praça Prefeito Elias Antônio Filho, 35</t>
  </si>
  <si>
    <t>35 3843-1183</t>
  </si>
  <si>
    <t>ILICÍNEA</t>
  </si>
  <si>
    <t>Renata Garcia Esteves</t>
  </si>
  <si>
    <t>Rua 02 de Novembro, 96</t>
  </si>
  <si>
    <t>35 3854-1216</t>
  </si>
  <si>
    <t xml:space="preserve"> 19° 9'14.28"S</t>
  </si>
  <si>
    <t xml:space="preserve"> 42° 4'49.66"O</t>
  </si>
  <si>
    <t xml:space="preserve"> 20°48'41.26"S</t>
  </si>
  <si>
    <t xml:space="preserve"> 42° 1'48.73"O</t>
  </si>
  <si>
    <t xml:space="preserve"> 18°49'27.17"S</t>
  </si>
  <si>
    <t xml:space="preserve"> 42°28'42.71"O</t>
  </si>
  <si>
    <t xml:space="preserve"> 17°45'16.53"S</t>
  </si>
  <si>
    <t xml:space="preserve"> 47° 6'10.35"O</t>
  </si>
  <si>
    <t xml:space="preserve"> 22° 2'15.07"S</t>
  </si>
  <si>
    <t xml:space="preserve"> 45°33'4.42"O</t>
  </si>
  <si>
    <t xml:space="preserve"> 19°26'1.50"S</t>
  </si>
  <si>
    <t xml:space="preserve"> 42°13'3.67"O</t>
  </si>
  <si>
    <t xml:space="preserve"> 21° 8'35.59"S</t>
  </si>
  <si>
    <t xml:space="preserve"> 44°44'23.95"O</t>
  </si>
  <si>
    <t xml:space="preserve"> 20°56'10.13"S</t>
  </si>
  <si>
    <t xml:space="preserve"> 45°49'41.16"O</t>
  </si>
  <si>
    <t>CONSEGUIU CONTATO COM O CLIENTE (17/4) / NÃO CONSEGUE CONTATO COM O CLIENTE (16/4).</t>
  </si>
  <si>
    <t>ENDEREÇO INCORRETO: Nestra vicentino de Ávila, 105 - centro</t>
  </si>
  <si>
    <t>Endereço incorreto, verificando junto ao cliente endereço correto:Pastor Benjamim ,130 - centro </t>
  </si>
  <si>
    <t>Endereço da OS, incorreto. Segundo cliente ao invés de: Rua Dois, 59, seria: Av.:Um, 196 - Santa Luzia.</t>
  </si>
  <si>
    <t>CLIENTE NÃO AUTORIZOU A INSTALAÇÃO.</t>
  </si>
  <si>
    <t xml:space="preserve">Endereço incorreto, segundo cliente ao invés de:Rua José Vitorino, 57 , centro. Seria: Rua Andrade Irmão nº 35 ao lado da prefeitura Bairro centro cidade Ervália.  </t>
  </si>
  <si>
    <t>Conforme o cliente o endereço é: Rua Andrade Irmão nº 35 ao lado da prefeitura Bairro centro cidade Ervália.</t>
  </si>
  <si>
    <t>Endereço incorreto, segundo clinete ao invés de:Rua Padre Donizete, 20 , centro; seria: Jose Pedro Simão Filho nº 50 centro cidade Estiva.</t>
  </si>
  <si>
    <t>Endereço incorreto, segundo cliente ao invés de: Rua Governador Valadares, 337 - Centro; seria: RUA BENTO GONÇALVES-CENTRO NÃO SABE INFORMAR O NUMERO  </t>
  </si>
  <si>
    <t>ACEITO POR EMAIL. ACEITO NO PORTAL EM 16/4.</t>
  </si>
  <si>
    <t xml:space="preserve">Endereço incorreto. RUA ANTÔNIO JOSE GONÇALVES 871,CENTRO
</t>
  </si>
  <si>
    <t>00:20:0e:10:48:84</t>
  </si>
  <si>
    <t>Novo contato: Juninho (31) 9867-6654.</t>
  </si>
  <si>
    <t xml:space="preserve">ENDEREÇO INCORRETO: Nestra vicentino de Ávila, 105 - centro
</t>
  </si>
  <si>
    <t xml:space="preserve">ENDEREÇO INCORRETO rua Juscelino Kubitschek-92-centro
</t>
  </si>
  <si>
    <t xml:space="preserve">Endereço incorreto, verificando junto ao cliente endereço correto:Pastor Benjamim ,130 - centro 
</t>
  </si>
  <si>
    <t xml:space="preserve">Endereço da OS, incorreto. Segundo cliente ao invés de: Rua Dois, 59, seria: Av.:Um, 196 - Santa Luzia.
</t>
  </si>
  <si>
    <t>SES-SAIA-3243</t>
  </si>
  <si>
    <t>SEM CONTATO COM O CLIENTE.</t>
  </si>
  <si>
    <t>00:20:0e:10:4a:42</t>
  </si>
  <si>
    <t xml:space="preserve">CONSEGUIU CONTATO COM O CLIENTE (17/4) / NÃO CONSEGUE CONTATO COM O CLIENTE (16/4).
</t>
  </si>
  <si>
    <t>SES-SAIA-3248</t>
  </si>
  <si>
    <t xml:space="preserve">NÃO CONSEGUE CONTATO COM O CLIENTE (16/4).
</t>
  </si>
  <si>
    <t xml:space="preserve">CLIENTE NÃO AUTORIZOU A INSTALAÇÃO.
</t>
  </si>
  <si>
    <t xml:space="preserve">Endereço incorreto, segundo cliente ao invés de:Rua José Vitorino, 57 , centro. Seria: Rua Andrade Irmão nº 35 ao lado da prefeitura Bairro centro cidade Ervália.  
</t>
  </si>
  <si>
    <t xml:space="preserve">Conforme o cliente o endereço é: Rua Andrade Irmão nº 35 ao lado da prefeitura Bairro centro cidade Ervália.
</t>
  </si>
  <si>
    <t xml:space="preserve">Endereço incorreto, segundo clinete ao invés de:Rua Padre Donizete, 20 , centro; seria: Jose Pedro Simão Filho nº 50 centro cidade Estiva.
</t>
  </si>
  <si>
    <t xml:space="preserve">Endereço incorreto, segundo cliente ao invés de: Rua Governador Valadares, 337 - Centro; seria: RUA BENTO GONÇALVES-CENTRO NÃO SABE INFORMAR O NUMERO  
</t>
  </si>
  <si>
    <t>00:20:0E:10:49:9E</t>
  </si>
  <si>
    <t>JACINTO</t>
  </si>
  <si>
    <t>Glauco Brito Mares</t>
  </si>
  <si>
    <t>Rua Dr. Erico Lemos Leite, 455 - Centro</t>
  </si>
  <si>
    <t>33 3723-1514</t>
  </si>
  <si>
    <t>ITAOBIM</t>
  </si>
  <si>
    <t>José de Alencar Andrade Júnior</t>
  </si>
  <si>
    <t>Rua da Bahia, 420 - Centro</t>
  </si>
  <si>
    <t>33 3734-1403</t>
  </si>
  <si>
    <t>ITAMOGI</t>
  </si>
  <si>
    <t xml:space="preserve">	Mônica Aparecida Silva de Pariz</t>
  </si>
  <si>
    <t>Rua Adolfo José de Paula, 418  - Centro</t>
  </si>
  <si>
    <t>35 3534-1781</t>
  </si>
  <si>
    <t>ITAGUARA</t>
  </si>
  <si>
    <t>Maria Aparecida Gonzaga Teixeira</t>
  </si>
  <si>
    <t>Rua Antônio Pacheco, 420 - Centro</t>
  </si>
  <si>
    <t>37 3384-2445</t>
  </si>
  <si>
    <t xml:space="preserve"> 16°10'24.43"S</t>
  </si>
  <si>
    <t xml:space="preserve"> 40°16'23.29"O</t>
  </si>
  <si>
    <t xml:space="preserve"> 16°34'34.17"S</t>
  </si>
  <si>
    <t xml:space="preserve"> 41°30'14.43"O</t>
  </si>
  <si>
    <t xml:space="preserve"> 21° 4'43.42"S</t>
  </si>
  <si>
    <t xml:space="preserve"> 47° 2'51.33"O</t>
  </si>
  <si>
    <t xml:space="preserve"> 20°24'10.56"S</t>
  </si>
  <si>
    <t xml:space="preserve"> 44°30'54.94"O</t>
  </si>
  <si>
    <t>19º 28’18.8"S</t>
  </si>
  <si>
    <t>44º13’31.6"O</t>
  </si>
  <si>
    <t>SES-COAO-0954</t>
  </si>
  <si>
    <t>SES-DOSO-3265</t>
  </si>
  <si>
    <t>SES-SAIA-3237</t>
  </si>
  <si>
    <t>00:20:0e:10:48:f5</t>
  </si>
  <si>
    <t>00:20:0e:10:49:cb</t>
  </si>
  <si>
    <t>SES-SAIA-3249</t>
  </si>
  <si>
    <t>SES-SAIA-3254</t>
  </si>
  <si>
    <t>SES-SARE-3271</t>
  </si>
  <si>
    <t>00:20:0e:10:4c:5f</t>
  </si>
  <si>
    <t>HUb Prodemge</t>
  </si>
  <si>
    <t>JESUÂNIA</t>
  </si>
  <si>
    <t>Luciana Fonseca de Melo</t>
  </si>
  <si>
    <t>Rua José Dias de Castro, 74</t>
  </si>
  <si>
    <t>35 3273-1224</t>
  </si>
  <si>
    <t>JUATUBA</t>
  </si>
  <si>
    <t>Caroline Viana Maia</t>
  </si>
  <si>
    <t>Rua Mário Teixeira, 189</t>
  </si>
  <si>
    <t>31 3535-8404</t>
  </si>
  <si>
    <t>LADAINHA</t>
  </si>
  <si>
    <t>Crislhaine Alves Prates</t>
  </si>
  <si>
    <t>Rua Flaviano Silva, s/n</t>
  </si>
  <si>
    <t>33 3524-1139</t>
  </si>
  <si>
    <t>JAPONVAR</t>
  </si>
  <si>
    <t>Flávia Gomes Silva</t>
  </si>
  <si>
    <t>Rua Ulisses Guimarães, 135</t>
  </si>
  <si>
    <t>38 3231-9103</t>
  </si>
  <si>
    <t>JEQUERI</t>
  </si>
  <si>
    <t>Sandra Leal Braga de Moura</t>
  </si>
  <si>
    <t>Av. Getúlio Vargas, 71</t>
  </si>
  <si>
    <t>31 3877-1038</t>
  </si>
  <si>
    <t>LAGAMAR</t>
  </si>
  <si>
    <t>Anália Fernandes de Matos Willemen</t>
  </si>
  <si>
    <t>Praça Magalhães Pinto, 68</t>
  </si>
  <si>
    <t>34 3812-1255</t>
  </si>
  <si>
    <t>LEANDRO FERREIRA</t>
  </si>
  <si>
    <t>Silvia Regina Prado de F. Barcelos</t>
  </si>
  <si>
    <t>Rua Ernesto Ferreira, 21</t>
  </si>
  <si>
    <t>37 3277-1363</t>
  </si>
  <si>
    <t>LEME DO PRADO</t>
  </si>
  <si>
    <t>Tadzio Fernandes Barroso</t>
  </si>
  <si>
    <t>Av. São Geraldo, 259</t>
  </si>
  <si>
    <t>33 3764-8196</t>
  </si>
  <si>
    <t xml:space="preserve"> 21°59'59.69"S</t>
  </si>
  <si>
    <t xml:space="preserve"> 45°17'20.82"O</t>
  </si>
  <si>
    <t xml:space="preserve"> 19°57'8.00"S</t>
  </si>
  <si>
    <t xml:space="preserve"> 44°20'12.24"O</t>
  </si>
  <si>
    <t xml:space="preserve"> 17°37'39.30"S</t>
  </si>
  <si>
    <t xml:space="preserve"> 41°44'24.86"O</t>
  </si>
  <si>
    <t xml:space="preserve"> 15°59'50.34"S</t>
  </si>
  <si>
    <t xml:space="preserve"> 44°16'23.08"O</t>
  </si>
  <si>
    <t xml:space="preserve"> 20°27'24.77"S</t>
  </si>
  <si>
    <t xml:space="preserve"> 42°39'37.00"O</t>
  </si>
  <si>
    <t xml:space="preserve"> 18° 8'27.16"S</t>
  </si>
  <si>
    <t xml:space="preserve"> 46°48'43.18"O</t>
  </si>
  <si>
    <t xml:space="preserve"> 19°43'6.60"S</t>
  </si>
  <si>
    <t xml:space="preserve"> 45° 1'6.39"O</t>
  </si>
  <si>
    <t xml:space="preserve"> 17° 3'54.18"S</t>
  </si>
  <si>
    <t xml:space="preserve"> 42°43'1.08"O</t>
  </si>
  <si>
    <t>Flávio Soares</t>
  </si>
  <si>
    <t>ENDEREÇO DIVERGENTE: AV ODILON LOURES, 375 - CENTRO - CIDADE FRANCISCO DUMON</t>
  </si>
  <si>
    <t>ENDEREÇO DIVERGENTE: RUA JOSE DITIV 320 CENTRO.</t>
  </si>
  <si>
    <t>ENDEREÇO DIVERGENTE: AV PRESIDENTE KENEDY, 73 - CENTRO.</t>
  </si>
  <si>
    <t>ENDEREÇO DIVERGENTE: PRAÇA DOS BANDEIRANTES, 143 - CENTRO.</t>
  </si>
  <si>
    <t>ENDEREÇO DIVERGENTE: RUA JOAO FRANCISCO LOPES, 430 - CENTRO.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</si>
  <si>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endereço que ele não soube informar. </t>
  </si>
  <si>
    <t>SES-SAIA-3238</t>
  </si>
  <si>
    <t>00:20:0e:10:4a:07</t>
  </si>
  <si>
    <t>00:20:0e:10:49:9f</t>
  </si>
  <si>
    <t>00:20:0e:10:4a:04</t>
  </si>
  <si>
    <t>00:20:0e:10:48:ac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</si>
  <si>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</t>
  </si>
  <si>
    <t>00:20:0e:10:48:dc</t>
  </si>
  <si>
    <t>00:20:0e:10:48:ed</t>
  </si>
  <si>
    <t>Flávio Soares Fam</t>
  </si>
  <si>
    <t xml:space="preserve">ENDEREÇO DIVERGENTE: RUA JOSE DITIV 320 CENTRO.
</t>
  </si>
  <si>
    <t xml:space="preserve">ENDEREÇO DIVERGENTE: AV ODILON LOURES, 375 - CENTRO - CIDADE FRANCISCO DUMON
</t>
  </si>
  <si>
    <t xml:space="preserve">ENDEREÇO DIVERGENTE: AV PRESIDENTE KENEDY, 73 - CENTRO.
</t>
  </si>
  <si>
    <t xml:space="preserve">ENDEREÇO DIVERGENTE: PRAÇA DOS BANDEIRANTES, 143 - CENTRO.
</t>
  </si>
  <si>
    <t xml:space="preserve">ENDEREÇO DIVERGENTE: RUA JOAO FRANCISCO LOPES, 430 - CENTRO.
</t>
  </si>
  <si>
    <t>MARLIÉRIA</t>
  </si>
  <si>
    <t>Juniel Sacrabelli (GRS)</t>
  </si>
  <si>
    <t>Rua Rafael Moreira da Silva, 90</t>
  </si>
  <si>
    <t>31 3844-1190</t>
  </si>
  <si>
    <t>MARTINHO CAMPOS</t>
  </si>
  <si>
    <t>Charles Cristian do Couto</t>
  </si>
  <si>
    <t>Praça Governador Valadares, 202</t>
  </si>
  <si>
    <t>37 3524-2681</t>
  </si>
  <si>
    <t>MACHACALIS</t>
  </si>
  <si>
    <t>Clelia Azevedo de Oliveira</t>
  </si>
  <si>
    <t>Rua Primeiro de Janeiro, 276</t>
  </si>
  <si>
    <t>33 3627-1750</t>
  </si>
  <si>
    <t>MANGA</t>
  </si>
  <si>
    <t>Maria do Carmo Dourado Neta</t>
  </si>
  <si>
    <t>Rua Conselheiro Saraiva, 40</t>
  </si>
  <si>
    <t>38 3615-2646</t>
  </si>
  <si>
    <t>ATALÉIA</t>
  </si>
  <si>
    <t>Cleuzeir Gomes Sales Lopes</t>
  </si>
  <si>
    <t>Rua Angelo Ribeiro, s/n</t>
  </si>
  <si>
    <t>33 3526-3073</t>
  </si>
  <si>
    <t>Tarcísio Chaves Almeida</t>
  </si>
  <si>
    <t>Rua João J. de Almeida, 66</t>
  </si>
  <si>
    <t>33 3526-1155</t>
  </si>
  <si>
    <t>Luciano Lino Magalhães</t>
  </si>
  <si>
    <t>Rua Clemente Esteves Ferraz, s/n</t>
  </si>
  <si>
    <t>Danielle Nunes dos Santos</t>
  </si>
  <si>
    <t>Rua Projetada, s/n</t>
  </si>
  <si>
    <t>Iracinara Soares Lima</t>
  </si>
  <si>
    <t>Rua João J. de Almeida, s/n</t>
  </si>
  <si>
    <t>33 3526-1156</t>
  </si>
  <si>
    <t>Jaciara Melo Gonçalves</t>
  </si>
  <si>
    <t>Rua Governador Valadares, s/n</t>
  </si>
  <si>
    <t>33 3626-1230</t>
  </si>
  <si>
    <t>Larissa Quaresma Rosa</t>
  </si>
  <si>
    <t>Rua Aparecido Gomes, 407</t>
  </si>
  <si>
    <t>33 3626-1201</t>
  </si>
  <si>
    <t>Elizabeth Santos Rocha</t>
  </si>
  <si>
    <t>Av. Belo Horizonte, 25</t>
  </si>
  <si>
    <t>33 3626-2045</t>
  </si>
  <si>
    <t>José Fernandes Carlos Esteves</t>
  </si>
  <si>
    <t>Rua João Ferreira Coimbra, 40</t>
  </si>
  <si>
    <t>33 3513-1103</t>
  </si>
  <si>
    <t>Ana Luisa Dupim</t>
  </si>
  <si>
    <t>Rua Hidebrando Cabral, 387</t>
  </si>
  <si>
    <t>33 3513-1113</t>
  </si>
  <si>
    <t>ODU</t>
  </si>
  <si>
    <t>Silmar</t>
  </si>
  <si>
    <t>Belo Horizonte</t>
  </si>
  <si>
    <t>Daniel</t>
  </si>
  <si>
    <t>Mauro</t>
  </si>
  <si>
    <t>José Eustácio</t>
  </si>
  <si>
    <t xml:space="preserve">GOVERNADOR VALADARES </t>
  </si>
  <si>
    <t xml:space="preserve">Rua Wilson Castro Mares, 333 </t>
  </si>
  <si>
    <t xml:space="preserve"> JUIZ DE FORA</t>
  </si>
  <si>
    <t xml:space="preserve">Rua Maria Alves, 525 </t>
  </si>
  <si>
    <t>Montes Claros</t>
  </si>
  <si>
    <t xml:space="preserve">JUIZ DE FORA </t>
  </si>
  <si>
    <t xml:space="preserve">Rua DO OURO, 539 - MANJAHY </t>
  </si>
  <si>
    <t xml:space="preserve">Rua Expedicionário Taumaturgo, 66 </t>
  </si>
  <si>
    <t xml:space="preserve">  Rua Maria da Conceição Fonseca, 130 </t>
  </si>
  <si>
    <t xml:space="preserve">Av. VIII, Numero 50 </t>
  </si>
  <si>
    <t xml:space="preserve">Rua Poti, 403 </t>
  </si>
  <si>
    <t>Rua Joaquim Alves Belo, 86, cent</t>
  </si>
  <si>
    <t xml:space="preserve">Rua das Palmeiras, 243 </t>
  </si>
  <si>
    <t xml:space="preserve">  Rua Pará de Minas, 2333  </t>
  </si>
  <si>
    <t xml:space="preserve">  Rua José Cândido Murta, 260 </t>
  </si>
  <si>
    <t xml:space="preserve">Rua Dois, 59 </t>
  </si>
  <si>
    <t xml:space="preserve">Rua Francisco Jerônimo da Silva, 25 </t>
  </si>
  <si>
    <t>3265/12</t>
  </si>
  <si>
    <t xml:space="preserve">Rua Cônego José Divino, 631, centro </t>
  </si>
  <si>
    <t xml:space="preserve">Rua Suiça, 79 </t>
  </si>
  <si>
    <t xml:space="preserve"> Rua Maria do Carmo Castro, 50  </t>
  </si>
  <si>
    <t xml:space="preserve">Rua Mangarataia, 413 </t>
  </si>
  <si>
    <t xml:space="preserve">  Av. Nossa Senhora da Conceição, 70  </t>
  </si>
  <si>
    <t>3272/12</t>
  </si>
  <si>
    <t xml:space="preserve">Rua Ilca Fonseca Alves Duarte, 0, centro </t>
  </si>
  <si>
    <t>Juiz de fora</t>
  </si>
  <si>
    <t xml:space="preserve">Av. Teixeira da Costa Sobrinho, 741 </t>
  </si>
  <si>
    <t xml:space="preserve">Av. Brasília, 3505 </t>
  </si>
  <si>
    <t xml:space="preserve">Rua Estefânia Sales Sotero, s/n </t>
  </si>
  <si>
    <t>3271/12</t>
  </si>
  <si>
    <t xml:space="preserve">Rua João Pinto de Faria, 1323, centro. </t>
  </si>
  <si>
    <t xml:space="preserve">Rua Holanda, 100 </t>
  </si>
  <si>
    <t xml:space="preserve">  Rua Antônio de Pinho Tavares, 268  </t>
  </si>
  <si>
    <t xml:space="preserve">Rua G, 70 </t>
  </si>
  <si>
    <t xml:space="preserve">Rua José Vitorino, 57 , centro </t>
  </si>
  <si>
    <t xml:space="preserve">  Rua Padre Donizete, 20 , centro </t>
  </si>
  <si>
    <t xml:space="preserve">Rua Jabaquara, 187 </t>
  </si>
  <si>
    <t xml:space="preserve">  Rua Machado de Assis, 269 </t>
  </si>
  <si>
    <t xml:space="preserve">Av. das Indústrias, 675 </t>
  </si>
  <si>
    <t>3266/12</t>
  </si>
  <si>
    <t xml:space="preserve">Rua Governador Valadares, 337 - Centro </t>
  </si>
  <si>
    <t xml:space="preserve">CLÁUDIO </t>
  </si>
  <si>
    <t xml:space="preserve">avenida Araguaia, 127 </t>
  </si>
  <si>
    <t>3319/12</t>
  </si>
  <si>
    <t>3318/12</t>
  </si>
  <si>
    <t>3320/12</t>
  </si>
  <si>
    <t>3323/12</t>
  </si>
  <si>
    <t>3325/12</t>
  </si>
  <si>
    <t>3326/12</t>
  </si>
  <si>
    <t>3327/12</t>
  </si>
  <si>
    <t>3328/12</t>
  </si>
  <si>
    <t>3329/12</t>
  </si>
  <si>
    <t>3330/12</t>
  </si>
  <si>
    <t>3336/12</t>
  </si>
  <si>
    <t>3335/12</t>
  </si>
  <si>
    <t>3333/12</t>
  </si>
  <si>
    <t>Rua Adolfo José de Paula, 418 - Centro</t>
  </si>
  <si>
    <t>3332/12</t>
  </si>
  <si>
    <t xml:space="preserve"> 19°42'48.05"S</t>
  </si>
  <si>
    <t xml:space="preserve"> 42°43'55.30"O</t>
  </si>
  <si>
    <t xml:space="preserve"> 19°19'21.90"S</t>
  </si>
  <si>
    <t xml:space="preserve"> 45°14'46.48"O</t>
  </si>
  <si>
    <t xml:space="preserve"> 17° 4'23.77"S</t>
  </si>
  <si>
    <t xml:space="preserve"> 40°42'41.34"O</t>
  </si>
  <si>
    <t xml:space="preserve"> 14°45'24.82"S</t>
  </si>
  <si>
    <t xml:space="preserve"> 43°56'30.99"O</t>
  </si>
  <si>
    <t xml:space="preserve"> 18° 2'15.90"S</t>
  </si>
  <si>
    <t xml:space="preserve"> 41° 6'39.48"O</t>
  </si>
  <si>
    <t xml:space="preserve"> 17° 3'30.02"S</t>
  </si>
  <si>
    <t xml:space="preserve"> 40°33'50.03"O</t>
  </si>
  <si>
    <t xml:space="preserve"> 18°14'22.91"S</t>
  </si>
  <si>
    <t xml:space="preserve"> 41°44'11.12"O</t>
  </si>
  <si>
    <t>3270/12</t>
  </si>
  <si>
    <t>00:20:0e:10:49:9a</t>
  </si>
  <si>
    <t>SES-SAIA-3247</t>
  </si>
  <si>
    <t>00:20:0e:10:48:44</t>
  </si>
  <si>
    <t>Rua Maria Alves, 416</t>
  </si>
  <si>
    <t>SES-FEHO-3319</t>
  </si>
  <si>
    <t>SES-IAPU-3327</t>
  </si>
  <si>
    <t>SES-ITRA-3332</t>
  </si>
  <si>
    <t>PAVÃO</t>
  </si>
  <si>
    <t>Heidi Cordeiro</t>
  </si>
  <si>
    <t>Av. Valdir Pinheiro Cangussu, 99</t>
  </si>
  <si>
    <t>33 3535-4003</t>
  </si>
  <si>
    <t>Neide Idalina</t>
  </si>
  <si>
    <t>Rua Alagoas, s/n</t>
  </si>
  <si>
    <t>33 8816-4206</t>
  </si>
  <si>
    <t>FRONTEIRA DOS VALES</t>
  </si>
  <si>
    <t>Priscilla Santos Menezes</t>
  </si>
  <si>
    <t>Av. Minas Gerais, 416</t>
  </si>
  <si>
    <t>33 3623-1425</t>
  </si>
  <si>
    <t>Pablo Dias Viana</t>
  </si>
  <si>
    <t>A. Joaquim Pinheiro de Almeida, s/n</t>
  </si>
  <si>
    <t>33 3623-2004</t>
  </si>
  <si>
    <t xml:space="preserve"> 17°25'36.38"S</t>
  </si>
  <si>
    <t xml:space="preserve"> 41° 0'20.30"O</t>
  </si>
  <si>
    <t xml:space="preserve"> 16°53'24.38"S</t>
  </si>
  <si>
    <t xml:space="preserve"> 40°55'31.10"O</t>
  </si>
  <si>
    <t xml:space="preserve">Não consegue contato com o cliente. Conseguimos o número do celular do mesmo, mas ninguem atende. </t>
  </si>
  <si>
    <t>Conforme cliente, o endereço está divergente. O endereço correto é: R Largo Santo Antonio - 6 - Centro.</t>
  </si>
  <si>
    <t>Endereço incorreto. Conforme o cliente o endereço correto é: R Ribeirão dos Gougre nº 20 ; Nossa Senhora das Graças/ o endereço que está no sistema é referente a UBS ( unidade básica de Saúde).</t>
  </si>
  <si>
    <t>Endereço incorreto. Conforme o cliente o enderço correto é: Av do contorno, 36, Nossa Senhora as Graças.</t>
  </si>
  <si>
    <t>Endereço incorreto. Conforme o cliente o endereço correto é: Rua Benedito Valadares, 398 Barra.</t>
  </si>
  <si>
    <t>Cliente não aceitou a instalação por não estar ciente.</t>
  </si>
  <si>
    <t>Endereço incorreto. Endereço correto informado pelo cliente é: FRANCISCO DE OURO 40- CENTRO.</t>
  </si>
  <si>
    <t>Endereço incorreto. Endereço correto informado pelo cliente é: RUA ERMELINA FERRAZ, 287- CENTRO.</t>
  </si>
  <si>
    <t xml:space="preserve">Endereço incorreto. Endereço correto informado pelo cliente é: Rua Cleber Soares, 40 / Referência ao acesso local : Ao lado da Câmara Municipal </t>
  </si>
  <si>
    <t>Endereço incorreto. Endereço correto informado pelo cliente é: Rua Costa Silva, s/n- bairro : Explanada</t>
  </si>
  <si>
    <t>Endereço incorreto. Endereço correto informado pelo cliente é: Rua São Vicente,s/n</t>
  </si>
  <si>
    <t>Endereço incorreto. Endereço correto informado pelo cliente é: AV CORONEL PEDRO LINO 645- SÃO GERALDORua São Vicente,s/n</t>
  </si>
  <si>
    <t>Endereço incorreto. Endereço correto informado pelo cliente é: RUA BELO HORIZONTE 187- CENTRO/ATRAS DO POSTO DE SAÚDE</t>
  </si>
  <si>
    <t>CLIENTE NÃO ESTÁ CIENTE.</t>
  </si>
  <si>
    <t>00:20:0e:10:48:a2</t>
  </si>
  <si>
    <t>00:20:0e:10:48:65</t>
  </si>
  <si>
    <t>00:20:0e:10:48:8f</t>
  </si>
  <si>
    <t>00:20:0e:10:48:8b</t>
  </si>
  <si>
    <t>Wellington Ferreira</t>
  </si>
  <si>
    <t>(37) 3421-4697</t>
  </si>
  <si>
    <t>00:20:0e:10:48:bc</t>
  </si>
  <si>
    <t>SES-ESIA-3270</t>
  </si>
  <si>
    <t>SES-JEIA-3340</t>
  </si>
  <si>
    <t>SES-ATIA-3352</t>
  </si>
  <si>
    <t>SES-ATIA-3353</t>
  </si>
  <si>
    <t>CAMPINA VERDE</t>
  </si>
  <si>
    <t>Fernanda dos Santos Cassimiro</t>
  </si>
  <si>
    <t>Rua 8, 666</t>
  </si>
  <si>
    <t>34 3412-1153</t>
  </si>
  <si>
    <t>Luiza freitas Morais Barcelos</t>
  </si>
  <si>
    <t>Av. 25, 794</t>
  </si>
  <si>
    <t>34 3412-1548</t>
  </si>
  <si>
    <t>CANÁPOLIS</t>
  </si>
  <si>
    <t>Dalila Silva Santos</t>
  </si>
  <si>
    <t>Rua Francisco Angelo Sobrinho, 200</t>
  </si>
  <si>
    <t>34 3266-3541</t>
  </si>
  <si>
    <t>Francelize Aparecida Gimenes</t>
  </si>
  <si>
    <t>Rua 13, 355</t>
  </si>
  <si>
    <t>34 3266-3525</t>
  </si>
  <si>
    <t>CAPINÓPOLIS</t>
  </si>
  <si>
    <t>Vanessa Guimarães Silva</t>
  </si>
  <si>
    <t>Rua Parreira, 1500</t>
  </si>
  <si>
    <t>34 3263-0352</t>
  </si>
  <si>
    <t>Lidieine Gonçalves Kataguiri</t>
  </si>
  <si>
    <t>Av. 117, 179</t>
  </si>
  <si>
    <t>34 3263-0351</t>
  </si>
  <si>
    <t>Douglas Almeida Barbosa</t>
  </si>
  <si>
    <t>Rua 14, 1132</t>
  </si>
  <si>
    <t>34 3412-2582</t>
  </si>
  <si>
    <t>REPARO</t>
  </si>
  <si>
    <t>3341/12</t>
  </si>
  <si>
    <t>3342/12</t>
  </si>
  <si>
    <t>3340/12</t>
  </si>
  <si>
    <t>3337/12</t>
  </si>
  <si>
    <t>3339/12</t>
  </si>
  <si>
    <t>3343/12</t>
  </si>
  <si>
    <t>3344/12</t>
  </si>
  <si>
    <t>3346/12</t>
  </si>
  <si>
    <t>3350/12</t>
  </si>
  <si>
    <t>3351/12</t>
  </si>
  <si>
    <t>3348/12</t>
  </si>
  <si>
    <t>3349/12</t>
  </si>
  <si>
    <t>3352/12</t>
  </si>
  <si>
    <t>3353/12</t>
  </si>
  <si>
    <t>3354/12</t>
  </si>
  <si>
    <t>3355/12</t>
  </si>
  <si>
    <t>3357/12</t>
  </si>
  <si>
    <t>3358/12</t>
  </si>
  <si>
    <t>3359/12</t>
  </si>
  <si>
    <t>3361/12</t>
  </si>
  <si>
    <t>3362/12</t>
  </si>
  <si>
    <t>3363/12</t>
  </si>
  <si>
    <t>3383/12</t>
  </si>
  <si>
    <t>Rua 8, 666 distrito onoropolis</t>
  </si>
  <si>
    <t>3382/12</t>
  </si>
  <si>
    <t>3381/12</t>
  </si>
  <si>
    <t>3385/12</t>
  </si>
  <si>
    <t>3386/12</t>
  </si>
  <si>
    <t>3387/12</t>
  </si>
  <si>
    <t>3388/12</t>
  </si>
  <si>
    <t>SES-CAAS-0944</t>
  </si>
  <si>
    <t>SES-COAS-0952</t>
  </si>
  <si>
    <t>SES-HERA-3326</t>
  </si>
  <si>
    <t>SES-LERA-3344</t>
  </si>
  <si>
    <t>O novo contato da Farmácia é a Jucimar.</t>
  </si>
  <si>
    <t>Lívia Regina de Assis Ferreira</t>
  </si>
  <si>
    <t>Av. Um, 544</t>
  </si>
  <si>
    <t>Valdenice Matias Soares</t>
  </si>
  <si>
    <t>Av. das Nações, 6</t>
  </si>
  <si>
    <t>34 3265-1436</t>
  </si>
  <si>
    <t>Verônica Santos Rodrigues</t>
  </si>
  <si>
    <t>Av. 5, 52</t>
  </si>
  <si>
    <t>34 3265-1155</t>
  </si>
  <si>
    <t>Josiane Gonçalves Soares dos Santos</t>
  </si>
  <si>
    <t>Rua Professor Antônio Bastos Braga, 99</t>
  </si>
  <si>
    <t>33 3582-1194</t>
  </si>
  <si>
    <t>SANTA HELENA DE MINAS</t>
  </si>
  <si>
    <t>Thatiany Soares Silva</t>
  </si>
  <si>
    <t>Rua Marechal Floriano Peixoto, s/n</t>
  </si>
  <si>
    <t>33 3626-9002</t>
  </si>
  <si>
    <t>Juliane Mota da Cruz</t>
  </si>
  <si>
    <t>Rua Princesa Isabel, s/n</t>
  </si>
  <si>
    <t>00:20:0e:10:48:b1</t>
  </si>
  <si>
    <t xml:space="preserve"> 19°32'10.68"S</t>
  </si>
  <si>
    <t xml:space="preserve"> 49°29'12.54"O</t>
  </si>
  <si>
    <t xml:space="preserve"> 18°40'48.08"S</t>
  </si>
  <si>
    <t xml:space="preserve"> 49°33'56.62"O</t>
  </si>
  <si>
    <t xml:space="preserve"> 18°43'25.24"S</t>
  </si>
  <si>
    <t xml:space="preserve"> 49°10'14.10"O</t>
  </si>
  <si>
    <t xml:space="preserve"> 18°30'53.58"S</t>
  </si>
  <si>
    <t xml:space="preserve"> 49°30'14.49"O</t>
  </si>
  <si>
    <t xml:space="preserve"> 18°28'44.70"S</t>
  </si>
  <si>
    <t xml:space="preserve"> 41°23'10.11"O</t>
  </si>
  <si>
    <t xml:space="preserve"> 16°59'16.05"S</t>
  </si>
  <si>
    <t xml:space="preserve"> 40°40'43.18"O</t>
  </si>
  <si>
    <t>TUBULAÇÃO POR ONDE DEVEM PASSAR CABOS ESTA OBSTRUIDA, RETORNA NO DIA (2/5). / LOCALIDADE SEM PADRÃO DE ENERGIA (23/3). OS EM SUBSTITUIÇÃO A 3023 (8/3).</t>
  </si>
  <si>
    <t>00:20:0e:10:48:b5</t>
  </si>
  <si>
    <t xml:space="preserve">Edinei </t>
  </si>
  <si>
    <t>Link para atender o Transporte de Juiz de Fora.
Não é possível instalar antena na loalidade.</t>
  </si>
  <si>
    <t xml:space="preserve">NÃO TEM VISADA PARA A INSTALAÇÃO, PROPRIETARIO IRA POAR A ARVORE.
</t>
  </si>
  <si>
    <t>00:20:0e:10:48:f9</t>
  </si>
  <si>
    <t>Airton Garbriel do Nascimento Mouro</t>
  </si>
  <si>
    <t xml:space="preserve">Antiga OS 2572/11. Alteração de endereço. ID antigo 0652.
Não consegue contato com o cliente. Conseguimos o número do celular do mesmo, mas ninguem atende. </t>
  </si>
  <si>
    <t xml:space="preserve">Conforme cliente, o endereço está divergente. O endereço correto é: R Largo Santo Antonio - 6 - Centro.
</t>
  </si>
  <si>
    <t xml:space="preserve">Endereço incorreto. Conforme o cliente o endereço correto é: R Ribeirão dos Gougre nº 20 ; Nossa Senhora das Graças/ o endereço que está no sistema é referente a UBS ( unidade básica de Saúde).
</t>
  </si>
  <si>
    <t>00:20:0e:10:4a:29</t>
  </si>
  <si>
    <t xml:space="preserve">Endereço incorreto. Conforme o cliente o endereço correto é: Rua Benedito Valadares, 398 Barra.
</t>
  </si>
  <si>
    <t xml:space="preserve">Endereço incorreto. Conforme o cliente o enderço correto é: Av do contorno, 36, Nossa Senhora as Graças.
</t>
  </si>
  <si>
    <t xml:space="preserve">CLIENTE NÃO ESTÁ CIENTE.
</t>
  </si>
  <si>
    <t>00:20:0e:10:48:81</t>
  </si>
  <si>
    <t xml:space="preserve">Endereço incorreto. Endereço correto informado pelo cliente é: FRANCISCO DE OURO 40- CENTRO.
</t>
  </si>
  <si>
    <t xml:space="preserve">Endereço incorreto. Endereço correto informado pelo cliente é: RUA ERMELINA FERRAZ, 287- CENTRO.
</t>
  </si>
  <si>
    <t>SES-ITGI-3333</t>
  </si>
  <si>
    <t xml:space="preserve">Endereço incorreto. Endereço correto informado pelo cliente é: Rua Cleber Soares, 40 / Referência ao acesso local : Ao lado da Câmara Municipal 
</t>
  </si>
  <si>
    <t xml:space="preserve">Endereço incorreto. Endereço correto informado pelo cliente é: Rua Costa Silva, s/n- bairro : Explanada
</t>
  </si>
  <si>
    <t>SES-LAAR-3343</t>
  </si>
  <si>
    <t>00:20:0e:10:48:be</t>
  </si>
  <si>
    <t>Leonardo Batista de Araujo Souza</t>
  </si>
  <si>
    <t xml:space="preserve">Endereço incorreto. Endereço correto informado pelo cliente é: Rua São Vicente,s/n
</t>
  </si>
  <si>
    <t xml:space="preserve">Cliente não aceitou a instalação por não estar ciente.
</t>
  </si>
  <si>
    <t xml:space="preserve">Endereço incorreto. Endereço correto informado pelo cliente é: AV CORONEL PEDRO LINO 645- SÃO GERALDORua São Vicente,s/n
</t>
  </si>
  <si>
    <t xml:space="preserve">Endereço incorreto. Endereço correto informado pelo cliente é: RUA BELO HORIZONTE 187- CENTRO/ATRAS DO POSTO DE SAÚDE
</t>
  </si>
  <si>
    <t>SES-MAGA-3349</t>
  </si>
  <si>
    <t>SES-ATIA-3354</t>
  </si>
  <si>
    <t xml:space="preserve">Não consegue contato com o cliente.
</t>
  </si>
  <si>
    <t>SES-ATIA-3355</t>
  </si>
  <si>
    <t>SES-ATIA-3357</t>
  </si>
  <si>
    <t>SES-BEIS-3358</t>
  </si>
  <si>
    <t>SES-BEIS-3361</t>
  </si>
  <si>
    <t>SES-CAIO-3362</t>
  </si>
  <si>
    <t>3373/12</t>
  </si>
  <si>
    <t>3374/12</t>
  </si>
  <si>
    <t>3372/12</t>
  </si>
  <si>
    <t>3371/12</t>
  </si>
  <si>
    <t>Flavio</t>
  </si>
  <si>
    <t>00:20:0e:10:48:90</t>
  </si>
  <si>
    <t>00:20:0e:10:48:79</t>
  </si>
  <si>
    <t>Flavio Soares Sam</t>
  </si>
  <si>
    <t>SES-JAAR-3337</t>
  </si>
  <si>
    <t>00:20:0e:10:48:98</t>
  </si>
  <si>
    <t>00:20:0e:10:49:e0</t>
  </si>
  <si>
    <t>SES-CADE-3383</t>
  </si>
  <si>
    <t>SES-CADE-3382</t>
  </si>
  <si>
    <t>SES-CAIS-3385</t>
  </si>
  <si>
    <t>SES-CADE-3381</t>
  </si>
  <si>
    <t>TERMO COM DATA E IP ERRADOS, NECESSARIO REENVIAR POR ISSO NÃO FOI ACEITO NO DIA 4/5.</t>
  </si>
  <si>
    <t>(33) 3296-1118</t>
  </si>
  <si>
    <t>SES-DOCO-3259</t>
  </si>
  <si>
    <t>00:20:0e:10:49:fb</t>
  </si>
  <si>
    <t>SES-GUOR-3325</t>
  </si>
  <si>
    <t>00:20:0e:10:48:cf</t>
  </si>
  <si>
    <t>Rua João Francisco Lopes, 430 ? Centro</t>
  </si>
  <si>
    <t>00:20:0e:10:45:5f</t>
  </si>
  <si>
    <t xml:space="preserve">-
</t>
  </si>
  <si>
    <t>SES-BEIS-3359</t>
  </si>
  <si>
    <t>agendar</t>
  </si>
  <si>
    <t>08/05: Devido ao equipamento não foi possivel a finalização'</t>
  </si>
  <si>
    <t>08/05: Antena instalada, faltam testes .</t>
  </si>
  <si>
    <t>CLIENTE NÃO AGUARDOU FINALIZAÇÃO DA ISNTALAÇÃO</t>
  </si>
  <si>
    <t>08/05 : Devido a  localidade ser longe , não conseguiu a finalização .</t>
  </si>
  <si>
    <t>SES-SAIA-3245</t>
  </si>
  <si>
    <t>00:20:0e:10:48:ee</t>
  </si>
  <si>
    <t>SES-PAAO-3373</t>
  </si>
  <si>
    <t>SES-PAAO-3374</t>
  </si>
  <si>
    <t>LASSANCE</t>
  </si>
  <si>
    <t>Leidiane do Carmo Teixeira Cimini</t>
  </si>
  <si>
    <t>Rua I, 216</t>
  </si>
  <si>
    <t>38 3759-1263</t>
  </si>
  <si>
    <t>Vinicius Silveira Dourado</t>
  </si>
  <si>
    <t>Av. Brasil, 108</t>
  </si>
  <si>
    <t>38 3742-1116</t>
  </si>
  <si>
    <t>Gilson Moreira de Jesus</t>
  </si>
  <si>
    <t>Rua 8 de dezembro, 272</t>
  </si>
  <si>
    <t>38 3746-1191</t>
  </si>
  <si>
    <t>Célia Pereira Magalhães</t>
  </si>
  <si>
    <t>Rua A, s/n</t>
  </si>
  <si>
    <t>Nubia Oliveira Veloso Martins</t>
  </si>
  <si>
    <t>Rua Jonas Carneiro, 305</t>
  </si>
  <si>
    <t>38 3742-1506</t>
  </si>
  <si>
    <t>Walquiria Elizar dos Santos</t>
  </si>
  <si>
    <t>Rua Extremidade, 480</t>
  </si>
  <si>
    <t>38 3742-3032</t>
  </si>
  <si>
    <t>Estela Alves Pereira</t>
  </si>
  <si>
    <t>Rua Manoel Rocha, 84</t>
  </si>
  <si>
    <t>33 3534-1217</t>
  </si>
  <si>
    <t>Maria Josineide Rocha Nascimento</t>
  </si>
  <si>
    <t>Rua Goitacazes, 433</t>
  </si>
  <si>
    <t>38 3742-3044</t>
  </si>
  <si>
    <t>Vânia Maria Lopes Queiroz</t>
  </si>
  <si>
    <t>Rua Professora Maria Geralda, 161</t>
  </si>
  <si>
    <t>38 3742-2703</t>
  </si>
  <si>
    <t>Valéria Dayane Soares Alves Moreira</t>
  </si>
  <si>
    <t>Rua Maria Benedita dos Santos, 702</t>
  </si>
  <si>
    <t>38 3742-1853</t>
  </si>
  <si>
    <t>Cyntia Rodrigues da Silva</t>
  </si>
  <si>
    <t>Rua Jonas Carneiro, 307</t>
  </si>
  <si>
    <t>38 3742-1326</t>
  </si>
  <si>
    <t>SANTA FÉ DE MINAS</t>
  </si>
  <si>
    <t>Lucineia Aparecida Mesquita de Brito</t>
  </si>
  <si>
    <t>Rua Aristides Braga, 444</t>
  </si>
  <si>
    <t>9921-8533</t>
  </si>
  <si>
    <t>Fernanda Rodrigues de Oliveira</t>
  </si>
  <si>
    <t>Rua Professora Alzira Ferreira, 303</t>
  </si>
  <si>
    <t>38 3743-9993</t>
  </si>
  <si>
    <t>Lucilene Soares da Silva</t>
  </si>
  <si>
    <t>Rua Jair de Sousa Pinto, 252</t>
  </si>
  <si>
    <t>38 3759-1226</t>
  </si>
  <si>
    <t>Karine Mota Xavier</t>
  </si>
  <si>
    <t>Rua Nossa senhora do Carmo, 611</t>
  </si>
  <si>
    <t>38 3759-1239</t>
  </si>
  <si>
    <t>Maria das Graças</t>
  </si>
  <si>
    <t>Rua Valter Borges, 398</t>
  </si>
  <si>
    <t>38 3743-9936</t>
  </si>
  <si>
    <t>Haroldo Brasil de Oliveira</t>
  </si>
  <si>
    <t>Av. São Francisco, 1378</t>
  </si>
  <si>
    <t>38 3743-9909</t>
  </si>
  <si>
    <t>Rua José Diniz Ferreira, 183</t>
  </si>
  <si>
    <t xml:space="preserve"> 17°53'14.04"S</t>
  </si>
  <si>
    <t xml:space="preserve"> 44°34'53.39"O</t>
  </si>
  <si>
    <t xml:space="preserve"> 17°23'52.80"S</t>
  </si>
  <si>
    <t xml:space="preserve"> 44°59'57.45"O</t>
  </si>
  <si>
    <t xml:space="preserve"> 41°28'55.65"O</t>
  </si>
  <si>
    <t xml:space="preserve"> 16°41'29.47"S</t>
  </si>
  <si>
    <t xml:space="preserve"> 45°24'47.12"O</t>
  </si>
  <si>
    <t>Airton / Walter</t>
  </si>
  <si>
    <t>Marcos Antonio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</si>
</sst>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14" fontId="2" fillId="2" borderId="6" xfId="0" applyNumberFormat="1" applyFont="1" applyFill="1" applyBorder="1" applyAlignment="1">
      <alignment horizontal="center" vertical="center" wrapText="1"/>
    </xf>
    <xf numFmtId="14" fontId="2" fillId="2" borderId="7" xfId="0" applyNumberFormat="1" applyFont="1" applyFill="1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 wrapText="1"/>
    </xf>
    <xf numFmtId="0" fontId="3" fillId="4" borderId="10" xfId="0" applyNumberFormat="1" applyFont="1" applyFill="1" applyBorder="1" applyAlignment="1">
      <alignment horizontal="center" vertical="center"/>
    </xf>
    <xf numFmtId="14" fontId="3" fillId="4" borderId="10" xfId="0" applyNumberFormat="1" applyFont="1" applyFill="1" applyBorder="1" applyAlignment="1">
      <alignment horizontal="center" vertical="center"/>
    </xf>
    <xf numFmtId="49" fontId="3" fillId="4" borderId="9" xfId="0" applyNumberFormat="1" applyFont="1" applyFill="1" applyBorder="1" applyAlignment="1">
      <alignment horizontal="center" vertical="center"/>
    </xf>
    <xf numFmtId="49" fontId="3" fillId="4" borderId="11" xfId="0" applyNumberFormat="1" applyFont="1" applyFill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14" fontId="1" fillId="2" borderId="2" xfId="0" applyNumberFormat="1" applyFont="1" applyFill="1" applyBorder="1" applyAlignment="1">
      <alignment vertical="center"/>
    </xf>
    <xf numFmtId="14" fontId="2" fillId="2" borderId="5" xfId="0" applyNumberFormat="1" applyFont="1" applyFill="1" applyBorder="1" applyAlignment="1">
      <alignment horizontal="center" vertical="center" wrapText="1"/>
    </xf>
    <xf numFmtId="14" fontId="1" fillId="2" borderId="2" xfId="0" applyNumberFormat="1" applyFont="1" applyFill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10" xfId="0" applyNumberFormat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/>
    </xf>
    <xf numFmtId="0" fontId="1" fillId="2" borderId="2" xfId="0" applyNumberFormat="1" applyFont="1" applyFill="1" applyBorder="1" applyAlignment="1">
      <alignment horizontal="center" vertical="center"/>
    </xf>
    <xf numFmtId="0" fontId="2" fillId="2" borderId="6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2" fillId="2" borderId="14" xfId="0" applyNumberFormat="1" applyFont="1" applyFill="1" applyBorder="1" applyAlignment="1">
      <alignment horizontal="center" vertical="center" wrapText="1"/>
    </xf>
    <xf numFmtId="0" fontId="3" fillId="4" borderId="11" xfId="0" applyNumberFormat="1" applyFont="1" applyFill="1" applyBorder="1" applyAlignment="1">
      <alignment horizontal="center" vertical="center"/>
    </xf>
    <xf numFmtId="0" fontId="3" fillId="4" borderId="16" xfId="0" applyNumberFormat="1" applyFont="1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16" xfId="0" applyBorder="1" applyAlignment="1">
      <alignment horizontal="center"/>
    </xf>
    <xf numFmtId="49" fontId="0" fillId="0" borderId="9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18" xfId="0" applyBorder="1" applyAlignment="1">
      <alignment horizontal="center"/>
    </xf>
    <xf numFmtId="14" fontId="3" fillId="4" borderId="11" xfId="0" applyNumberFormat="1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/>
    </xf>
    <xf numFmtId="14" fontId="3" fillId="4" borderId="16" xfId="0" applyNumberFormat="1" applyFont="1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14" fontId="2" fillId="2" borderId="18" xfId="0" applyNumberFormat="1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8" xfId="0" applyBorder="1"/>
    <xf numFmtId="14" fontId="2" fillId="2" borderId="8" xfId="0" applyNumberFormat="1" applyFont="1" applyFill="1" applyBorder="1" applyAlignment="1">
      <alignment horizontal="center" vertical="center" wrapText="1"/>
    </xf>
    <xf numFmtId="14" fontId="3" fillId="4" borderId="19" xfId="0" applyNumberFormat="1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14" fontId="3" fillId="4" borderId="19" xfId="0" applyNumberFormat="1" applyFont="1" applyFill="1" applyBorder="1" applyAlignment="1">
      <alignment vertical="center"/>
    </xf>
    <xf numFmtId="14" fontId="0" fillId="0" borderId="19" xfId="0" applyNumberFormat="1" applyBorder="1" applyAlignment="1"/>
    <xf numFmtId="14" fontId="0" fillId="0" borderId="0" xfId="0" applyNumberFormat="1" applyAlignment="1"/>
    <xf numFmtId="14" fontId="0" fillId="0" borderId="19" xfId="0" applyNumberFormat="1" applyBorder="1"/>
    <xf numFmtId="14" fontId="0" fillId="0" borderId="10" xfId="0" applyNumberFormat="1" applyBorder="1"/>
    <xf numFmtId="0" fontId="0" fillId="0" borderId="9" xfId="0" applyNumberFormat="1" applyFill="1" applyBorder="1" applyAlignment="1">
      <alignment horizontal="center" vertical="center"/>
    </xf>
    <xf numFmtId="49" fontId="0" fillId="0" borderId="10" xfId="0" applyNumberFormat="1" applyFill="1" applyBorder="1" applyAlignment="1">
      <alignment horizontal="center" vertical="center"/>
    </xf>
    <xf numFmtId="0" fontId="0" fillId="0" borderId="10" xfId="0" applyFill="1" applyBorder="1"/>
    <xf numFmtId="0" fontId="0" fillId="0" borderId="16" xfId="0" applyFill="1" applyBorder="1" applyAlignment="1">
      <alignment horizontal="center"/>
    </xf>
    <xf numFmtId="14" fontId="0" fillId="0" borderId="10" xfId="0" applyNumberFormat="1" applyFill="1" applyBorder="1" applyAlignment="1">
      <alignment horizontal="center"/>
    </xf>
    <xf numFmtId="14" fontId="0" fillId="0" borderId="16" xfId="0" applyNumberFormat="1" applyFill="1" applyBorder="1" applyAlignment="1">
      <alignment horizontal="center"/>
    </xf>
    <xf numFmtId="14" fontId="0" fillId="0" borderId="19" xfId="0" applyNumberFormat="1" applyFill="1" applyBorder="1" applyAlignment="1"/>
    <xf numFmtId="0" fontId="0" fillId="0" borderId="16" xfId="0" applyFill="1" applyBorder="1"/>
    <xf numFmtId="14" fontId="0" fillId="0" borderId="0" xfId="0" applyNumberFormat="1" applyFill="1"/>
    <xf numFmtId="0" fontId="0" fillId="0" borderId="0" xfId="0" applyFill="1"/>
    <xf numFmtId="0" fontId="0" fillId="0" borderId="10" xfId="0" applyNumberFormat="1" applyFill="1" applyBorder="1" applyAlignment="1">
      <alignment horizontal="center" vertical="center"/>
    </xf>
    <xf numFmtId="49" fontId="0" fillId="0" borderId="9" xfId="0" applyNumberForma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7" xfId="0" applyBorder="1"/>
    <xf numFmtId="0" fontId="0" fillId="5" borderId="17" xfId="0" applyFill="1" applyBorder="1"/>
    <xf numFmtId="0" fontId="0" fillId="5" borderId="18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0" fillId="0" borderId="17" xfId="0" applyFill="1" applyBorder="1"/>
    <xf numFmtId="0" fontId="0" fillId="7" borderId="0" xfId="0" applyFill="1"/>
    <xf numFmtId="0" fontId="0" fillId="0" borderId="0" xfId="0"/>
    <xf numFmtId="14" fontId="6" fillId="0" borderId="10" xfId="0" applyNumberFormat="1" applyFont="1" applyFill="1" applyBorder="1" applyAlignment="1">
      <alignment horizontal="center"/>
    </xf>
    <xf numFmtId="14" fontId="4" fillId="0" borderId="10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 applyBorder="1"/>
    <xf numFmtId="0" fontId="0" fillId="0" borderId="18" xfId="0" applyFill="1" applyBorder="1" applyAlignment="1">
      <alignment horizontal="center"/>
    </xf>
    <xf numFmtId="14" fontId="0" fillId="0" borderId="19" xfId="0" applyNumberFormat="1" applyFill="1" applyBorder="1"/>
    <xf numFmtId="14" fontId="0" fillId="0" borderId="10" xfId="0" applyNumberFormat="1" applyFill="1" applyBorder="1"/>
    <xf numFmtId="0" fontId="0" fillId="0" borderId="16" xfId="0" quotePrefix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4" fontId="0" fillId="0" borderId="16" xfId="0" applyNumberFormat="1" applyBorder="1"/>
    <xf numFmtId="11" fontId="0" fillId="0" borderId="0" xfId="0" applyNumberFormat="1"/>
    <xf numFmtId="0" fontId="0" fillId="0" borderId="10" xfId="0" applyBorder="1" applyAlignment="1">
      <alignment wrapText="1"/>
    </xf>
    <xf numFmtId="0" fontId="4" fillId="0" borderId="10" xfId="0" applyFont="1" applyBorder="1" applyAlignment="1">
      <alignment horizontal="center"/>
    </xf>
    <xf numFmtId="0" fontId="7" fillId="2" borderId="2" xfId="0" applyFont="1" applyFill="1" applyBorder="1" applyAlignment="1">
      <alignment vertical="center"/>
    </xf>
    <xf numFmtId="0" fontId="9" fillId="4" borderId="10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/>
    </xf>
    <xf numFmtId="49" fontId="4" fillId="0" borderId="9" xfId="0" applyNumberFormat="1" applyFont="1" applyBorder="1" applyAlignment="1">
      <alignment horizontal="center" vertical="center"/>
    </xf>
    <xf numFmtId="0" fontId="4" fillId="0" borderId="10" xfId="0" applyFont="1" applyBorder="1"/>
    <xf numFmtId="0" fontId="4" fillId="0" borderId="0" xfId="0" applyFont="1" applyBorder="1" applyAlignment="1">
      <alignment horizontal="center"/>
    </xf>
    <xf numFmtId="0" fontId="6" fillId="0" borderId="16" xfId="0" applyFont="1" applyBorder="1"/>
    <xf numFmtId="14" fontId="6" fillId="0" borderId="10" xfId="0" applyNumberFormat="1" applyFont="1" applyBorder="1"/>
    <xf numFmtId="14" fontId="6" fillId="0" borderId="19" xfId="0" applyNumberFormat="1" applyFont="1" applyBorder="1"/>
    <xf numFmtId="0" fontId="0" fillId="0" borderId="10" xfId="0" applyFill="1" applyBorder="1" applyAlignment="1">
      <alignment horizontal="center"/>
    </xf>
    <xf numFmtId="0" fontId="0" fillId="0" borderId="16" xfId="0" quotePrefix="1" applyFill="1" applyBorder="1" applyAlignment="1">
      <alignment horizontal="center"/>
    </xf>
    <xf numFmtId="0" fontId="0" fillId="0" borderId="10" xfId="0" applyNumberFormat="1" applyFill="1" applyBorder="1" applyAlignment="1">
      <alignment horizontal="center"/>
    </xf>
    <xf numFmtId="14" fontId="0" fillId="0" borderId="16" xfId="0" applyNumberFormat="1" applyFill="1" applyBorder="1"/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2" fillId="3" borderId="12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14" fontId="2" fillId="3" borderId="0" xfId="0" applyNumberFormat="1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0" fontId="8" fillId="2" borderId="3" xfId="0" applyNumberFormat="1" applyFont="1" applyFill="1" applyBorder="1" applyAlignment="1">
      <alignment horizontal="center" vertical="center" wrapText="1"/>
    </xf>
    <xf numFmtId="0" fontId="8" fillId="2" borderId="5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14" fontId="2" fillId="2" borderId="3" xfId="0" applyNumberFormat="1" applyFont="1" applyFill="1" applyBorder="1" applyAlignment="1">
      <alignment horizontal="center" vertical="center" wrapText="1"/>
    </xf>
    <xf numFmtId="14" fontId="2" fillId="2" borderId="5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vertical="center" wrapText="1"/>
    </xf>
    <xf numFmtId="14" fontId="2" fillId="2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Acompanhamento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GRAFICOS!$B$3:$B$8</c:f>
              <c:strCache>
                <c:ptCount val="6"/>
                <c:pt idx="0">
                  <c:v>ACEITO</c:v>
                </c:pt>
                <c:pt idx="1">
                  <c:v>A ACEITAR</c:v>
                </c:pt>
                <c:pt idx="2">
                  <c:v>PARALISADO</c:v>
                </c:pt>
                <c:pt idx="3">
                  <c:v>A AGENDAR</c:v>
                </c:pt>
                <c:pt idx="4">
                  <c:v>EM ANDAMENTO</c:v>
                </c:pt>
                <c:pt idx="5">
                  <c:v>AGENDADO</c:v>
                </c:pt>
              </c:strCache>
            </c:strRef>
          </c:cat>
          <c:val>
            <c:numRef>
              <c:f>GRAFICOS!$C$3:$C$8</c:f>
              <c:numCache>
                <c:formatCode>General</c:formatCode>
                <c:ptCount val="6"/>
                <c:pt idx="0">
                  <c:v>196</c:v>
                </c:pt>
                <c:pt idx="1">
                  <c:v>0</c:v>
                </c:pt>
                <c:pt idx="2">
                  <c:v>119</c:v>
                </c:pt>
                <c:pt idx="3">
                  <c:v>31</c:v>
                </c:pt>
                <c:pt idx="4">
                  <c:v>4</c:v>
                </c:pt>
                <c:pt idx="5">
                  <c:v>13</c:v>
                </c:pt>
              </c:numCache>
            </c:numRef>
          </c:val>
        </c:ser>
        <c:axId val="54313728"/>
        <c:axId val="54315264"/>
      </c:barChart>
      <c:catAx>
        <c:axId val="54313728"/>
        <c:scaling>
          <c:orientation val="minMax"/>
        </c:scaling>
        <c:axPos val="b"/>
        <c:tickLblPos val="nextTo"/>
        <c:crossAx val="54315264"/>
        <c:crosses val="autoZero"/>
        <c:auto val="1"/>
        <c:lblAlgn val="ctr"/>
        <c:lblOffset val="100"/>
      </c:catAx>
      <c:valAx>
        <c:axId val="54315264"/>
        <c:scaling>
          <c:orientation val="minMax"/>
        </c:scaling>
        <c:axPos val="l"/>
        <c:majorGridlines/>
        <c:numFmt formatCode="General" sourceLinked="1"/>
        <c:tickLblPos val="nextTo"/>
        <c:crossAx val="54313728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558" footer="0.3149606200000055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Pendências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GRAFICOS!$C$52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GRAFICOS!$B$53:$B$57</c:f>
              <c:strCache>
                <c:ptCount val="5"/>
                <c:pt idx="0">
                  <c:v>LIDER</c:v>
                </c:pt>
                <c:pt idx="1">
                  <c:v>SAÚDE</c:v>
                </c:pt>
                <c:pt idx="2">
                  <c:v>CLIENTE</c:v>
                </c:pt>
                <c:pt idx="3">
                  <c:v>PRODEMGE</c:v>
                </c:pt>
                <c:pt idx="4">
                  <c:v>SEM PENDÊNCIAS</c:v>
                </c:pt>
              </c:strCache>
            </c:strRef>
          </c:cat>
          <c:val>
            <c:numRef>
              <c:f>GRAFICOS!$C$53:$C$57</c:f>
              <c:numCache>
                <c:formatCode>General</c:formatCode>
                <c:ptCount val="5"/>
                <c:pt idx="0">
                  <c:v>0</c:v>
                </c:pt>
                <c:pt idx="1">
                  <c:v>117</c:v>
                </c:pt>
                <c:pt idx="2">
                  <c:v>0</c:v>
                </c:pt>
                <c:pt idx="3">
                  <c:v>0</c:v>
                </c:pt>
                <c:pt idx="4">
                  <c:v>246</c:v>
                </c:pt>
              </c:numCache>
            </c:numRef>
          </c:val>
        </c:ser>
        <c:axId val="54486912"/>
        <c:axId val="54488448"/>
      </c:barChart>
      <c:catAx>
        <c:axId val="54486912"/>
        <c:scaling>
          <c:orientation val="minMax"/>
        </c:scaling>
        <c:axPos val="b"/>
        <c:tickLblPos val="nextTo"/>
        <c:crossAx val="54488448"/>
        <c:crosses val="autoZero"/>
        <c:auto val="1"/>
        <c:lblAlgn val="ctr"/>
        <c:lblOffset val="100"/>
      </c:catAx>
      <c:valAx>
        <c:axId val="54488448"/>
        <c:scaling>
          <c:orientation val="minMax"/>
        </c:scaling>
        <c:axPos val="l"/>
        <c:majorGridlines/>
        <c:numFmt formatCode="General" sourceLinked="1"/>
        <c:tickLblPos val="nextTo"/>
        <c:crossAx val="54486912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552" footer="0.3149606200000055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Empreiteiras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GRAFICOS!$C$27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GRAFICOS!$B$28:$B$30</c:f>
              <c:strCache>
                <c:ptCount val="3"/>
                <c:pt idx="0">
                  <c:v>LIDER</c:v>
                </c:pt>
                <c:pt idx="1">
                  <c:v>NELTA</c:v>
                </c:pt>
                <c:pt idx="2">
                  <c:v>VODANET</c:v>
                </c:pt>
              </c:strCache>
            </c:strRef>
          </c:cat>
          <c:val>
            <c:numRef>
              <c:f>GRAFICOS!$C$28:$C$30</c:f>
              <c:numCache>
                <c:formatCode>General</c:formatCode>
                <c:ptCount val="3"/>
                <c:pt idx="0">
                  <c:v>343</c:v>
                </c:pt>
                <c:pt idx="1">
                  <c:v>7</c:v>
                </c:pt>
                <c:pt idx="2">
                  <c:v>13</c:v>
                </c:pt>
              </c:numCache>
            </c:numRef>
          </c:val>
        </c:ser>
        <c:axId val="54516736"/>
        <c:axId val="66913024"/>
      </c:barChart>
      <c:catAx>
        <c:axId val="54516736"/>
        <c:scaling>
          <c:orientation val="minMax"/>
        </c:scaling>
        <c:axPos val="b"/>
        <c:tickLblPos val="nextTo"/>
        <c:crossAx val="66913024"/>
        <c:crosses val="autoZero"/>
        <c:auto val="1"/>
        <c:lblAlgn val="ctr"/>
        <c:lblOffset val="100"/>
      </c:catAx>
      <c:valAx>
        <c:axId val="66913024"/>
        <c:scaling>
          <c:orientation val="minMax"/>
        </c:scaling>
        <c:axPos val="l"/>
        <c:majorGridlines/>
        <c:numFmt formatCode="General" sourceLinked="1"/>
        <c:tickLblPos val="nextTo"/>
        <c:crossAx val="54516736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447" footer="0.3149606200000044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- 09-05-2012.xlsx]Lider!Tabela dinâmica2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Lider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Lider!$B$3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Lider!$A$4:$A$10</c:f>
              <c:multiLvlStrCache>
                <c:ptCount val="5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EM ANDAMENTO</c:v>
                  </c:pt>
                  <c:pt idx="4">
                    <c:v>AGENDADO</c:v>
                  </c:pt>
                </c:lvl>
                <c:lvl>
                  <c:pt idx="0">
                    <c:v>LIDER</c:v>
                  </c:pt>
                </c:lvl>
              </c:multiLvlStrCache>
            </c:multiLvlStrRef>
          </c:cat>
          <c:val>
            <c:numRef>
              <c:f>Lider!$B$4:$B$10</c:f>
              <c:numCache>
                <c:formatCode>General</c:formatCode>
                <c:ptCount val="5"/>
                <c:pt idx="0">
                  <c:v>31</c:v>
                </c:pt>
                <c:pt idx="1">
                  <c:v>180</c:v>
                </c:pt>
                <c:pt idx="2">
                  <c:v>115</c:v>
                </c:pt>
                <c:pt idx="3">
                  <c:v>4</c:v>
                </c:pt>
                <c:pt idx="4">
                  <c:v>13</c:v>
                </c:pt>
              </c:numCache>
            </c:numRef>
          </c:val>
        </c:ser>
        <c:axId val="66967808"/>
        <c:axId val="68427776"/>
      </c:barChart>
      <c:catAx>
        <c:axId val="66967808"/>
        <c:scaling>
          <c:orientation val="minMax"/>
        </c:scaling>
        <c:axPos val="b"/>
        <c:tickLblPos val="nextTo"/>
        <c:crossAx val="68427776"/>
        <c:crosses val="autoZero"/>
        <c:auto val="1"/>
        <c:lblAlgn val="ctr"/>
        <c:lblOffset val="100"/>
      </c:catAx>
      <c:valAx>
        <c:axId val="68427776"/>
        <c:scaling>
          <c:orientation val="minMax"/>
        </c:scaling>
        <c:axPos val="l"/>
        <c:majorGridlines/>
        <c:numFmt formatCode="General" sourceLinked="1"/>
        <c:tickLblPos val="nextTo"/>
        <c:crossAx val="66967808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447" footer="0.3149606200000044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- 09-05-2012.xlsx]Nelta!Tabela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Nelta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Nelta!$B$3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Nelta!$A$4:$A$7</c:f>
              <c:multiLvlStrCache>
                <c:ptCount val="2"/>
                <c:lvl>
                  <c:pt idx="0">
                    <c:v>ACEITO</c:v>
                  </c:pt>
                  <c:pt idx="1">
                    <c:v>PARALISADO</c:v>
                  </c:pt>
                </c:lvl>
                <c:lvl>
                  <c:pt idx="0">
                    <c:v>NELTA</c:v>
                  </c:pt>
                </c:lvl>
              </c:multiLvlStrCache>
            </c:multiLvlStrRef>
          </c:cat>
          <c:val>
            <c:numRef>
              <c:f>Nelta!$B$4:$B$7</c:f>
              <c:numCache>
                <c:formatCode>General</c:formatCode>
                <c:ptCount val="2"/>
                <c:pt idx="0">
                  <c:v>6</c:v>
                </c:pt>
                <c:pt idx="1">
                  <c:v>1</c:v>
                </c:pt>
              </c:numCache>
            </c:numRef>
          </c:val>
        </c:ser>
        <c:axId val="70467968"/>
        <c:axId val="70469504"/>
      </c:barChart>
      <c:catAx>
        <c:axId val="70467968"/>
        <c:scaling>
          <c:orientation val="minMax"/>
        </c:scaling>
        <c:axPos val="b"/>
        <c:tickLblPos val="nextTo"/>
        <c:crossAx val="70469504"/>
        <c:crosses val="autoZero"/>
        <c:auto val="1"/>
        <c:lblAlgn val="ctr"/>
        <c:lblOffset val="100"/>
      </c:catAx>
      <c:valAx>
        <c:axId val="70469504"/>
        <c:scaling>
          <c:orientation val="minMax"/>
        </c:scaling>
        <c:axPos val="l"/>
        <c:majorGridlines/>
        <c:numFmt formatCode="General" sourceLinked="1"/>
        <c:tickLblPos val="nextTo"/>
        <c:crossAx val="70467968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447" footer="0.3149606200000044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- 09-05-2012.xlsx]Vodanet  !Tabela dinâmica4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Vodanet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'Vodanet  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'Vodanet  '!$A$4:$A$8</c:f>
              <c:multiLvlStrCache>
                <c:ptCount val="3"/>
                <c:lvl>
                  <c:pt idx="0">
                    <c:v>ACEITO</c:v>
                  </c:pt>
                  <c:pt idx="1">
                    <c:v>PARALISADO</c:v>
                  </c:pt>
                  <c:pt idx="2">
                    <c:v>EM ANDAMENTO</c:v>
                  </c:pt>
                </c:lvl>
                <c:lvl>
                  <c:pt idx="0">
                    <c:v>VODANET</c:v>
                  </c:pt>
                </c:lvl>
              </c:multiLvlStrCache>
            </c:multiLvlStrRef>
          </c:cat>
          <c:val>
            <c:numRef>
              <c:f>'Vodanet  '!$B$4:$B$8</c:f>
              <c:numCache>
                <c:formatCode>General</c:formatCode>
                <c:ptCount val="3"/>
                <c:pt idx="0">
                  <c:v>10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axId val="70539136"/>
        <c:axId val="70540672"/>
      </c:barChart>
      <c:catAx>
        <c:axId val="70539136"/>
        <c:scaling>
          <c:orientation val="minMax"/>
        </c:scaling>
        <c:axPos val="b"/>
        <c:tickLblPos val="nextTo"/>
        <c:crossAx val="70540672"/>
        <c:crosses val="autoZero"/>
        <c:auto val="1"/>
        <c:lblAlgn val="ctr"/>
        <c:lblOffset val="100"/>
      </c:catAx>
      <c:valAx>
        <c:axId val="70540672"/>
        <c:scaling>
          <c:orientation val="minMax"/>
        </c:scaling>
        <c:axPos val="l"/>
        <c:majorGridlines/>
        <c:numFmt formatCode="General" sourceLinked="1"/>
        <c:tickLblPos val="nextTo"/>
        <c:crossAx val="70539136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447" footer="0.3149606200000044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0</xdr:row>
      <xdr:rowOff>152399</xdr:rowOff>
    </xdr:from>
    <xdr:to>
      <xdr:col>13</xdr:col>
      <xdr:colOff>542924</xdr:colOff>
      <xdr:row>23</xdr:row>
      <xdr:rowOff>123824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50</xdr:row>
      <xdr:rowOff>190500</xdr:rowOff>
    </xdr:from>
    <xdr:to>
      <xdr:col>13</xdr:col>
      <xdr:colOff>600075</xdr:colOff>
      <xdr:row>74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219075</xdr:colOff>
      <xdr:row>26</xdr:row>
      <xdr:rowOff>9525</xdr:rowOff>
    </xdr:from>
    <xdr:to>
      <xdr:col>13</xdr:col>
      <xdr:colOff>561976</xdr:colOff>
      <xdr:row>47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1</xdr:row>
      <xdr:rowOff>123824</xdr:rowOff>
    </xdr:from>
    <xdr:to>
      <xdr:col>14</xdr:col>
      <xdr:colOff>38100</xdr:colOff>
      <xdr:row>23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161924</xdr:rowOff>
    </xdr:from>
    <xdr:to>
      <xdr:col>14</xdr:col>
      <xdr:colOff>9525</xdr:colOff>
      <xdr:row>23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161924</xdr:rowOff>
    </xdr:from>
    <xdr:to>
      <xdr:col>13</xdr:col>
      <xdr:colOff>523875</xdr:colOff>
      <xdr:row>23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odanet" refreshedDate="41038.742713078704" createdVersion="3" refreshedVersion="3" minRefreshableVersion="3" recordCount="293">
  <cacheSource type="worksheet">
    <worksheetSource ref="G3:I296" sheet="VODANET"/>
  </cacheSource>
  <cacheFields count="3">
    <cacheField name="Status" numFmtId="49">
      <sharedItems containsBlank="1" count="8">
        <m/>
        <s v="ACEITO"/>
        <s v="PARALISADO"/>
        <s v="CANCELADO"/>
        <s v="EM ANDAMENTO"/>
        <s v="AGENDADO" u="1"/>
        <s v="A AGENDAR" u="1"/>
        <s v="A ACEITAR" u="1"/>
      </sharedItems>
    </cacheField>
    <cacheField name="Empreiteira" numFmtId="49">
      <sharedItems containsBlank="1" count="5">
        <m/>
        <s v="LIDER"/>
        <s v="NELTA"/>
        <s v="-"/>
        <s v="VODANET"/>
      </sharedItems>
    </cacheField>
    <cacheField name="Pendência" numFmtId="49">
      <sharedItems containsBlank="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odanet" refreshedDate="41038.742713425927" createdVersion="3" refreshedVersion="3" minRefreshableVersion="3" recordCount="293">
  <cacheSource type="worksheet">
    <worksheetSource ref="G3:H296" sheet="VODANET"/>
  </cacheSource>
  <cacheFields count="2">
    <cacheField name="Status" numFmtId="49">
      <sharedItems containsBlank="1" count="8">
        <m/>
        <s v="ACEITO"/>
        <s v="PARALISADO"/>
        <s v="CANCELADO"/>
        <s v="EM ANDAMENTO"/>
        <s v="AGENDADO" u="1"/>
        <s v="A AGENDAR" u="1"/>
        <s v="A ACEITAR" u="1"/>
      </sharedItems>
    </cacheField>
    <cacheField name="Empreiteira" numFmtId="49">
      <sharedItems containsBlank="1" count="5">
        <m/>
        <s v="LIDER"/>
        <s v="NELTA"/>
        <s v="-"/>
        <s v="VODANET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odanet" refreshedDate="41038.742713657404" createdVersion="3" refreshedVersion="3" minRefreshableVersion="3" recordCount="374">
  <cacheSource type="worksheet">
    <worksheetSource ref="A3:I819" sheet="VODANET"/>
  </cacheSource>
  <cacheFields count="9">
    <cacheField name="ID" numFmtId="0">
      <sharedItems containsBlank="1" containsMixedTypes="1" containsNumber="1" containsInteger="1" minValue="643" maxValue="3462"/>
    </cacheField>
    <cacheField name="OS" numFmtId="0">
      <sharedItems containsBlank="1" containsMixedTypes="1" containsNumber="1" containsInteger="1" minValue="3206" maxValue="3462"/>
    </cacheField>
    <cacheField name="Data de Solicitação" numFmtId="14">
      <sharedItems containsNonDate="0" containsDate="1" containsString="0" containsBlank="1" minDate="2011-11-21T00:00:00" maxDate="2012-05-10T00:00:00"/>
    </cacheField>
    <cacheField name="Prazo Empreiteira" numFmtId="14">
      <sharedItems containsNonDate="0" containsDate="1" containsString="0" containsBlank="1" minDate="2012-01-05T00:00:00" maxDate="2012-06-24T00:00:00"/>
    </cacheField>
    <cacheField name="Prazo" numFmtId="14">
      <sharedItems containsDate="1" containsBlank="1" containsMixedTypes="1" minDate="2012-01-20T00:00:00" maxDate="2012-07-09T00:00:00"/>
    </cacheField>
    <cacheField name="Data da Paralização" numFmtId="14">
      <sharedItems containsNonDate="0" containsDate="1" containsString="0" containsBlank="1" minDate="2011-12-14T00:00:00" maxDate="2012-04-27T00:00:00"/>
    </cacheField>
    <cacheField name="Status" numFmtId="49">
      <sharedItems containsBlank="1" count="7">
        <m/>
        <s v="ACEITO"/>
        <s v="PARALISADO"/>
        <s v="CANCELADO"/>
        <s v="EM ANDAMENTO"/>
        <s v="A AGENDAR"/>
        <s v="AGENDADO"/>
      </sharedItems>
    </cacheField>
    <cacheField name="Empreiteira" numFmtId="49">
      <sharedItems containsBlank="1" count="5">
        <m/>
        <s v="LIDER"/>
        <s v="NELTA"/>
        <s v="-"/>
        <s v="VODANET"/>
      </sharedItems>
    </cacheField>
    <cacheField name="Pendência" numFmtId="49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3">
  <r>
    <x v="0"/>
    <x v="0"/>
    <m/>
  </r>
  <r>
    <x v="0"/>
    <x v="0"/>
    <m/>
  </r>
  <r>
    <x v="1"/>
    <x v="1"/>
    <s v="-"/>
  </r>
  <r>
    <x v="1"/>
    <x v="1"/>
    <s v="-"/>
  </r>
  <r>
    <x v="2"/>
    <x v="2"/>
    <s v="SAUDE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3"/>
    <x v="3"/>
    <s v="CANCELADO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1"/>
    <x v="1"/>
    <s v="-"/>
  </r>
  <r>
    <x v="2"/>
    <x v="1"/>
    <s v="SAUDE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2"/>
    <s v="-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4"/>
    <s v="-"/>
  </r>
  <r>
    <x v="1"/>
    <x v="1"/>
    <s v="-"/>
  </r>
  <r>
    <x v="1"/>
    <x v="1"/>
    <s v="-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4"/>
    <s v="-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1"/>
    <x v="1"/>
    <s v="-"/>
  </r>
  <r>
    <x v="1"/>
    <x v="1"/>
    <s v="-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3"/>
    <x v="3"/>
    <s v="CANCELADO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1"/>
    <x v="4"/>
    <s v="-"/>
  </r>
  <r>
    <x v="1"/>
    <x v="4"/>
    <s v="-"/>
  </r>
  <r>
    <x v="3"/>
    <x v="3"/>
    <s v="CANCELADO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2"/>
    <x v="4"/>
    <s v="SAUDE"/>
  </r>
  <r>
    <x v="2"/>
    <x v="1"/>
    <s v="SAUDE"/>
  </r>
  <r>
    <x v="1"/>
    <x v="1"/>
    <s v="-"/>
  </r>
  <r>
    <x v="2"/>
    <x v="1"/>
    <s v="SAUDE"/>
  </r>
  <r>
    <x v="2"/>
    <x v="1"/>
    <s v="SAUDE"/>
  </r>
  <r>
    <x v="3"/>
    <x v="3"/>
    <s v="CANCELADO"/>
  </r>
  <r>
    <x v="2"/>
    <x v="1"/>
    <s v="SAUDE"/>
  </r>
  <r>
    <x v="3"/>
    <x v="3"/>
    <s v="CANCELADO"/>
  </r>
  <r>
    <x v="2"/>
    <x v="1"/>
    <s v="SAUDE"/>
  </r>
  <r>
    <x v="1"/>
    <x v="4"/>
    <s v="-"/>
  </r>
  <r>
    <x v="2"/>
    <x v="1"/>
    <s v="SAUDE"/>
  </r>
  <r>
    <x v="3"/>
    <x v="3"/>
    <s v="CANCELADO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3"/>
    <x v="3"/>
    <s v="CANCELADO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2"/>
    <x v="1"/>
    <s v="SAUDE"/>
  </r>
  <r>
    <x v="1"/>
    <x v="1"/>
    <s v="-"/>
  </r>
  <r>
    <x v="1"/>
    <x v="1"/>
    <s v="-"/>
  </r>
  <r>
    <x v="2"/>
    <x v="1"/>
    <s v="SAUDE"/>
  </r>
  <r>
    <x v="2"/>
    <x v="1"/>
    <s v="SAUDE"/>
  </r>
  <r>
    <x v="1"/>
    <x v="4"/>
    <s v="-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4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3"/>
    <x v="3"/>
    <s v="CANCELADO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1"/>
    <s v="-"/>
  </r>
  <r>
    <x v="1"/>
    <x v="4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1"/>
    <x v="1"/>
    <s v="-"/>
  </r>
  <r>
    <x v="1"/>
    <x v="1"/>
    <s v="-"/>
  </r>
  <r>
    <x v="2"/>
    <x v="1"/>
    <s v="SAUDE"/>
  </r>
  <r>
    <x v="1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1"/>
    <x v="4"/>
    <s v="-"/>
  </r>
  <r>
    <x v="1"/>
    <x v="1"/>
    <s v="-"/>
  </r>
  <r>
    <x v="2"/>
    <x v="1"/>
    <s v="SAUDE"/>
  </r>
  <r>
    <x v="1"/>
    <x v="1"/>
    <s v="-"/>
  </r>
  <r>
    <x v="4"/>
    <x v="4"/>
    <s v="-"/>
  </r>
  <r>
    <x v="1"/>
    <x v="1"/>
    <s v="-"/>
  </r>
  <r>
    <x v="1"/>
    <x v="1"/>
    <s v="-"/>
  </r>
  <r>
    <x v="1"/>
    <x v="1"/>
    <s v="-"/>
  </r>
  <r>
    <x v="1"/>
    <x v="4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4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1"/>
    <x v="1"/>
    <s v="-"/>
  </r>
  <r>
    <x v="4"/>
    <x v="1"/>
    <s v="-"/>
  </r>
  <r>
    <x v="1"/>
    <x v="1"/>
    <s v="-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3">
  <r>
    <x v="0"/>
    <x v="0"/>
  </r>
  <r>
    <x v="0"/>
    <x v="0"/>
  </r>
  <r>
    <x v="1"/>
    <x v="1"/>
  </r>
  <r>
    <x v="1"/>
    <x v="1"/>
  </r>
  <r>
    <x v="2"/>
    <x v="2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3"/>
    <x v="3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1"/>
    <x v="1"/>
  </r>
  <r>
    <x v="2"/>
    <x v="1"/>
  </r>
  <r>
    <x v="1"/>
    <x v="1"/>
  </r>
  <r>
    <x v="1"/>
    <x v="2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2"/>
  </r>
  <r>
    <x v="1"/>
    <x v="1"/>
  </r>
  <r>
    <x v="1"/>
    <x v="2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1"/>
  </r>
  <r>
    <x v="1"/>
    <x v="1"/>
  </r>
  <r>
    <x v="1"/>
    <x v="4"/>
  </r>
  <r>
    <x v="1"/>
    <x v="1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4"/>
  </r>
  <r>
    <x v="2"/>
    <x v="1"/>
  </r>
  <r>
    <x v="2"/>
    <x v="1"/>
  </r>
  <r>
    <x v="2"/>
    <x v="1"/>
  </r>
  <r>
    <x v="1"/>
    <x v="1"/>
  </r>
  <r>
    <x v="2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2"/>
    <x v="1"/>
  </r>
  <r>
    <x v="2"/>
    <x v="1"/>
  </r>
  <r>
    <x v="2"/>
    <x v="1"/>
  </r>
  <r>
    <x v="2"/>
    <x v="1"/>
  </r>
  <r>
    <x v="1"/>
    <x v="1"/>
  </r>
  <r>
    <x v="1"/>
    <x v="1"/>
  </r>
  <r>
    <x v="2"/>
    <x v="1"/>
  </r>
  <r>
    <x v="1"/>
    <x v="1"/>
  </r>
  <r>
    <x v="2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2"/>
    <x v="1"/>
  </r>
  <r>
    <x v="1"/>
    <x v="1"/>
  </r>
  <r>
    <x v="2"/>
    <x v="1"/>
  </r>
  <r>
    <x v="2"/>
    <x v="1"/>
  </r>
  <r>
    <x v="1"/>
    <x v="1"/>
  </r>
  <r>
    <x v="1"/>
    <x v="1"/>
  </r>
  <r>
    <x v="1"/>
    <x v="1"/>
  </r>
  <r>
    <x v="2"/>
    <x v="1"/>
  </r>
  <r>
    <x v="2"/>
    <x v="1"/>
  </r>
  <r>
    <x v="1"/>
    <x v="1"/>
  </r>
  <r>
    <x v="2"/>
    <x v="1"/>
  </r>
  <r>
    <x v="2"/>
    <x v="1"/>
  </r>
  <r>
    <x v="2"/>
    <x v="1"/>
  </r>
  <r>
    <x v="2"/>
    <x v="1"/>
  </r>
  <r>
    <x v="2"/>
    <x v="1"/>
  </r>
  <r>
    <x v="1"/>
    <x v="1"/>
  </r>
  <r>
    <x v="2"/>
    <x v="1"/>
  </r>
  <r>
    <x v="1"/>
    <x v="1"/>
  </r>
  <r>
    <x v="3"/>
    <x v="3"/>
  </r>
  <r>
    <x v="2"/>
    <x v="1"/>
  </r>
  <r>
    <x v="2"/>
    <x v="1"/>
  </r>
  <r>
    <x v="2"/>
    <x v="1"/>
  </r>
  <r>
    <x v="1"/>
    <x v="1"/>
  </r>
  <r>
    <x v="2"/>
    <x v="1"/>
  </r>
  <r>
    <x v="2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2"/>
    <x v="1"/>
  </r>
  <r>
    <x v="2"/>
    <x v="1"/>
  </r>
  <r>
    <x v="1"/>
    <x v="4"/>
  </r>
  <r>
    <x v="1"/>
    <x v="4"/>
  </r>
  <r>
    <x v="3"/>
    <x v="3"/>
  </r>
  <r>
    <x v="1"/>
    <x v="1"/>
  </r>
  <r>
    <x v="2"/>
    <x v="1"/>
  </r>
  <r>
    <x v="2"/>
    <x v="1"/>
  </r>
  <r>
    <x v="1"/>
    <x v="1"/>
  </r>
  <r>
    <x v="2"/>
    <x v="1"/>
  </r>
  <r>
    <x v="2"/>
    <x v="4"/>
  </r>
  <r>
    <x v="2"/>
    <x v="1"/>
  </r>
  <r>
    <x v="1"/>
    <x v="1"/>
  </r>
  <r>
    <x v="2"/>
    <x v="1"/>
  </r>
  <r>
    <x v="2"/>
    <x v="1"/>
  </r>
  <r>
    <x v="3"/>
    <x v="3"/>
  </r>
  <r>
    <x v="2"/>
    <x v="1"/>
  </r>
  <r>
    <x v="3"/>
    <x v="3"/>
  </r>
  <r>
    <x v="2"/>
    <x v="1"/>
  </r>
  <r>
    <x v="1"/>
    <x v="4"/>
  </r>
  <r>
    <x v="2"/>
    <x v="1"/>
  </r>
  <r>
    <x v="3"/>
    <x v="3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3"/>
    <x v="3"/>
  </r>
  <r>
    <x v="1"/>
    <x v="1"/>
  </r>
  <r>
    <x v="2"/>
    <x v="1"/>
  </r>
  <r>
    <x v="1"/>
    <x v="1"/>
  </r>
  <r>
    <x v="2"/>
    <x v="1"/>
  </r>
  <r>
    <x v="2"/>
    <x v="1"/>
  </r>
  <r>
    <x v="2"/>
    <x v="1"/>
  </r>
  <r>
    <x v="1"/>
    <x v="1"/>
  </r>
  <r>
    <x v="1"/>
    <x v="1"/>
  </r>
  <r>
    <x v="2"/>
    <x v="1"/>
  </r>
  <r>
    <x v="2"/>
    <x v="1"/>
  </r>
  <r>
    <x v="1"/>
    <x v="4"/>
  </r>
  <r>
    <x v="2"/>
    <x v="1"/>
  </r>
  <r>
    <x v="2"/>
    <x v="1"/>
  </r>
  <r>
    <x v="2"/>
    <x v="1"/>
  </r>
  <r>
    <x v="1"/>
    <x v="1"/>
  </r>
  <r>
    <x v="2"/>
    <x v="1"/>
  </r>
  <r>
    <x v="2"/>
    <x v="1"/>
  </r>
  <r>
    <x v="2"/>
    <x v="1"/>
  </r>
  <r>
    <x v="2"/>
    <x v="1"/>
  </r>
  <r>
    <x v="1"/>
    <x v="4"/>
  </r>
  <r>
    <x v="2"/>
    <x v="1"/>
  </r>
  <r>
    <x v="1"/>
    <x v="1"/>
  </r>
  <r>
    <x v="2"/>
    <x v="1"/>
  </r>
  <r>
    <x v="2"/>
    <x v="1"/>
  </r>
  <r>
    <x v="3"/>
    <x v="3"/>
  </r>
  <r>
    <x v="2"/>
    <x v="1"/>
  </r>
  <r>
    <x v="2"/>
    <x v="1"/>
  </r>
  <r>
    <x v="2"/>
    <x v="1"/>
  </r>
  <r>
    <x v="2"/>
    <x v="1"/>
  </r>
  <r>
    <x v="2"/>
    <x v="1"/>
  </r>
  <r>
    <x v="1"/>
    <x v="1"/>
  </r>
  <r>
    <x v="2"/>
    <x v="1"/>
  </r>
  <r>
    <x v="1"/>
    <x v="1"/>
  </r>
  <r>
    <x v="2"/>
    <x v="1"/>
  </r>
  <r>
    <x v="2"/>
    <x v="1"/>
  </r>
  <r>
    <x v="1"/>
    <x v="1"/>
  </r>
  <r>
    <x v="2"/>
    <x v="1"/>
  </r>
  <r>
    <x v="1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1"/>
    <x v="1"/>
  </r>
  <r>
    <x v="1"/>
    <x v="4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2"/>
    <x v="1"/>
  </r>
  <r>
    <x v="1"/>
    <x v="1"/>
  </r>
  <r>
    <x v="2"/>
    <x v="1"/>
  </r>
  <r>
    <x v="1"/>
    <x v="1"/>
  </r>
  <r>
    <x v="1"/>
    <x v="1"/>
  </r>
  <r>
    <x v="2"/>
    <x v="1"/>
  </r>
  <r>
    <x v="1"/>
    <x v="1"/>
  </r>
  <r>
    <x v="2"/>
    <x v="1"/>
  </r>
  <r>
    <x v="2"/>
    <x v="1"/>
  </r>
  <r>
    <x v="1"/>
    <x v="1"/>
  </r>
  <r>
    <x v="1"/>
    <x v="1"/>
  </r>
  <r>
    <x v="2"/>
    <x v="1"/>
  </r>
  <r>
    <x v="1"/>
    <x v="1"/>
  </r>
  <r>
    <x v="1"/>
    <x v="1"/>
  </r>
  <r>
    <x v="2"/>
    <x v="1"/>
  </r>
  <r>
    <x v="1"/>
    <x v="1"/>
  </r>
  <r>
    <x v="2"/>
    <x v="1"/>
  </r>
  <r>
    <x v="2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1"/>
    <x v="4"/>
  </r>
  <r>
    <x v="1"/>
    <x v="1"/>
  </r>
  <r>
    <x v="2"/>
    <x v="1"/>
  </r>
  <r>
    <x v="1"/>
    <x v="1"/>
  </r>
  <r>
    <x v="4"/>
    <x v="4"/>
  </r>
  <r>
    <x v="1"/>
    <x v="1"/>
  </r>
  <r>
    <x v="1"/>
    <x v="1"/>
  </r>
  <r>
    <x v="1"/>
    <x v="1"/>
  </r>
  <r>
    <x v="1"/>
    <x v="4"/>
  </r>
  <r>
    <x v="1"/>
    <x v="1"/>
  </r>
  <r>
    <x v="1"/>
    <x v="1"/>
  </r>
  <r>
    <x v="1"/>
    <x v="1"/>
  </r>
  <r>
    <x v="1"/>
    <x v="1"/>
  </r>
  <r>
    <x v="2"/>
    <x v="4"/>
  </r>
  <r>
    <x v="1"/>
    <x v="1"/>
  </r>
  <r>
    <x v="2"/>
    <x v="1"/>
  </r>
  <r>
    <x v="1"/>
    <x v="1"/>
  </r>
  <r>
    <x v="2"/>
    <x v="1"/>
  </r>
  <r>
    <x v="1"/>
    <x v="1"/>
  </r>
  <r>
    <x v="4"/>
    <x v="1"/>
  </r>
  <r>
    <x v="1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74">
  <r>
    <m/>
    <m/>
    <m/>
    <m/>
    <m/>
    <m/>
    <x v="0"/>
    <x v="0"/>
    <m/>
  </r>
  <r>
    <m/>
    <m/>
    <m/>
    <m/>
    <m/>
    <m/>
    <x v="0"/>
    <x v="0"/>
    <m/>
  </r>
  <r>
    <n v="643"/>
    <s v="2563/11"/>
    <d v="2011-11-21T00:00:00"/>
    <d v="2012-01-05T00:00:00"/>
    <d v="2012-01-20T00:00:00"/>
    <m/>
    <x v="1"/>
    <x v="1"/>
    <s v="-"/>
  </r>
  <r>
    <n v="644"/>
    <s v="2564/11"/>
    <d v="2011-11-21T00:00:00"/>
    <d v="2012-01-05T00:00:00"/>
    <d v="2012-02-12T00:00:00"/>
    <d v="2011-12-14T00:00:00"/>
    <x v="1"/>
    <x v="1"/>
    <s v="-"/>
  </r>
  <r>
    <n v="645"/>
    <s v="2565/11"/>
    <d v="2011-11-21T00:00:00"/>
    <d v="2012-01-05T00:00:00"/>
    <s v="-"/>
    <d v="2011-12-14T00:00:00"/>
    <x v="2"/>
    <x v="2"/>
    <s v="SAUDE"/>
  </r>
  <r>
    <n v="646"/>
    <s v="2566/11"/>
    <d v="2011-11-21T00:00:00"/>
    <d v="2012-01-05T00:00:00"/>
    <d v="2012-02-12T00:00:00"/>
    <d v="2011-12-15T00:00:00"/>
    <x v="1"/>
    <x v="1"/>
    <s v="-"/>
  </r>
  <r>
    <n v="647"/>
    <s v="2567/11"/>
    <d v="2011-11-21T00:00:00"/>
    <d v="2012-01-05T00:00:00"/>
    <d v="2012-01-20T00:00:00"/>
    <m/>
    <x v="1"/>
    <x v="1"/>
    <s v="-"/>
  </r>
  <r>
    <n v="648"/>
    <s v="2568/11"/>
    <d v="2011-11-21T00:00:00"/>
    <d v="2012-01-05T00:00:00"/>
    <d v="2012-02-12T00:00:00"/>
    <d v="2011-12-14T00:00:00"/>
    <x v="1"/>
    <x v="1"/>
    <s v="-"/>
  </r>
  <r>
    <n v="649"/>
    <s v="2569/11"/>
    <d v="2011-11-21T00:00:00"/>
    <d v="2012-01-05T00:00:00"/>
    <d v="2012-02-20T00:00:00"/>
    <d v="2011-12-14T00:00:00"/>
    <x v="1"/>
    <x v="1"/>
    <s v="-"/>
  </r>
  <r>
    <n v="650"/>
    <s v="2570/11"/>
    <d v="2011-11-21T00:00:00"/>
    <d v="2012-01-05T00:00:00"/>
    <d v="2012-01-20T00:00:00"/>
    <m/>
    <x v="1"/>
    <x v="1"/>
    <s v="-"/>
  </r>
  <r>
    <n v="651"/>
    <s v="2571/11"/>
    <d v="2011-11-21T00:00:00"/>
    <d v="2012-01-05T00:00:00"/>
    <d v="2012-01-20T00:00:00"/>
    <m/>
    <x v="1"/>
    <x v="1"/>
    <s v="-"/>
  </r>
  <r>
    <n v="652"/>
    <s v="2572/11"/>
    <d v="2011-11-21T00:00:00"/>
    <d v="2012-01-05T00:00:00"/>
    <s v="-"/>
    <d v="2011-12-15T00:00:00"/>
    <x v="3"/>
    <x v="3"/>
    <s v="CANCELADO"/>
  </r>
  <r>
    <n v="653"/>
    <s v="2573/11"/>
    <d v="2011-11-21T00:00:00"/>
    <d v="2012-01-05T00:00:00"/>
    <d v="2012-03-16T00:00:00"/>
    <d v="2012-02-15T00:00:00"/>
    <x v="1"/>
    <x v="1"/>
    <s v="-"/>
  </r>
  <r>
    <n v="654"/>
    <s v="2574/11"/>
    <d v="2011-11-21T00:00:00"/>
    <d v="2012-01-05T00:00:00"/>
    <d v="2012-01-20T00:00:00"/>
    <m/>
    <x v="1"/>
    <x v="1"/>
    <s v="-"/>
  </r>
  <r>
    <n v="655"/>
    <s v="2575/11"/>
    <d v="2011-11-21T00:00:00"/>
    <d v="2012-01-05T00:00:00"/>
    <d v="2012-02-12T00:00:00"/>
    <d v="2011-12-15T00:00:00"/>
    <x v="1"/>
    <x v="1"/>
    <s v="-"/>
  </r>
  <r>
    <n v="657"/>
    <s v="2587/11"/>
    <d v="2011-11-21T00:00:00"/>
    <d v="2012-01-05T00:00:00"/>
    <d v="2012-01-20T00:00:00"/>
    <m/>
    <x v="1"/>
    <x v="1"/>
    <s v="-"/>
  </r>
  <r>
    <n v="658"/>
    <s v="2588/11"/>
    <d v="2011-11-21T00:00:00"/>
    <d v="2012-01-05T00:00:00"/>
    <d v="2012-01-20T00:00:00"/>
    <m/>
    <x v="1"/>
    <x v="1"/>
    <s v="-"/>
  </r>
  <r>
    <n v="659"/>
    <s v="2589/11"/>
    <d v="2011-11-21T00:00:00"/>
    <d v="2012-01-05T00:00:00"/>
    <d v="2012-01-20T00:00:00"/>
    <m/>
    <x v="1"/>
    <x v="1"/>
    <s v="-"/>
  </r>
  <r>
    <n v="661"/>
    <s v="2609/11"/>
    <d v="2011-11-21T00:00:00"/>
    <d v="2012-01-05T00:00:00"/>
    <d v="2012-01-20T00:00:00"/>
    <m/>
    <x v="1"/>
    <x v="1"/>
    <s v="-"/>
  </r>
  <r>
    <n v="662"/>
    <s v="2610/11"/>
    <d v="2011-11-21T00:00:00"/>
    <d v="2012-01-05T00:00:00"/>
    <d v="2012-02-01T00:00:00"/>
    <d v="2011-12-29T00:00:00"/>
    <x v="1"/>
    <x v="1"/>
    <s v="-"/>
  </r>
  <r>
    <n v="663"/>
    <s v="2611/11"/>
    <d v="2011-11-21T00:00:00"/>
    <d v="2012-01-05T00:00:00"/>
    <d v="2012-01-20T00:00:00"/>
    <m/>
    <x v="1"/>
    <x v="1"/>
    <s v="-"/>
  </r>
  <r>
    <n v="664"/>
    <s v="2614/11"/>
    <d v="2011-11-21T00:00:00"/>
    <d v="2012-01-05T00:00:00"/>
    <d v="2012-01-20T00:00:00"/>
    <m/>
    <x v="1"/>
    <x v="1"/>
    <s v="-"/>
  </r>
  <r>
    <n v="665"/>
    <s v="2615/11"/>
    <d v="2011-11-21T00:00:00"/>
    <d v="2012-01-05T00:00:00"/>
    <d v="2012-01-20T00:00:00"/>
    <m/>
    <x v="1"/>
    <x v="1"/>
    <s v="-"/>
  </r>
  <r>
    <n v="666"/>
    <s v="2617/11"/>
    <d v="2011-11-21T00:00:00"/>
    <d v="2012-01-05T00:00:00"/>
    <d v="2012-01-20T00:00:00"/>
    <m/>
    <x v="1"/>
    <x v="1"/>
    <s v="-"/>
  </r>
  <r>
    <n v="667"/>
    <s v="2618/11"/>
    <d v="2011-11-21T00:00:00"/>
    <d v="2012-01-05T00:00:00"/>
    <s v="-"/>
    <d v="2011-12-15T00:00:00"/>
    <x v="1"/>
    <x v="1"/>
    <s v="-"/>
  </r>
  <r>
    <n v="668"/>
    <s v="2619/11"/>
    <d v="2011-11-21T00:00:00"/>
    <d v="2012-01-05T00:00:00"/>
    <d v="2012-02-12T00:00:00"/>
    <d v="2011-12-14T00:00:00"/>
    <x v="1"/>
    <x v="1"/>
    <s v="-"/>
  </r>
  <r>
    <n v="669"/>
    <s v="2620/11"/>
    <d v="2011-11-21T00:00:00"/>
    <d v="2012-01-05T00:00:00"/>
    <s v="-"/>
    <d v="2011-12-14T00:00:00"/>
    <x v="2"/>
    <x v="1"/>
    <s v="SAUDE"/>
  </r>
  <r>
    <n v="670"/>
    <s v="2621/11"/>
    <d v="2011-11-21T00:00:00"/>
    <d v="2012-01-05T00:00:00"/>
    <d v="2012-01-20T00:00:00"/>
    <m/>
    <x v="1"/>
    <x v="1"/>
    <s v="-"/>
  </r>
  <r>
    <n v="671"/>
    <s v="2622/11"/>
    <d v="2011-11-21T00:00:00"/>
    <d v="2012-01-05T00:00:00"/>
    <d v="2012-01-31T00:00:00"/>
    <d v="2012-01-06T00:00:00"/>
    <x v="1"/>
    <x v="1"/>
    <s v="-"/>
  </r>
  <r>
    <n v="672"/>
    <s v="2638/11"/>
    <d v="2011-11-21T00:00:00"/>
    <d v="2012-01-05T00:00:00"/>
    <s v="-"/>
    <d v="2011-12-14T00:00:00"/>
    <x v="2"/>
    <x v="1"/>
    <s v="SAUDE"/>
  </r>
  <r>
    <n v="673"/>
    <s v="2639/11"/>
    <d v="2011-11-21T00:00:00"/>
    <d v="2012-01-05T00:00:00"/>
    <d v="2012-01-31T00:00:00"/>
    <d v="2012-01-06T00:00:00"/>
    <x v="1"/>
    <x v="1"/>
    <s v="-"/>
  </r>
  <r>
    <n v="674"/>
    <s v="2640/11"/>
    <d v="2011-11-21T00:00:00"/>
    <d v="2012-01-05T00:00:00"/>
    <d v="2012-01-20T00:00:00"/>
    <d v="2011-12-15T00:00:00"/>
    <x v="1"/>
    <x v="2"/>
    <s v="-"/>
  </r>
  <r>
    <n v="675"/>
    <s v="2641/11"/>
    <d v="2011-11-21T00:00:00"/>
    <d v="2012-01-05T00:00:00"/>
    <d v="2012-02-12T00:00:00"/>
    <d v="2011-12-14T00:00:00"/>
    <x v="1"/>
    <x v="1"/>
    <s v="-"/>
  </r>
  <r>
    <n v="676"/>
    <s v="2642/11"/>
    <d v="2011-11-21T00:00:00"/>
    <d v="2012-01-05T00:00:00"/>
    <d v="2012-01-20T00:00:00"/>
    <m/>
    <x v="1"/>
    <x v="1"/>
    <s v="-"/>
  </r>
  <r>
    <n v="677"/>
    <s v="2643/11"/>
    <d v="2011-11-21T00:00:00"/>
    <d v="2012-01-05T00:00:00"/>
    <d v="2012-01-20T00:00:00"/>
    <m/>
    <x v="1"/>
    <x v="1"/>
    <s v="-"/>
  </r>
  <r>
    <n v="678"/>
    <s v="2644/11"/>
    <d v="2011-11-21T00:00:00"/>
    <d v="2012-01-05T00:00:00"/>
    <d v="2012-01-24T00:00:00"/>
    <d v="2012-01-06T00:00:00"/>
    <x v="1"/>
    <x v="1"/>
    <s v="-"/>
  </r>
  <r>
    <n v="679"/>
    <s v="2645/11"/>
    <d v="2011-11-21T00:00:00"/>
    <d v="2012-01-05T00:00:00"/>
    <s v="-"/>
    <d v="2011-12-15T00:00:00"/>
    <x v="2"/>
    <x v="1"/>
    <s v="SAUDE"/>
  </r>
  <r>
    <n v="680"/>
    <s v="2646/11"/>
    <d v="2011-11-21T00:00:00"/>
    <d v="2012-01-05T00:00:00"/>
    <d v="2012-01-31T00:00:00"/>
    <d v="2012-01-06T00:00:00"/>
    <x v="1"/>
    <x v="1"/>
    <s v="-"/>
  </r>
  <r>
    <n v="681"/>
    <s v="2647/11"/>
    <d v="2011-11-21T00:00:00"/>
    <d v="2012-01-05T00:00:00"/>
    <d v="2012-01-20T00:00:00"/>
    <m/>
    <x v="1"/>
    <x v="1"/>
    <s v="-"/>
  </r>
  <r>
    <n v="682"/>
    <s v="2648/11"/>
    <d v="2011-11-21T00:00:00"/>
    <d v="2012-01-05T00:00:00"/>
    <d v="2012-01-20T00:00:00"/>
    <d v="2011-12-14T00:00:00"/>
    <x v="1"/>
    <x v="2"/>
    <s v="-"/>
  </r>
  <r>
    <n v="683"/>
    <s v="2649/11"/>
    <d v="2011-11-21T00:00:00"/>
    <d v="2012-01-05T00:00:00"/>
    <d v="2012-01-20T00:00:00"/>
    <m/>
    <x v="1"/>
    <x v="1"/>
    <s v="-"/>
  </r>
  <r>
    <n v="684"/>
    <s v="2650/11"/>
    <d v="2011-11-21T00:00:00"/>
    <d v="2012-01-05T00:00:00"/>
    <d v="2012-01-20T00:00:00"/>
    <m/>
    <x v="1"/>
    <x v="1"/>
    <s v="-"/>
  </r>
  <r>
    <n v="685"/>
    <s v="2651/11"/>
    <d v="2011-11-21T00:00:00"/>
    <d v="2012-01-05T00:00:00"/>
    <d v="2012-01-20T00:00:00"/>
    <m/>
    <x v="1"/>
    <x v="1"/>
    <s v="-"/>
  </r>
  <r>
    <n v="686"/>
    <s v="2652/11"/>
    <d v="2011-11-21T00:00:00"/>
    <d v="2012-01-05T00:00:00"/>
    <d v="2012-01-20T00:00:00"/>
    <d v="2011-12-14T00:00:00"/>
    <x v="1"/>
    <x v="2"/>
    <s v="-"/>
  </r>
  <r>
    <n v="687"/>
    <s v="2653/11"/>
    <d v="2011-11-21T00:00:00"/>
    <d v="2012-01-05T00:00:00"/>
    <d v="2012-01-20T00:00:00"/>
    <m/>
    <x v="1"/>
    <x v="1"/>
    <s v="-"/>
  </r>
  <r>
    <n v="688"/>
    <s v="2654/11"/>
    <d v="2011-11-21T00:00:00"/>
    <d v="2012-01-05T00:00:00"/>
    <d v="2012-01-20T00:00:00"/>
    <d v="2011-12-15T00:00:00"/>
    <x v="1"/>
    <x v="2"/>
    <s v="-"/>
  </r>
  <r>
    <n v="689"/>
    <s v="2655/11"/>
    <d v="2011-11-21T00:00:00"/>
    <d v="2012-01-05T00:00:00"/>
    <d v="2012-01-20T00:00:00"/>
    <m/>
    <x v="1"/>
    <x v="1"/>
    <s v="-"/>
  </r>
  <r>
    <n v="690"/>
    <s v="2656/11"/>
    <d v="2011-11-21T00:00:00"/>
    <d v="2012-01-05T00:00:00"/>
    <d v="2012-01-20T00:00:00"/>
    <m/>
    <x v="1"/>
    <x v="1"/>
    <s v="-"/>
  </r>
  <r>
    <n v="691"/>
    <s v="2657/11"/>
    <d v="2011-11-21T00:00:00"/>
    <d v="2012-01-05T00:00:00"/>
    <d v="2012-01-20T00:00:00"/>
    <m/>
    <x v="1"/>
    <x v="1"/>
    <s v="-"/>
  </r>
  <r>
    <n v="692"/>
    <s v="2658/11"/>
    <d v="2011-11-21T00:00:00"/>
    <d v="2012-01-05T00:00:00"/>
    <d v="2012-01-20T00:00:00"/>
    <m/>
    <x v="1"/>
    <x v="1"/>
    <s v="-"/>
  </r>
  <r>
    <n v="693"/>
    <s v="2659/11"/>
    <d v="2011-11-21T00:00:00"/>
    <d v="2012-01-05T00:00:00"/>
    <d v="2012-02-12T00:00:00"/>
    <d v="2011-12-15T00:00:00"/>
    <x v="1"/>
    <x v="1"/>
    <s v="-"/>
  </r>
  <r>
    <n v="694"/>
    <s v="2660/11"/>
    <d v="2011-11-21T00:00:00"/>
    <d v="2012-01-05T00:00:00"/>
    <s v="-"/>
    <d v="2012-01-06T00:00:00"/>
    <x v="2"/>
    <x v="1"/>
    <s v="SAUDE"/>
  </r>
  <r>
    <n v="695"/>
    <s v="2661/11"/>
    <d v="2011-11-21T00:00:00"/>
    <d v="2012-01-05T00:00:00"/>
    <d v="2012-01-25T00:00:00"/>
    <d v="2012-01-06T00:00:00"/>
    <x v="1"/>
    <x v="1"/>
    <s v="-"/>
  </r>
  <r>
    <n v="696"/>
    <s v="2662/11"/>
    <d v="2011-11-21T00:00:00"/>
    <d v="2012-01-05T00:00:00"/>
    <d v="2012-01-20T00:00:00"/>
    <m/>
    <x v="1"/>
    <x v="1"/>
    <s v="-"/>
  </r>
  <r>
    <n v="697"/>
    <s v="2663/11"/>
    <d v="2011-11-21T00:00:00"/>
    <d v="2012-01-05T00:00:00"/>
    <d v="2012-01-31T00:00:00"/>
    <d v="2012-01-11T00:00:00"/>
    <x v="1"/>
    <x v="1"/>
    <s v="-"/>
  </r>
  <r>
    <n v="698"/>
    <s v="2664/11"/>
    <d v="2011-11-21T00:00:00"/>
    <d v="2012-01-05T00:00:00"/>
    <d v="2012-01-23T00:00:00"/>
    <d v="2012-01-10T00:00:00"/>
    <x v="1"/>
    <x v="1"/>
    <s v="-"/>
  </r>
  <r>
    <n v="699"/>
    <s v="2665/11"/>
    <d v="2011-11-21T00:00:00"/>
    <d v="2012-01-05T00:00:00"/>
    <d v="2012-01-20T00:00:00"/>
    <m/>
    <x v="1"/>
    <x v="1"/>
    <s v="-"/>
  </r>
  <r>
    <n v="700"/>
    <s v="2666/11"/>
    <d v="2011-11-21T00:00:00"/>
    <d v="2012-01-05T00:00:00"/>
    <d v="2012-02-12T00:00:00"/>
    <d v="2011-12-14T00:00:00"/>
    <x v="1"/>
    <x v="1"/>
    <s v="-"/>
  </r>
  <r>
    <n v="701"/>
    <s v="2667/11"/>
    <d v="2011-11-21T00:00:00"/>
    <d v="2012-01-05T00:00:00"/>
    <d v="2012-02-12T00:00:00"/>
    <d v="2011-12-15T00:00:00"/>
    <x v="1"/>
    <x v="1"/>
    <s v="-"/>
  </r>
  <r>
    <n v="721"/>
    <s v="2687/11"/>
    <d v="2011-11-21T00:00:00"/>
    <d v="2012-01-05T00:00:00"/>
    <d v="2012-01-20T00:00:00"/>
    <m/>
    <x v="1"/>
    <x v="1"/>
    <s v="-"/>
  </r>
  <r>
    <n v="722"/>
    <s v="2688/11"/>
    <d v="2011-11-21T00:00:00"/>
    <d v="2012-01-05T00:00:00"/>
    <d v="2012-01-20T00:00:00"/>
    <m/>
    <x v="1"/>
    <x v="1"/>
    <s v="-"/>
  </r>
  <r>
    <n v="723"/>
    <s v="2689/11"/>
    <d v="2011-11-21T00:00:00"/>
    <d v="2012-01-05T00:00:00"/>
    <s v="-"/>
    <d v="2011-12-15T00:00:00"/>
    <x v="1"/>
    <x v="1"/>
    <s v="-"/>
  </r>
  <r>
    <n v="754"/>
    <s v="2742/11"/>
    <d v="2011-11-21T00:00:00"/>
    <d v="2012-01-05T00:00:00"/>
    <d v="2012-01-20T00:00:00"/>
    <m/>
    <x v="1"/>
    <x v="1"/>
    <s v="-"/>
  </r>
  <r>
    <n v="743"/>
    <s v="2731/11"/>
    <d v="2011-11-21T00:00:00"/>
    <d v="2012-01-05T00:00:00"/>
    <d v="2012-01-20T00:00:00"/>
    <m/>
    <x v="1"/>
    <x v="1"/>
    <s v="-"/>
  </r>
  <r>
    <n v="744"/>
    <s v="2732/11"/>
    <d v="2011-11-21T00:00:00"/>
    <d v="2012-01-05T00:00:00"/>
    <d v="2012-01-20T00:00:00"/>
    <m/>
    <x v="1"/>
    <x v="1"/>
    <s v="-"/>
  </r>
  <r>
    <n v="745"/>
    <s v="2733/11"/>
    <d v="2011-11-21T00:00:00"/>
    <d v="2012-01-05T00:00:00"/>
    <d v="2012-01-20T00:00:00"/>
    <m/>
    <x v="1"/>
    <x v="1"/>
    <s v="-"/>
  </r>
  <r>
    <n v="746"/>
    <s v="2734/11"/>
    <d v="2011-11-21T00:00:00"/>
    <d v="2012-01-05T00:00:00"/>
    <d v="2012-01-20T00:00:00"/>
    <m/>
    <x v="1"/>
    <x v="1"/>
    <s v="-"/>
  </r>
  <r>
    <n v="747"/>
    <s v="2735/11"/>
    <d v="2011-11-21T00:00:00"/>
    <d v="2012-01-05T00:00:00"/>
    <d v="2012-01-20T00:00:00"/>
    <m/>
    <x v="1"/>
    <x v="1"/>
    <s v="-"/>
  </r>
  <r>
    <n v="748"/>
    <s v="2736/11"/>
    <d v="2011-11-21T00:00:00"/>
    <d v="2012-01-05T00:00:00"/>
    <d v="2012-01-20T00:00:00"/>
    <m/>
    <x v="1"/>
    <x v="1"/>
    <s v="-"/>
  </r>
  <r>
    <n v="749"/>
    <s v="2737/11"/>
    <d v="2011-11-21T00:00:00"/>
    <d v="2012-01-05T00:00:00"/>
    <d v="2012-01-20T00:00:00"/>
    <m/>
    <x v="1"/>
    <x v="1"/>
    <s v="-"/>
  </r>
  <r>
    <n v="750"/>
    <s v="2738/11"/>
    <d v="2011-11-21T00:00:00"/>
    <d v="2012-01-05T00:00:00"/>
    <d v="2012-01-20T00:00:00"/>
    <m/>
    <x v="1"/>
    <x v="1"/>
    <s v="-"/>
  </r>
  <r>
    <n v="751"/>
    <s v="2739/11"/>
    <d v="2011-11-21T00:00:00"/>
    <d v="2012-01-05T00:00:00"/>
    <d v="2012-01-20T00:00:00"/>
    <m/>
    <x v="1"/>
    <x v="1"/>
    <s v="-"/>
  </r>
  <r>
    <n v="752"/>
    <s v="2740/11"/>
    <d v="2011-11-21T00:00:00"/>
    <d v="2012-01-05T00:00:00"/>
    <d v="2012-01-20T00:00:00"/>
    <m/>
    <x v="1"/>
    <x v="1"/>
    <s v="-"/>
  </r>
  <r>
    <n v="753"/>
    <s v="2741/11"/>
    <d v="2011-11-21T00:00:00"/>
    <d v="2012-01-05T00:00:00"/>
    <d v="2012-01-20T00:00:00"/>
    <m/>
    <x v="1"/>
    <x v="1"/>
    <s v="-"/>
  </r>
  <r>
    <n v="738"/>
    <s v="2722/11"/>
    <d v="2011-11-21T00:00:00"/>
    <d v="2012-01-05T00:00:00"/>
    <d v="2012-01-20T00:00:00"/>
    <m/>
    <x v="1"/>
    <x v="1"/>
    <s v="-"/>
  </r>
  <r>
    <n v="737"/>
    <s v="2721/11"/>
    <d v="2011-11-21T00:00:00"/>
    <d v="2012-01-05T00:00:00"/>
    <d v="2012-01-20T00:00:00"/>
    <m/>
    <x v="1"/>
    <x v="1"/>
    <s v="-"/>
  </r>
  <r>
    <n v="736"/>
    <s v="2720/11"/>
    <d v="2011-11-21T00:00:00"/>
    <d v="2012-01-05T00:00:00"/>
    <d v="2012-01-20T00:00:00"/>
    <m/>
    <x v="1"/>
    <x v="1"/>
    <s v="-"/>
  </r>
  <r>
    <n v="739"/>
    <s v="2723/11"/>
    <d v="2011-11-21T00:00:00"/>
    <d v="2012-01-05T00:00:00"/>
    <d v="2012-02-12T00:00:00"/>
    <d v="2011-12-14T00:00:00"/>
    <x v="1"/>
    <x v="1"/>
    <s v="-"/>
  </r>
  <r>
    <n v="734"/>
    <s v="2718/11"/>
    <d v="2011-11-21T00:00:00"/>
    <d v="2012-01-05T00:00:00"/>
    <d v="2012-02-12T00:00:00"/>
    <d v="2011-12-15T00:00:00"/>
    <x v="1"/>
    <x v="1"/>
    <s v="-"/>
  </r>
  <r>
    <n v="733"/>
    <s v="2717/11"/>
    <d v="2011-11-21T00:00:00"/>
    <d v="2012-01-05T00:00:00"/>
    <d v="2012-02-05T00:00:00"/>
    <d v="2011-12-15T00:00:00"/>
    <x v="1"/>
    <x v="1"/>
    <s v="-"/>
  </r>
  <r>
    <n v="730"/>
    <s v="2701/11"/>
    <d v="2011-11-21T00:00:00"/>
    <d v="2012-01-05T00:00:00"/>
    <d v="2012-01-20T00:00:00"/>
    <m/>
    <x v="1"/>
    <x v="1"/>
    <s v="-"/>
  </r>
  <r>
    <n v="729"/>
    <s v="2695/11"/>
    <d v="2011-11-21T00:00:00"/>
    <d v="2012-01-05T00:00:00"/>
    <d v="2012-01-20T00:00:00"/>
    <m/>
    <x v="1"/>
    <x v="1"/>
    <s v="-"/>
  </r>
  <r>
    <n v="728"/>
    <s v="2694/11"/>
    <d v="2011-11-21T00:00:00"/>
    <d v="2012-01-05T00:00:00"/>
    <d v="2012-01-31T00:00:00"/>
    <d v="2012-01-06T00:00:00"/>
    <x v="1"/>
    <x v="1"/>
    <s v="-"/>
  </r>
  <r>
    <n v="727"/>
    <s v="2693/11"/>
    <d v="2011-11-21T00:00:00"/>
    <d v="2012-01-05T00:00:00"/>
    <d v="2012-01-20T00:00:00"/>
    <m/>
    <x v="1"/>
    <x v="1"/>
    <s v="-"/>
  </r>
  <r>
    <n v="726"/>
    <s v="2692/11"/>
    <d v="2011-11-21T00:00:00"/>
    <d v="2012-01-05T00:00:00"/>
    <d v="2012-02-12T00:00:00"/>
    <d v="2011-12-15T00:00:00"/>
    <x v="1"/>
    <x v="1"/>
    <s v="-"/>
  </r>
  <r>
    <n v="725"/>
    <s v="2691/11"/>
    <d v="2011-11-21T00:00:00"/>
    <d v="2012-01-05T00:00:00"/>
    <d v="2012-01-20T00:00:00"/>
    <d v="2011-12-15T00:00:00"/>
    <x v="1"/>
    <x v="2"/>
    <s v="-"/>
  </r>
  <r>
    <n v="724"/>
    <s v="2690/11"/>
    <d v="2011-11-21T00:00:00"/>
    <d v="2012-01-05T00:00:00"/>
    <d v="2012-01-20T00:00:00"/>
    <d v="2012-01-09T00:00:00"/>
    <x v="1"/>
    <x v="1"/>
    <s v="-"/>
  </r>
  <r>
    <n v="735"/>
    <s v="2719/11"/>
    <d v="2011-11-21T00:00:00"/>
    <d v="2012-01-05T00:00:00"/>
    <d v="2012-02-12T00:00:00"/>
    <d v="2011-12-15T00:00:00"/>
    <x v="1"/>
    <x v="1"/>
    <s v="-"/>
  </r>
  <r>
    <n v="775"/>
    <s v="2974/12"/>
    <d v="2012-01-30T00:00:00"/>
    <d v="2012-03-15T00:00:00"/>
    <d v="2012-03-30T00:00:00"/>
    <m/>
    <x v="1"/>
    <x v="1"/>
    <s v="-"/>
  </r>
  <r>
    <n v="776"/>
    <s v="2975/12"/>
    <d v="2012-01-30T00:00:00"/>
    <d v="2012-03-15T00:00:00"/>
    <d v="2012-03-30T00:00:00"/>
    <m/>
    <x v="1"/>
    <x v="1"/>
    <s v="-"/>
  </r>
  <r>
    <n v="777"/>
    <s v="2977/12"/>
    <d v="2012-01-30T00:00:00"/>
    <d v="2012-03-15T00:00:00"/>
    <d v="2012-03-30T00:00:00"/>
    <m/>
    <x v="1"/>
    <x v="1"/>
    <s v="-"/>
  </r>
  <r>
    <n v="778"/>
    <s v="2978/12"/>
    <d v="2012-01-30T00:00:00"/>
    <d v="2012-03-15T00:00:00"/>
    <d v="2012-03-30T00:00:00"/>
    <d v="2012-02-15T00:00:00"/>
    <x v="1"/>
    <x v="4"/>
    <s v="-"/>
  </r>
  <r>
    <n v="779"/>
    <s v="2979/12"/>
    <d v="2012-01-30T00:00:00"/>
    <d v="2012-03-15T00:00:00"/>
    <d v="2012-03-30T00:00:00"/>
    <m/>
    <x v="1"/>
    <x v="1"/>
    <s v="-"/>
  </r>
  <r>
    <n v="780"/>
    <s v="2980/12"/>
    <d v="2012-01-30T00:00:00"/>
    <d v="2012-03-15T00:00:00"/>
    <d v="2012-03-30T00:00:00"/>
    <m/>
    <x v="1"/>
    <x v="1"/>
    <s v="-"/>
  </r>
  <r>
    <n v="781"/>
    <s v="2981/12"/>
    <d v="2012-01-30T00:00:00"/>
    <d v="2012-03-15T00:00:00"/>
    <d v="2012-03-30T00:00:00"/>
    <m/>
    <x v="1"/>
    <x v="1"/>
    <s v="-"/>
  </r>
  <r>
    <n v="782"/>
    <s v="2982/12"/>
    <d v="2012-01-30T00:00:00"/>
    <d v="2012-03-15T00:00:00"/>
    <d v="2012-03-30T00:00:00"/>
    <m/>
    <x v="1"/>
    <x v="2"/>
    <s v="-"/>
  </r>
  <r>
    <n v="783"/>
    <s v="2983/12"/>
    <d v="2012-01-30T00:00:00"/>
    <d v="2012-03-15T00:00:00"/>
    <d v="2012-03-30T00:00:00"/>
    <m/>
    <x v="1"/>
    <x v="1"/>
    <s v="-"/>
  </r>
  <r>
    <n v="784"/>
    <s v="2984/12"/>
    <d v="2012-01-30T00:00:00"/>
    <d v="2012-03-15T00:00:00"/>
    <d v="2012-03-30T00:00:00"/>
    <m/>
    <x v="1"/>
    <x v="1"/>
    <s v="-"/>
  </r>
  <r>
    <n v="785"/>
    <s v="2985/12"/>
    <d v="2012-01-30T00:00:00"/>
    <d v="2012-03-15T00:00:00"/>
    <s v="-"/>
    <d v="2012-02-15T00:00:00"/>
    <x v="1"/>
    <x v="1"/>
    <s v="-"/>
  </r>
  <r>
    <n v="774"/>
    <s v="2973/12"/>
    <d v="2012-01-30T00:00:00"/>
    <d v="2012-03-15T00:00:00"/>
    <d v="2012-03-30T00:00:00"/>
    <m/>
    <x v="1"/>
    <x v="4"/>
    <s v="-"/>
  </r>
  <r>
    <n v="786"/>
    <s v="2987/12"/>
    <d v="2012-02-09T00:00:00"/>
    <d v="2012-03-25T00:00:00"/>
    <s v="-"/>
    <d v="2012-02-15T00:00:00"/>
    <x v="2"/>
    <x v="1"/>
    <s v="SAUDE"/>
  </r>
  <r>
    <n v="797"/>
    <s v="2998/12"/>
    <d v="2012-02-09T00:00:00"/>
    <d v="2012-03-25T00:00:00"/>
    <s v="-"/>
    <d v="2012-02-28T00:00:00"/>
    <x v="2"/>
    <x v="1"/>
    <s v="SAUDE"/>
  </r>
  <r>
    <n v="798"/>
    <s v="2999/12"/>
    <d v="2012-02-09T00:00:00"/>
    <d v="2012-03-25T00:00:00"/>
    <s v="-"/>
    <d v="2012-02-15T00:00:00"/>
    <x v="2"/>
    <x v="1"/>
    <s v="SAUDE"/>
  </r>
  <r>
    <n v="802"/>
    <s v="3003/12"/>
    <d v="2012-02-09T00:00:00"/>
    <d v="2012-03-25T00:00:00"/>
    <d v="2012-04-09T00:00:00"/>
    <m/>
    <x v="1"/>
    <x v="1"/>
    <s v="-"/>
  </r>
  <r>
    <n v="805"/>
    <s v="3006/12"/>
    <d v="2012-02-09T00:00:00"/>
    <d v="2012-03-25T00:00:00"/>
    <s v="-"/>
    <d v="2012-02-28T00:00:00"/>
    <x v="2"/>
    <x v="1"/>
    <s v="SAUDE"/>
  </r>
  <r>
    <n v="806"/>
    <s v="3007/12"/>
    <d v="2012-02-09T00:00:00"/>
    <d v="2012-03-25T00:00:00"/>
    <s v="-"/>
    <d v="2012-02-28T00:00:00"/>
    <x v="1"/>
    <x v="1"/>
    <s v="-"/>
  </r>
  <r>
    <n v="807"/>
    <s v="3008/12"/>
    <d v="2012-02-09T00:00:00"/>
    <d v="2012-03-25T00:00:00"/>
    <s v="-"/>
    <d v="2012-02-15T00:00:00"/>
    <x v="2"/>
    <x v="1"/>
    <s v="SAUDE"/>
  </r>
  <r>
    <n v="809"/>
    <s v="3010/12"/>
    <d v="2012-02-09T00:00:00"/>
    <d v="2012-03-25T00:00:00"/>
    <d v="2012-04-09T00:00:00"/>
    <d v="2012-02-15T00:00:00"/>
    <x v="1"/>
    <x v="1"/>
    <s v="-"/>
  </r>
  <r>
    <n v="811"/>
    <s v="3015/12"/>
    <d v="2012-02-09T00:00:00"/>
    <d v="2012-03-25T00:00:00"/>
    <d v="2012-04-09T00:00:00"/>
    <m/>
    <x v="1"/>
    <x v="1"/>
    <s v="-"/>
  </r>
  <r>
    <n v="813"/>
    <s v="3017/12"/>
    <d v="2012-02-09T00:00:00"/>
    <d v="2012-03-25T00:00:00"/>
    <d v="2012-04-09T00:00:00"/>
    <m/>
    <x v="1"/>
    <x v="1"/>
    <s v="-"/>
  </r>
  <r>
    <n v="815"/>
    <s v="3020/12"/>
    <d v="2012-02-09T00:00:00"/>
    <d v="2012-03-25T00:00:00"/>
    <d v="2012-04-09T00:00:00"/>
    <m/>
    <x v="1"/>
    <x v="1"/>
    <s v="-"/>
  </r>
  <r>
    <n v="817"/>
    <s v="3022/12"/>
    <d v="2012-02-09T00:00:00"/>
    <d v="2012-03-25T00:00:00"/>
    <s v="-"/>
    <d v="2012-02-28T00:00:00"/>
    <x v="2"/>
    <x v="1"/>
    <s v="SAUDE"/>
  </r>
  <r>
    <n v="828"/>
    <s v="3033/12"/>
    <d v="2012-02-09T00:00:00"/>
    <d v="2012-03-25T00:00:00"/>
    <s v="-"/>
    <d v="2012-02-15T00:00:00"/>
    <x v="2"/>
    <x v="1"/>
    <s v="SAUDE"/>
  </r>
  <r>
    <n v="830"/>
    <s v="3035/12"/>
    <d v="2012-02-09T00:00:00"/>
    <d v="2012-03-25T00:00:00"/>
    <s v="-"/>
    <d v="2012-02-15T00:00:00"/>
    <x v="2"/>
    <x v="1"/>
    <s v="SAUDE"/>
  </r>
  <r>
    <n v="787"/>
    <s v="2988/12"/>
    <d v="2012-02-09T00:00:00"/>
    <d v="2012-03-25T00:00:00"/>
    <s v="-"/>
    <d v="2012-02-28T00:00:00"/>
    <x v="2"/>
    <x v="1"/>
    <s v="SAUDE"/>
  </r>
  <r>
    <n v="788"/>
    <s v="2989/12"/>
    <d v="2012-02-09T00:00:00"/>
    <d v="2012-03-25T00:00:00"/>
    <d v="2012-04-09T00:00:00"/>
    <m/>
    <x v="1"/>
    <x v="1"/>
    <s v="-"/>
  </r>
  <r>
    <n v="789"/>
    <s v="2990/12"/>
    <d v="2012-02-09T00:00:00"/>
    <d v="2012-03-25T00:00:00"/>
    <d v="2012-04-09T00:00:00"/>
    <m/>
    <x v="1"/>
    <x v="1"/>
    <s v="-"/>
  </r>
  <r>
    <n v="790"/>
    <s v="2991/12"/>
    <d v="2012-02-09T00:00:00"/>
    <d v="2012-03-25T00:00:00"/>
    <s v="-"/>
    <d v="2012-02-28T00:00:00"/>
    <x v="2"/>
    <x v="1"/>
    <s v="SAUDE"/>
  </r>
  <r>
    <n v="791"/>
    <s v="2992/12"/>
    <d v="2012-02-09T00:00:00"/>
    <d v="2012-03-25T00:00:00"/>
    <d v="2012-04-09T00:00:00"/>
    <m/>
    <x v="1"/>
    <x v="1"/>
    <s v="-"/>
  </r>
  <r>
    <n v="792"/>
    <s v="2993/12"/>
    <d v="2012-02-09T00:00:00"/>
    <d v="2012-03-25T00:00:00"/>
    <s v="-"/>
    <d v="2012-02-28T00:00:00"/>
    <x v="2"/>
    <x v="1"/>
    <s v="SAUDE"/>
  </r>
  <r>
    <n v="793"/>
    <s v="2994/12"/>
    <d v="2012-02-09T00:00:00"/>
    <d v="2012-03-25T00:00:00"/>
    <s v="-"/>
    <d v="2012-02-28T00:00:00"/>
    <x v="1"/>
    <x v="1"/>
    <s v="-"/>
  </r>
  <r>
    <n v="794"/>
    <s v="2995/12"/>
    <d v="2012-02-09T00:00:00"/>
    <d v="2012-03-25T00:00:00"/>
    <s v="-"/>
    <d v="2012-02-28T00:00:00"/>
    <x v="2"/>
    <x v="1"/>
    <s v="SAUDE"/>
  </r>
  <r>
    <n v="795"/>
    <s v="2996/12"/>
    <d v="2012-02-09T00:00:00"/>
    <d v="2012-03-25T00:00:00"/>
    <d v="2012-04-09T00:00:00"/>
    <m/>
    <x v="1"/>
    <x v="1"/>
    <s v="-"/>
  </r>
  <r>
    <n v="796"/>
    <s v="2997/12"/>
    <d v="2012-02-09T00:00:00"/>
    <d v="2012-03-25T00:00:00"/>
    <d v="2012-04-09T00:00:00"/>
    <m/>
    <x v="1"/>
    <x v="1"/>
    <s v="-"/>
  </r>
  <r>
    <n v="819"/>
    <s v="3024/12"/>
    <d v="2012-02-09T00:00:00"/>
    <d v="2012-03-25T00:00:00"/>
    <d v="2012-04-09T00:00:00"/>
    <m/>
    <x v="1"/>
    <x v="1"/>
    <s v="-"/>
  </r>
  <r>
    <n v="799"/>
    <s v="3000/12"/>
    <d v="2012-02-10T00:00:00"/>
    <d v="2012-03-26T00:00:00"/>
    <d v="2012-04-10T00:00:00"/>
    <m/>
    <x v="1"/>
    <x v="1"/>
    <s v="-"/>
  </r>
  <r>
    <n v="800"/>
    <s v="3001/12"/>
    <d v="2012-02-10T00:00:00"/>
    <d v="2012-03-26T00:00:00"/>
    <d v="2012-04-10T00:00:00"/>
    <m/>
    <x v="1"/>
    <x v="1"/>
    <s v="-"/>
  </r>
  <r>
    <n v="801"/>
    <s v="3002/12"/>
    <d v="2012-02-10T00:00:00"/>
    <d v="2012-03-26T00:00:00"/>
    <s v="-"/>
    <d v="2012-02-28T00:00:00"/>
    <x v="2"/>
    <x v="1"/>
    <s v="SAUDE"/>
  </r>
  <r>
    <n v="803"/>
    <s v="3004/12"/>
    <d v="2012-02-10T00:00:00"/>
    <d v="2012-03-26T00:00:00"/>
    <d v="2012-04-10T00:00:00"/>
    <m/>
    <x v="1"/>
    <x v="1"/>
    <s v="-"/>
  </r>
  <r>
    <n v="804"/>
    <s v="3005/12"/>
    <d v="2012-02-10T00:00:00"/>
    <d v="2012-03-26T00:00:00"/>
    <s v="-"/>
    <d v="2012-02-28T00:00:00"/>
    <x v="2"/>
    <x v="1"/>
    <s v="SAUDE"/>
  </r>
  <r>
    <n v="808"/>
    <s v="3009/12"/>
    <d v="2012-02-10T00:00:00"/>
    <d v="2012-03-26T00:00:00"/>
    <s v="-"/>
    <d v="2012-02-28T00:00:00"/>
    <x v="1"/>
    <x v="1"/>
    <s v="-"/>
  </r>
  <r>
    <n v="810"/>
    <s v="3011/12"/>
    <d v="2012-02-10T00:00:00"/>
    <d v="2012-03-26T00:00:00"/>
    <s v="-"/>
    <d v="2012-02-28T00:00:00"/>
    <x v="2"/>
    <x v="1"/>
    <s v="SAUDE"/>
  </r>
  <r>
    <n v="812"/>
    <s v="3016/12"/>
    <d v="2012-02-10T00:00:00"/>
    <d v="2012-03-26T00:00:00"/>
    <s v="-"/>
    <d v="2012-02-28T00:00:00"/>
    <x v="2"/>
    <x v="1"/>
    <s v="SAUDE"/>
  </r>
  <r>
    <n v="814"/>
    <s v="3019/12"/>
    <d v="2012-02-10T00:00:00"/>
    <d v="2012-03-26T00:00:00"/>
    <d v="2012-04-10T00:00:00"/>
    <m/>
    <x v="1"/>
    <x v="1"/>
    <s v="-"/>
  </r>
  <r>
    <n v="816"/>
    <s v="3021/12"/>
    <d v="2012-02-10T00:00:00"/>
    <d v="2012-03-26T00:00:00"/>
    <d v="2012-04-10T00:00:00"/>
    <m/>
    <x v="1"/>
    <x v="1"/>
    <s v="-"/>
  </r>
  <r>
    <n v="820"/>
    <s v="3025/12"/>
    <d v="2012-02-10T00:00:00"/>
    <d v="2012-03-26T00:00:00"/>
    <d v="2012-04-10T00:00:00"/>
    <m/>
    <x v="1"/>
    <x v="1"/>
    <s v="-"/>
  </r>
  <r>
    <n v="821"/>
    <s v="3026/12"/>
    <d v="2012-02-10T00:00:00"/>
    <d v="2012-03-26T00:00:00"/>
    <s v="-"/>
    <d v="2012-02-28T00:00:00"/>
    <x v="2"/>
    <x v="1"/>
    <s v="SAUDE"/>
  </r>
  <r>
    <n v="822"/>
    <s v="3027/12"/>
    <d v="2012-02-10T00:00:00"/>
    <d v="2012-03-26T00:00:00"/>
    <s v="-"/>
    <d v="2012-02-28T00:00:00"/>
    <x v="2"/>
    <x v="1"/>
    <s v="SAUDE"/>
  </r>
  <r>
    <n v="823"/>
    <s v="3028/12"/>
    <d v="2012-02-10T00:00:00"/>
    <d v="2012-03-26T00:00:00"/>
    <d v="2012-04-10T00:00:00"/>
    <m/>
    <x v="1"/>
    <x v="1"/>
    <s v="-"/>
  </r>
  <r>
    <n v="824"/>
    <s v="3029/12"/>
    <d v="2012-02-10T00:00:00"/>
    <d v="2012-03-26T00:00:00"/>
    <s v="-"/>
    <d v="2012-02-28T00:00:00"/>
    <x v="2"/>
    <x v="1"/>
    <s v="SAUDE"/>
  </r>
  <r>
    <n v="825"/>
    <s v="3030/12"/>
    <d v="2012-02-10T00:00:00"/>
    <d v="2012-03-26T00:00:00"/>
    <s v="-"/>
    <d v="2012-02-28T00:00:00"/>
    <x v="2"/>
    <x v="1"/>
    <s v="SAUDE"/>
  </r>
  <r>
    <n v="826"/>
    <s v="3031/12"/>
    <d v="2012-02-10T00:00:00"/>
    <d v="2012-03-26T00:00:00"/>
    <s v="-"/>
    <d v="2012-02-28T00:00:00"/>
    <x v="2"/>
    <x v="1"/>
    <s v="SAUDE"/>
  </r>
  <r>
    <n v="827"/>
    <s v="3032/12"/>
    <d v="2012-02-10T00:00:00"/>
    <d v="2012-03-26T00:00:00"/>
    <s v="-"/>
    <d v="2012-02-28T00:00:00"/>
    <x v="2"/>
    <x v="1"/>
    <s v="SAUDE"/>
  </r>
  <r>
    <n v="829"/>
    <s v="3034/12"/>
    <d v="2012-02-10T00:00:00"/>
    <d v="2012-03-26T00:00:00"/>
    <s v="-"/>
    <d v="2012-02-28T00:00:00"/>
    <x v="2"/>
    <x v="1"/>
    <s v="SAUDE"/>
  </r>
  <r>
    <n v="831"/>
    <s v="3036/12"/>
    <d v="2012-02-10T00:00:00"/>
    <d v="2012-03-26T00:00:00"/>
    <d v="2012-04-10T00:00:00"/>
    <m/>
    <x v="1"/>
    <x v="1"/>
    <s v="-"/>
  </r>
  <r>
    <n v="842"/>
    <s v="3048/12"/>
    <d v="2012-02-13T00:00:00"/>
    <d v="2012-03-29T00:00:00"/>
    <s v="-"/>
    <d v="2012-02-28T00:00:00"/>
    <x v="2"/>
    <x v="1"/>
    <s v="SAUDE"/>
  </r>
  <r>
    <n v="849"/>
    <s v="3055/12"/>
    <d v="2012-02-13T00:00:00"/>
    <d v="2012-03-29T00:00:00"/>
    <d v="2012-04-13T00:00:00"/>
    <m/>
    <x v="1"/>
    <x v="1"/>
    <s v="-"/>
  </r>
  <r>
    <n v="855"/>
    <s v="3062/12"/>
    <d v="2012-02-13T00:00:00"/>
    <d v="2012-03-29T00:00:00"/>
    <s v="-"/>
    <d v="2012-03-08T00:00:00"/>
    <x v="3"/>
    <x v="3"/>
    <s v="CANCELADO"/>
  </r>
  <r>
    <n v="863"/>
    <s v="3070/12"/>
    <d v="2012-02-13T00:00:00"/>
    <d v="2012-03-29T00:00:00"/>
    <s v="-"/>
    <d v="2012-02-28T00:00:00"/>
    <x v="2"/>
    <x v="1"/>
    <s v="SAUDE"/>
  </r>
  <r>
    <n v="834"/>
    <s v="3039/12"/>
    <d v="2012-02-13T00:00:00"/>
    <d v="2012-03-29T00:00:00"/>
    <s v="-"/>
    <d v="2012-02-28T00:00:00"/>
    <x v="2"/>
    <x v="1"/>
    <s v="SAUDE"/>
  </r>
  <r>
    <n v="843"/>
    <s v="3049/12"/>
    <d v="2012-02-13T00:00:00"/>
    <d v="2012-03-29T00:00:00"/>
    <s v="-"/>
    <d v="2012-03-08T00:00:00"/>
    <x v="2"/>
    <x v="1"/>
    <s v="SAUDE"/>
  </r>
  <r>
    <n v="851"/>
    <s v="3057/12"/>
    <d v="2012-02-13T00:00:00"/>
    <d v="2012-03-29T00:00:00"/>
    <d v="2012-04-13T00:00:00"/>
    <m/>
    <x v="1"/>
    <x v="1"/>
    <s v="-"/>
  </r>
  <r>
    <n v="857"/>
    <s v="3064/12"/>
    <d v="2012-02-13T00:00:00"/>
    <d v="2012-03-29T00:00:00"/>
    <s v="-"/>
    <d v="2012-02-28T00:00:00"/>
    <x v="2"/>
    <x v="1"/>
    <s v="SAUDE"/>
  </r>
  <r>
    <n v="865"/>
    <s v="3072/12"/>
    <d v="2012-02-13T00:00:00"/>
    <d v="2012-03-29T00:00:00"/>
    <s v="-"/>
    <d v="2012-02-28T00:00:00"/>
    <x v="2"/>
    <x v="1"/>
    <s v="SAUDE"/>
  </r>
  <r>
    <n v="836"/>
    <s v="3041/12"/>
    <d v="2012-02-13T00:00:00"/>
    <d v="2012-03-29T00:00:00"/>
    <d v="2012-04-13T00:00:00"/>
    <m/>
    <x v="1"/>
    <x v="1"/>
    <s v="-"/>
  </r>
  <r>
    <n v="845"/>
    <s v="3051/12"/>
    <d v="2012-02-13T00:00:00"/>
    <d v="2012-03-29T00:00:00"/>
    <s v="-"/>
    <d v="2012-02-28T00:00:00"/>
    <x v="2"/>
    <x v="1"/>
    <s v="SAUDE"/>
  </r>
  <r>
    <n v="853"/>
    <s v="3060/12"/>
    <d v="2012-02-13T00:00:00"/>
    <d v="2012-03-29T00:00:00"/>
    <d v="2012-04-13T00:00:00"/>
    <m/>
    <x v="1"/>
    <x v="1"/>
    <s v="-"/>
  </r>
  <r>
    <n v="859"/>
    <s v="3066/12"/>
    <d v="2012-02-13T00:00:00"/>
    <d v="2012-03-29T00:00:00"/>
    <d v="2012-04-13T00:00:00"/>
    <m/>
    <x v="1"/>
    <x v="1"/>
    <s v="-"/>
  </r>
  <r>
    <n v="869"/>
    <s v="3077/12"/>
    <d v="2012-02-13T00:00:00"/>
    <d v="2012-03-29T00:00:00"/>
    <s v="-"/>
    <d v="2012-02-28T00:00:00"/>
    <x v="1"/>
    <x v="1"/>
    <s v="-"/>
  </r>
  <r>
    <n v="867"/>
    <s v="3075/12"/>
    <d v="2012-02-13T00:00:00"/>
    <d v="2012-03-29T00:00:00"/>
    <d v="2012-04-13T00:00:00"/>
    <m/>
    <x v="1"/>
    <x v="1"/>
    <s v="-"/>
  </r>
  <r>
    <n v="839"/>
    <s v="3044/12"/>
    <d v="2012-02-13T00:00:00"/>
    <d v="2012-03-29T00:00:00"/>
    <s v="-"/>
    <d v="2012-02-28T00:00:00"/>
    <x v="2"/>
    <x v="1"/>
    <s v="SAUDE"/>
  </r>
  <r>
    <n v="848"/>
    <s v="3054/12"/>
    <d v="2012-02-13T00:00:00"/>
    <d v="2012-03-29T00:00:00"/>
    <d v="2012-04-13T00:00:00"/>
    <m/>
    <x v="1"/>
    <x v="1"/>
    <s v="-"/>
  </r>
  <r>
    <n v="861"/>
    <s v="3068/12"/>
    <d v="2012-02-13T00:00:00"/>
    <d v="2012-03-29T00:00:00"/>
    <s v="-"/>
    <d v="2012-02-28T00:00:00"/>
    <x v="2"/>
    <x v="1"/>
    <s v="SAUDE"/>
  </r>
  <r>
    <n v="832"/>
    <s v="3037/12"/>
    <d v="2012-02-13T00:00:00"/>
    <d v="2012-03-29T00:00:00"/>
    <s v="-"/>
    <d v="2012-02-28T00:00:00"/>
    <x v="2"/>
    <x v="1"/>
    <s v="SAUDE"/>
  </r>
  <r>
    <n v="870"/>
    <s v="3078/12"/>
    <d v="2012-02-15T00:00:00"/>
    <d v="2012-03-31T00:00:00"/>
    <d v="2012-04-15T00:00:00"/>
    <m/>
    <x v="1"/>
    <x v="4"/>
    <s v="-"/>
  </r>
  <r>
    <n v="846"/>
    <s v="3052/12"/>
    <d v="2012-02-15T00:00:00"/>
    <d v="2012-03-31T00:00:00"/>
    <d v="2012-04-15T00:00:00"/>
    <m/>
    <x v="1"/>
    <x v="4"/>
    <s v="-"/>
  </r>
  <r>
    <n v="818"/>
    <s v="3023/12"/>
    <d v="2012-02-15T00:00:00"/>
    <d v="2012-03-31T00:00:00"/>
    <s v="-"/>
    <d v="2012-03-08T00:00:00"/>
    <x v="3"/>
    <x v="3"/>
    <s v="CANCELADO"/>
  </r>
  <r>
    <n v="866"/>
    <s v="3074/12"/>
    <d v="2012-02-15T00:00:00"/>
    <d v="2012-03-31T00:00:00"/>
    <d v="2012-04-15T00:00:00"/>
    <m/>
    <x v="1"/>
    <x v="1"/>
    <s v="-"/>
  </r>
  <r>
    <n v="818"/>
    <s v="3042/12"/>
    <d v="2012-02-15T00:00:00"/>
    <d v="2012-03-31T00:00:00"/>
    <s v="-"/>
    <d v="2012-04-16T00:00:00"/>
    <x v="2"/>
    <x v="1"/>
    <s v="SAUDE"/>
  </r>
  <r>
    <n v="868"/>
    <s v="3076/12"/>
    <d v="2012-02-15T00:00:00"/>
    <d v="2012-03-31T00:00:00"/>
    <s v="-"/>
    <d v="2012-03-09T00:00:00"/>
    <x v="2"/>
    <x v="1"/>
    <s v="SAUDE"/>
  </r>
  <r>
    <n v="844"/>
    <s v="3050/12"/>
    <d v="2012-02-15T00:00:00"/>
    <d v="2012-03-31T00:00:00"/>
    <d v="2012-04-15T00:00:00"/>
    <m/>
    <x v="1"/>
    <x v="1"/>
    <s v="-"/>
  </r>
  <r>
    <n v="833"/>
    <s v="3038/12"/>
    <d v="2012-02-14T00:00:00"/>
    <d v="2012-03-30T00:00:00"/>
    <s v="-"/>
    <d v="2012-02-28T00:00:00"/>
    <x v="2"/>
    <x v="1"/>
    <s v="SAUDE"/>
  </r>
  <r>
    <n v="835"/>
    <s v="3040/12"/>
    <d v="2012-02-14T00:00:00"/>
    <d v="2012-03-30T00:00:00"/>
    <s v="-"/>
    <d v="2012-03-22T00:00:00"/>
    <x v="2"/>
    <x v="4"/>
    <s v="SAUDE"/>
  </r>
  <r>
    <n v="838"/>
    <s v="3043/12"/>
    <d v="2012-02-14T00:00:00"/>
    <d v="2012-03-30T00:00:00"/>
    <s v="-"/>
    <d v="2012-02-28T00:00:00"/>
    <x v="2"/>
    <x v="1"/>
    <s v="SAUDE"/>
  </r>
  <r>
    <n v="840"/>
    <s v="3045/12"/>
    <d v="2012-02-14T00:00:00"/>
    <d v="2012-03-30T00:00:00"/>
    <d v="2012-04-14T00:00:00"/>
    <m/>
    <x v="1"/>
    <x v="1"/>
    <s v="-"/>
  </r>
  <r>
    <n v="841"/>
    <s v="3047/12"/>
    <d v="2012-02-14T00:00:00"/>
    <d v="2012-03-30T00:00:00"/>
    <s v="-"/>
    <d v="2012-04-10T00:00:00"/>
    <x v="2"/>
    <x v="1"/>
    <s v="SAUDE"/>
  </r>
  <r>
    <n v="847"/>
    <s v="3053/12"/>
    <d v="2012-02-14T00:00:00"/>
    <d v="2012-03-30T00:00:00"/>
    <s v="-"/>
    <d v="2012-02-28T00:00:00"/>
    <x v="2"/>
    <x v="1"/>
    <s v="SAUDE"/>
  </r>
  <r>
    <n v="850"/>
    <s v="3056/12"/>
    <d v="2012-02-14T00:00:00"/>
    <d v="2012-03-30T00:00:00"/>
    <s v="-"/>
    <d v="2012-03-08T00:00:00"/>
    <x v="3"/>
    <x v="3"/>
    <s v="CANCELADO"/>
  </r>
  <r>
    <n v="852"/>
    <s v="3058/12"/>
    <d v="2012-02-14T00:00:00"/>
    <d v="2012-03-30T00:00:00"/>
    <s v="-"/>
    <d v="2012-02-28T00:00:00"/>
    <x v="2"/>
    <x v="1"/>
    <s v="SAUDE"/>
  </r>
  <r>
    <n v="854"/>
    <s v="3061/12"/>
    <d v="2012-02-14T00:00:00"/>
    <d v="2012-03-30T00:00:00"/>
    <s v="-"/>
    <d v="2012-03-08T00:00:00"/>
    <x v="3"/>
    <x v="3"/>
    <s v="CANCELADO"/>
  </r>
  <r>
    <n v="856"/>
    <s v="3063/12"/>
    <d v="2012-02-14T00:00:00"/>
    <d v="2012-03-30T00:00:00"/>
    <s v="-"/>
    <d v="2012-02-28T00:00:00"/>
    <x v="2"/>
    <x v="1"/>
    <s v="SAUDE"/>
  </r>
  <r>
    <n v="858"/>
    <s v="3065/12"/>
    <d v="2012-02-14T00:00:00"/>
    <d v="2012-03-30T00:00:00"/>
    <d v="2012-04-14T00:00:00"/>
    <m/>
    <x v="1"/>
    <x v="4"/>
    <s v="-"/>
  </r>
  <r>
    <n v="860"/>
    <s v="3067/12"/>
    <d v="2012-02-14T00:00:00"/>
    <d v="2012-03-30T00:00:00"/>
    <s v="-"/>
    <d v="2012-02-28T00:00:00"/>
    <x v="2"/>
    <x v="1"/>
    <s v="SAUDE"/>
  </r>
  <r>
    <n v="862"/>
    <s v="3069/12"/>
    <d v="2012-02-14T00:00:00"/>
    <d v="2012-03-30T00:00:00"/>
    <s v="-"/>
    <d v="2012-03-08T00:00:00"/>
    <x v="3"/>
    <x v="3"/>
    <s v="CANCELADO"/>
  </r>
  <r>
    <n v="864"/>
    <s v="3071/12"/>
    <d v="2012-02-14T00:00:00"/>
    <d v="2012-03-30T00:00:00"/>
    <s v="-"/>
    <d v="2012-02-28T00:00:00"/>
    <x v="2"/>
    <x v="1"/>
    <s v="SAUDE"/>
  </r>
  <r>
    <n v="903"/>
    <s v="3118/12"/>
    <d v="2012-02-17T00:00:00"/>
    <d v="2012-04-02T00:00:00"/>
    <s v="-"/>
    <d v="2012-02-28T00:00:00"/>
    <x v="2"/>
    <x v="1"/>
    <s v="SAUDE"/>
  </r>
  <r>
    <n v="888"/>
    <s v="3103/12"/>
    <d v="2012-02-17T00:00:00"/>
    <d v="2012-04-02T00:00:00"/>
    <s v="-"/>
    <d v="2012-02-28T00:00:00"/>
    <x v="2"/>
    <x v="1"/>
    <s v="SAUDE"/>
  </r>
  <r>
    <n v="907"/>
    <s v="3122/12"/>
    <d v="2012-02-17T00:00:00"/>
    <d v="2012-04-02T00:00:00"/>
    <s v="-"/>
    <d v="2012-03-09T00:00:00"/>
    <x v="2"/>
    <x v="1"/>
    <s v="SAUDE"/>
  </r>
  <r>
    <n v="892"/>
    <s v="3107/12"/>
    <d v="2012-02-17T00:00:00"/>
    <d v="2012-04-02T00:00:00"/>
    <s v="-"/>
    <d v="2012-02-28T00:00:00"/>
    <x v="2"/>
    <x v="1"/>
    <s v="SAUDE"/>
  </r>
  <r>
    <n v="876"/>
    <s v="3090/12"/>
    <d v="2012-02-17T00:00:00"/>
    <d v="2012-04-02T00:00:00"/>
    <s v="-"/>
    <d v="2012-02-28T00:00:00"/>
    <x v="2"/>
    <x v="1"/>
    <s v="SAUDE"/>
  </r>
  <r>
    <n v="896"/>
    <s v="3111/12"/>
    <d v="2012-02-17T00:00:00"/>
    <d v="2012-04-02T00:00:00"/>
    <s v="-"/>
    <d v="2012-03-08T00:00:00"/>
    <x v="3"/>
    <x v="3"/>
    <s v="CANCELADO"/>
  </r>
  <r>
    <n v="881"/>
    <s v="3095/12"/>
    <d v="2012-02-17T00:00:00"/>
    <d v="2012-04-02T00:00:00"/>
    <d v="2012-04-17T00:00:00"/>
    <m/>
    <x v="1"/>
    <x v="1"/>
    <s v="-"/>
  </r>
  <r>
    <n v="911"/>
    <s v="3126/12"/>
    <d v="2012-02-17T00:00:00"/>
    <d v="2012-04-02T00:00:00"/>
    <s v="-"/>
    <d v="2012-02-28T00:00:00"/>
    <x v="2"/>
    <x v="1"/>
    <s v="SAUDE"/>
  </r>
  <r>
    <n v="899"/>
    <s v="3114/12"/>
    <d v="2012-02-17T00:00:00"/>
    <d v="2012-04-02T00:00:00"/>
    <d v="2012-04-17T00:00:00"/>
    <m/>
    <x v="1"/>
    <x v="1"/>
    <s v="-"/>
  </r>
  <r>
    <n v="915"/>
    <s v="3130/12"/>
    <d v="2012-02-17T00:00:00"/>
    <d v="2012-04-02T00:00:00"/>
    <s v="-"/>
    <d v="2012-02-28T00:00:00"/>
    <x v="2"/>
    <x v="1"/>
    <s v="SAUDE"/>
  </r>
  <r>
    <n v="885"/>
    <s v="3100/12"/>
    <d v="2012-02-17T00:00:00"/>
    <d v="2012-04-02T00:00:00"/>
    <s v="-"/>
    <d v="2012-02-28T00:00:00"/>
    <x v="2"/>
    <x v="1"/>
    <s v="SAUDE"/>
  </r>
  <r>
    <n v="904"/>
    <s v="3119/12"/>
    <d v="2012-02-17T00:00:00"/>
    <d v="2012-04-02T00:00:00"/>
    <s v="-"/>
    <d v="2012-02-28T00:00:00"/>
    <x v="2"/>
    <x v="1"/>
    <s v="SAUDE"/>
  </r>
  <r>
    <n v="889"/>
    <s v="3104/12"/>
    <d v="2012-02-17T00:00:00"/>
    <d v="2012-04-02T00:00:00"/>
    <d v="2012-04-17T00:00:00"/>
    <m/>
    <x v="1"/>
    <x v="1"/>
    <s v="-"/>
  </r>
  <r>
    <n v="886"/>
    <s v="3101/12"/>
    <d v="2012-03-08T00:00:00"/>
    <d v="2012-04-22T00:00:00"/>
    <d v="2012-05-07T00:00:00"/>
    <m/>
    <x v="1"/>
    <x v="1"/>
    <s v="-"/>
  </r>
  <r>
    <n v="908"/>
    <s v="3123/12"/>
    <d v="2012-02-17T00:00:00"/>
    <d v="2012-04-02T00:00:00"/>
    <s v="-"/>
    <d v="2012-02-28T00:00:00"/>
    <x v="2"/>
    <x v="1"/>
    <s v="SAUDE"/>
  </r>
  <r>
    <n v="893"/>
    <s v="3108/12"/>
    <d v="2012-02-17T00:00:00"/>
    <d v="2012-04-02T00:00:00"/>
    <s v="-"/>
    <d v="2012-03-09T00:00:00"/>
    <x v="2"/>
    <x v="1"/>
    <s v="SAUDE"/>
  </r>
  <r>
    <n v="877"/>
    <s v="3091/12"/>
    <d v="2012-02-17T00:00:00"/>
    <d v="2012-04-02T00:00:00"/>
    <d v="2012-04-17T00:00:00"/>
    <m/>
    <x v="1"/>
    <x v="4"/>
    <s v="-"/>
  </r>
  <r>
    <n v="897"/>
    <s v="3112/12"/>
    <d v="2012-02-17T00:00:00"/>
    <d v="2012-04-02T00:00:00"/>
    <s v="-"/>
    <d v="2012-02-28T00:00:00"/>
    <x v="2"/>
    <x v="1"/>
    <s v="SAUDE"/>
  </r>
  <r>
    <n v="882"/>
    <s v="3096/12"/>
    <d v="2012-02-17T00:00:00"/>
    <d v="2012-04-02T00:00:00"/>
    <s v="-"/>
    <d v="2012-02-28T00:00:00"/>
    <x v="2"/>
    <x v="1"/>
    <s v="SAUDE"/>
  </r>
  <r>
    <n v="912"/>
    <s v="3127/12"/>
    <d v="2012-02-17T00:00:00"/>
    <d v="2012-04-02T00:00:00"/>
    <s v="-"/>
    <d v="2012-02-28T00:00:00"/>
    <x v="2"/>
    <x v="1"/>
    <s v="SAUDE"/>
  </r>
  <r>
    <n v="900"/>
    <s v="3115/12"/>
    <d v="2012-02-17T00:00:00"/>
    <d v="2012-04-02T00:00:00"/>
    <s v="-"/>
    <d v="2012-02-28T00:00:00"/>
    <x v="1"/>
    <x v="1"/>
    <s v="-"/>
  </r>
  <r>
    <n v="901"/>
    <s v="3116/12"/>
    <d v="2012-02-17T00:00:00"/>
    <d v="2012-04-02T00:00:00"/>
    <s v="-"/>
    <d v="2012-02-28T00:00:00"/>
    <x v="2"/>
    <x v="1"/>
    <s v="SAUDE"/>
  </r>
  <r>
    <n v="905"/>
    <s v="3120/12"/>
    <d v="2012-02-17T00:00:00"/>
    <d v="2012-04-02T00:00:00"/>
    <s v="-"/>
    <d v="2012-02-28T00:00:00"/>
    <x v="2"/>
    <x v="1"/>
    <s v="SAUDE"/>
  </r>
  <r>
    <n v="890"/>
    <s v="3105/12"/>
    <d v="2012-02-17T00:00:00"/>
    <d v="2012-04-02T00:00:00"/>
    <s v="-"/>
    <d v="2012-02-28T00:00:00"/>
    <x v="2"/>
    <x v="1"/>
    <s v="SAUDE"/>
  </r>
  <r>
    <n v="874"/>
    <s v="3088/12"/>
    <d v="2012-02-17T00:00:00"/>
    <d v="2012-04-02T00:00:00"/>
    <s v="-"/>
    <d v="2012-02-28T00:00:00"/>
    <x v="2"/>
    <x v="1"/>
    <s v="SAUDE"/>
  </r>
  <r>
    <n v="894"/>
    <s v="3109/12"/>
    <d v="2012-02-17T00:00:00"/>
    <d v="2012-04-02T00:00:00"/>
    <d v="2012-04-17T00:00:00"/>
    <m/>
    <x v="1"/>
    <x v="4"/>
    <s v="-"/>
  </r>
  <r>
    <n v="878"/>
    <s v="3092/12"/>
    <d v="2012-02-17T00:00:00"/>
    <d v="2012-04-02T00:00:00"/>
    <s v="-"/>
    <d v="2012-02-28T00:00:00"/>
    <x v="2"/>
    <x v="1"/>
    <s v="SAUDE"/>
  </r>
  <r>
    <n v="909"/>
    <s v="3124/12"/>
    <d v="2012-02-17T00:00:00"/>
    <d v="2012-04-02T00:00:00"/>
    <s v="-"/>
    <d v="2012-02-28T00:00:00"/>
    <x v="1"/>
    <x v="1"/>
    <s v="-"/>
  </r>
  <r>
    <n v="898"/>
    <s v="3113/12"/>
    <d v="2012-02-17T00:00:00"/>
    <d v="2012-04-02T00:00:00"/>
    <s v="-"/>
    <d v="2012-02-28T00:00:00"/>
    <x v="2"/>
    <x v="1"/>
    <s v="SAUDE"/>
  </r>
  <r>
    <n v="883"/>
    <s v="3097/12"/>
    <d v="2012-02-17T00:00:00"/>
    <d v="2012-04-02T00:00:00"/>
    <s v="-"/>
    <d v="2012-02-28T00:00:00"/>
    <x v="2"/>
    <x v="1"/>
    <s v="SAUDE"/>
  </r>
  <r>
    <n v="913"/>
    <s v="3128/12"/>
    <d v="2012-02-17T00:00:00"/>
    <d v="2012-04-02T00:00:00"/>
    <s v="-"/>
    <d v="2012-03-08T00:00:00"/>
    <x v="3"/>
    <x v="3"/>
    <s v="CANCELADO"/>
  </r>
  <r>
    <n v="902"/>
    <s v="3117/12"/>
    <d v="2012-02-17T00:00:00"/>
    <d v="2012-04-02T00:00:00"/>
    <s v="-"/>
    <d v="2012-02-28T00:00:00"/>
    <x v="2"/>
    <x v="1"/>
    <s v="SAUDE"/>
  </r>
  <r>
    <n v="887"/>
    <s v="3102/12"/>
    <d v="2012-02-17T00:00:00"/>
    <d v="2012-04-02T00:00:00"/>
    <s v="-"/>
    <d v="2012-02-28T00:00:00"/>
    <x v="2"/>
    <x v="1"/>
    <s v="SAUDE"/>
  </r>
  <r>
    <n v="906"/>
    <s v="3121/12"/>
    <d v="2012-02-17T00:00:00"/>
    <d v="2012-04-02T00:00:00"/>
    <s v="-"/>
    <d v="2012-02-28T00:00:00"/>
    <x v="2"/>
    <x v="1"/>
    <s v="SAUDE"/>
  </r>
  <r>
    <n v="891"/>
    <s v="3106/12"/>
    <d v="2012-02-17T00:00:00"/>
    <d v="2012-04-02T00:00:00"/>
    <s v="-"/>
    <d v="2012-02-28T00:00:00"/>
    <x v="2"/>
    <x v="1"/>
    <s v="SAUDE"/>
  </r>
  <r>
    <n v="875"/>
    <s v="3089/12"/>
    <d v="2012-02-17T00:00:00"/>
    <d v="2012-04-02T00:00:00"/>
    <s v="-"/>
    <d v="2012-02-28T00:00:00"/>
    <x v="2"/>
    <x v="1"/>
    <s v="SAUDE"/>
  </r>
  <r>
    <n v="895"/>
    <s v="3110/12"/>
    <d v="2012-02-17T00:00:00"/>
    <d v="2012-04-02T00:00:00"/>
    <d v="2012-04-17T00:00:00"/>
    <d v="2012-02-28T00:00:00"/>
    <x v="1"/>
    <x v="1"/>
    <s v="-"/>
  </r>
  <r>
    <n v="880"/>
    <s v="3094/12"/>
    <d v="2012-02-17T00:00:00"/>
    <d v="2012-04-02T00:00:00"/>
    <s v="-"/>
    <d v="2012-03-09T00:00:00"/>
    <x v="2"/>
    <x v="1"/>
    <s v="SAUDE"/>
  </r>
  <r>
    <n v="910"/>
    <s v="3125/12"/>
    <d v="2012-02-17T00:00:00"/>
    <d v="2012-04-02T00:00:00"/>
    <d v="2012-04-17T00:00:00"/>
    <m/>
    <x v="1"/>
    <x v="1"/>
    <s v="-"/>
  </r>
  <r>
    <n v="914"/>
    <s v="3129/12"/>
    <d v="2012-02-17T00:00:00"/>
    <d v="2012-04-02T00:00:00"/>
    <s v="-"/>
    <d v="2012-02-28T00:00:00"/>
    <x v="2"/>
    <x v="1"/>
    <s v="SAUDE"/>
  </r>
  <r>
    <n v="884"/>
    <s v="3098/12"/>
    <d v="2012-02-17T00:00:00"/>
    <d v="2012-04-02T00:00:00"/>
    <s v="-"/>
    <d v="2012-02-28T00:00:00"/>
    <x v="2"/>
    <x v="1"/>
    <s v="SAUDE"/>
  </r>
  <r>
    <n v="923"/>
    <s v="3138/12"/>
    <d v="2012-02-17T00:00:00"/>
    <d v="2012-04-02T00:00:00"/>
    <s v="-"/>
    <d v="2012-02-28T00:00:00"/>
    <x v="1"/>
    <x v="1"/>
    <s v="-"/>
  </r>
  <r>
    <n v="916"/>
    <s v="3131/12"/>
    <d v="2012-02-17T00:00:00"/>
    <d v="2012-04-02T00:00:00"/>
    <s v="-"/>
    <d v="2012-02-28T00:00:00"/>
    <x v="2"/>
    <x v="1"/>
    <s v="SAUDE"/>
  </r>
  <r>
    <n v="917"/>
    <s v="3132/12"/>
    <d v="2012-02-17T00:00:00"/>
    <d v="2012-04-02T00:00:00"/>
    <d v="2012-04-17T00:00:00"/>
    <m/>
    <x v="1"/>
    <x v="1"/>
    <s v="-"/>
  </r>
  <r>
    <n v="918"/>
    <s v="3133/12"/>
    <d v="2012-02-17T00:00:00"/>
    <d v="2012-04-02T00:00:00"/>
    <s v="-"/>
    <d v="2012-02-28T00:00:00"/>
    <x v="2"/>
    <x v="1"/>
    <s v="SAUDE"/>
  </r>
  <r>
    <n v="919"/>
    <s v="3134/12"/>
    <d v="2012-02-17T00:00:00"/>
    <d v="2012-04-02T00:00:00"/>
    <s v="-"/>
    <d v="2012-02-28T00:00:00"/>
    <x v="2"/>
    <x v="1"/>
    <s v="SAUDE"/>
  </r>
  <r>
    <n v="920"/>
    <s v="3135/12"/>
    <d v="2012-02-17T00:00:00"/>
    <d v="2012-04-02T00:00:00"/>
    <s v="-"/>
    <d v="2012-03-09T00:00:00"/>
    <x v="2"/>
    <x v="1"/>
    <s v="SAUDE"/>
  </r>
  <r>
    <n v="921"/>
    <s v="3136/12"/>
    <d v="2012-02-17T00:00:00"/>
    <d v="2012-04-02T00:00:00"/>
    <s v="-"/>
    <d v="2012-02-28T00:00:00"/>
    <x v="2"/>
    <x v="1"/>
    <s v="SAUDE"/>
  </r>
  <r>
    <n v="922"/>
    <s v="3137/12"/>
    <d v="2012-02-17T00:00:00"/>
    <d v="2012-04-02T00:00:00"/>
    <s v="-"/>
    <d v="2012-02-28T00:00:00"/>
    <x v="2"/>
    <x v="1"/>
    <s v="SAUDE"/>
  </r>
  <r>
    <n v="879"/>
    <s v="3093/12"/>
    <d v="2012-02-17T00:00:00"/>
    <d v="2012-04-02T00:00:00"/>
    <s v="-"/>
    <d v="2012-02-28T00:00:00"/>
    <x v="2"/>
    <x v="1"/>
    <s v="SAUDE"/>
  </r>
  <r>
    <n v="924"/>
    <s v="3156/12"/>
    <d v="2012-02-28T00:00:00"/>
    <d v="2012-04-13T00:00:00"/>
    <d v="2012-04-28T00:00:00"/>
    <m/>
    <x v="1"/>
    <x v="1"/>
    <s v="-"/>
  </r>
  <r>
    <n v="818"/>
    <s v="3176/12"/>
    <d v="2012-03-07T00:00:00"/>
    <d v="2012-04-21T00:00:00"/>
    <d v="2012-05-06T00:00:00"/>
    <d v="2012-03-23T00:00:00"/>
    <x v="1"/>
    <x v="4"/>
    <s v="-"/>
  </r>
  <r>
    <n v="930"/>
    <s v="3169/12"/>
    <d v="2012-03-09T00:00:00"/>
    <d v="2012-04-23T00:00:00"/>
    <d v="2012-05-08T00:00:00"/>
    <m/>
    <x v="1"/>
    <x v="1"/>
    <s v="-"/>
  </r>
  <r>
    <n v="850"/>
    <s v="3194/12"/>
    <d v="2012-03-16T00:00:00"/>
    <d v="2012-04-30T00:00:00"/>
    <d v="2012-05-15T00:00:00"/>
    <m/>
    <x v="1"/>
    <x v="1"/>
    <s v="-"/>
  </r>
  <r>
    <n v="854"/>
    <s v="3195/12"/>
    <d v="2012-03-16T00:00:00"/>
    <d v="2012-04-30T00:00:00"/>
    <d v="2012-05-15T00:00:00"/>
    <m/>
    <x v="1"/>
    <x v="1"/>
    <s v="-"/>
  </r>
  <r>
    <n v="913"/>
    <s v="3193/12"/>
    <d v="2012-03-16T00:00:00"/>
    <d v="2012-04-30T00:00:00"/>
    <d v="2012-05-15T00:00:00"/>
    <m/>
    <x v="1"/>
    <x v="1"/>
    <s v="-"/>
  </r>
  <r>
    <s v="855"/>
    <s v="3200/12"/>
    <d v="2012-03-16T00:00:00"/>
    <d v="2012-04-30T00:00:00"/>
    <d v="2012-05-15T00:00:00"/>
    <m/>
    <x v="1"/>
    <x v="1"/>
    <s v="-"/>
  </r>
  <r>
    <s v="862"/>
    <s v="3199/12"/>
    <d v="2012-03-16T00:00:00"/>
    <d v="2012-04-30T00:00:00"/>
    <d v="2012-05-15T00:00:00"/>
    <m/>
    <x v="1"/>
    <x v="1"/>
    <s v="-"/>
  </r>
  <r>
    <n v="896"/>
    <s v="3198/12"/>
    <d v="2012-03-16T00:00:00"/>
    <d v="2012-04-30T00:00:00"/>
    <d v="2012-05-15T00:00:00"/>
    <m/>
    <x v="1"/>
    <x v="1"/>
    <s v="-"/>
  </r>
  <r>
    <s v="652"/>
    <s v="3203/12"/>
    <d v="2012-03-19T00:00:00"/>
    <d v="2012-05-03T00:00:00"/>
    <s v="-"/>
    <d v="2012-04-24T00:00:00"/>
    <x v="2"/>
    <x v="1"/>
    <s v="SAUDE"/>
  </r>
  <r>
    <n v="948"/>
    <s v="3214/12"/>
    <d v="2012-03-21T00:00:00"/>
    <d v="2012-05-05T00:00:00"/>
    <s v="-"/>
    <d v="2012-04-24T00:00:00"/>
    <x v="2"/>
    <x v="1"/>
    <s v="SAUDE"/>
  </r>
  <r>
    <n v="938"/>
    <s v="3187/12"/>
    <d v="2012-03-21T00:00:00"/>
    <d v="2012-05-05T00:00:00"/>
    <d v="2012-05-20T00:00:00"/>
    <m/>
    <x v="1"/>
    <x v="1"/>
    <s v="-"/>
  </r>
  <r>
    <n v="939"/>
    <s v="3189/12"/>
    <d v="2012-03-21T00:00:00"/>
    <d v="2012-05-05T00:00:00"/>
    <s v="-"/>
    <d v="2012-04-03T00:00:00"/>
    <x v="2"/>
    <x v="1"/>
    <s v="SAUDE"/>
  </r>
  <r>
    <n v="940"/>
    <s v="3205/12"/>
    <d v="2012-03-21T00:00:00"/>
    <d v="2012-05-05T00:00:00"/>
    <d v="2012-05-20T00:00:00"/>
    <m/>
    <x v="1"/>
    <x v="1"/>
    <s v="-"/>
  </r>
  <r>
    <n v="942"/>
    <s v="3207/12"/>
    <d v="2012-03-21T00:00:00"/>
    <d v="2012-05-05T00:00:00"/>
    <d v="2012-05-20T00:00:00"/>
    <m/>
    <x v="1"/>
    <x v="1"/>
    <s v="-"/>
  </r>
  <r>
    <n v="943"/>
    <s v="3208/12"/>
    <d v="2012-03-21T00:00:00"/>
    <d v="2012-05-05T00:00:00"/>
    <s v="-"/>
    <d v="2012-04-24T00:00:00"/>
    <x v="2"/>
    <x v="1"/>
    <s v="SAUDE"/>
  </r>
  <r>
    <n v="944"/>
    <s v="3209/12"/>
    <d v="2012-03-21T00:00:00"/>
    <d v="2012-05-05T00:00:00"/>
    <d v="2012-05-20T00:00:00"/>
    <m/>
    <x v="1"/>
    <x v="1"/>
    <s v="-"/>
  </r>
  <r>
    <n v="945"/>
    <s v="3210/12"/>
    <d v="2012-03-21T00:00:00"/>
    <d v="2012-05-05T00:00:00"/>
    <s v="-"/>
    <d v="2012-04-24T00:00:00"/>
    <x v="2"/>
    <x v="1"/>
    <s v="SAUDE"/>
  </r>
  <r>
    <n v="946"/>
    <s v="3211/12"/>
    <d v="2012-03-21T00:00:00"/>
    <d v="2012-05-05T00:00:00"/>
    <s v="-"/>
    <d v="2012-04-24T00:00:00"/>
    <x v="2"/>
    <x v="1"/>
    <s v="SAUDE"/>
  </r>
  <r>
    <n v="947"/>
    <s v="3213/12"/>
    <d v="2012-03-21T00:00:00"/>
    <d v="2012-05-05T00:00:00"/>
    <d v="2012-05-20T00:00:00"/>
    <m/>
    <x v="1"/>
    <x v="1"/>
    <s v="-"/>
  </r>
  <r>
    <n v="937"/>
    <s v="3186/12"/>
    <d v="2012-03-21T00:00:00"/>
    <d v="2012-05-05T00:00:00"/>
    <d v="2012-05-20T00:00:00"/>
    <m/>
    <x v="1"/>
    <x v="1"/>
    <s v="-"/>
  </r>
  <r>
    <n v="936"/>
    <s v="3185/12"/>
    <d v="2012-03-21T00:00:00"/>
    <d v="2012-05-05T00:00:00"/>
    <s v="-"/>
    <d v="2012-04-24T00:00:00"/>
    <x v="2"/>
    <x v="1"/>
    <s v="SAUDE"/>
  </r>
  <r>
    <n v="935"/>
    <s v="3184/12"/>
    <d v="2012-03-21T00:00:00"/>
    <d v="2012-05-05T00:00:00"/>
    <d v="2012-05-20T00:00:00"/>
    <m/>
    <x v="1"/>
    <x v="1"/>
    <s v="-"/>
  </r>
  <r>
    <n v="934"/>
    <s v="3183/12"/>
    <d v="2012-03-21T00:00:00"/>
    <d v="2012-05-05T00:00:00"/>
    <d v="2012-05-20T00:00:00"/>
    <m/>
    <x v="1"/>
    <x v="1"/>
    <s v="-"/>
  </r>
  <r>
    <n v="955"/>
    <s v="3222/12"/>
    <d v="2012-03-29T00:00:00"/>
    <d v="2012-05-13T00:00:00"/>
    <s v="-"/>
    <d v="2012-04-16T00:00:00"/>
    <x v="2"/>
    <x v="1"/>
    <s v="SAUDE"/>
  </r>
  <r>
    <n v="951"/>
    <s v="3218/12"/>
    <d v="2012-03-29T00:00:00"/>
    <d v="2012-05-13T00:00:00"/>
    <d v="2012-05-28T00:00:00"/>
    <m/>
    <x v="1"/>
    <x v="1"/>
    <s v="-"/>
  </r>
  <r>
    <n v="949"/>
    <s v="3216/12"/>
    <d v="2012-03-29T00:00:00"/>
    <d v="2012-05-13T00:00:00"/>
    <s v="-"/>
    <d v="2012-04-03T00:00:00"/>
    <x v="2"/>
    <x v="1"/>
    <s v="SAUDE"/>
  </r>
  <r>
    <n v="950"/>
    <s v="3217/12"/>
    <d v="2012-03-29T00:00:00"/>
    <d v="2012-05-13T00:00:00"/>
    <s v="-"/>
    <d v="2012-04-03T00:00:00"/>
    <x v="2"/>
    <x v="1"/>
    <s v="SAUDE"/>
  </r>
  <r>
    <n v="952"/>
    <s v="3219/12"/>
    <d v="2012-03-29T00:00:00"/>
    <d v="2012-05-13T00:00:00"/>
    <d v="2012-05-28T00:00:00"/>
    <m/>
    <x v="1"/>
    <x v="1"/>
    <s v="-"/>
  </r>
  <r>
    <n v="953"/>
    <s v="3220/12"/>
    <d v="2012-03-29T00:00:00"/>
    <d v="2012-05-13T00:00:00"/>
    <s v="-"/>
    <d v="2012-04-16T00:00:00"/>
    <x v="2"/>
    <x v="1"/>
    <s v="SAUDE"/>
  </r>
  <r>
    <n v="954"/>
    <s v="3221/12"/>
    <d v="2012-03-29T00:00:00"/>
    <d v="2012-05-13T00:00:00"/>
    <d v="2012-05-28T00:00:00"/>
    <m/>
    <x v="1"/>
    <x v="1"/>
    <s v="-"/>
  </r>
  <r>
    <n v="956"/>
    <s v="3223/12"/>
    <d v="2012-03-29T00:00:00"/>
    <d v="2012-05-13T00:00:00"/>
    <d v="2012-05-28T00:00:00"/>
    <m/>
    <x v="1"/>
    <x v="1"/>
    <s v="-"/>
  </r>
  <r>
    <n v="3231"/>
    <s v="3231/12"/>
    <d v="2012-04-02T00:00:00"/>
    <d v="2012-05-17T00:00:00"/>
    <d v="2012-06-01T00:00:00"/>
    <m/>
    <x v="1"/>
    <x v="1"/>
    <s v="-"/>
  </r>
  <r>
    <n v="3232"/>
    <s v="3232/12"/>
    <d v="2012-04-02T00:00:00"/>
    <d v="2012-05-17T00:00:00"/>
    <d v="2012-06-01T00:00:00"/>
    <m/>
    <x v="1"/>
    <x v="1"/>
    <s v="-"/>
  </r>
  <r>
    <n v="3233"/>
    <s v="3233/12"/>
    <d v="2012-04-03T00:00:00"/>
    <d v="2012-05-18T00:00:00"/>
    <d v="2012-06-02T00:00:00"/>
    <m/>
    <x v="1"/>
    <x v="1"/>
    <s v="-"/>
  </r>
  <r>
    <n v="3234"/>
    <s v="3234/12"/>
    <d v="2012-04-03T00:00:00"/>
    <d v="2012-05-18T00:00:00"/>
    <s v="-"/>
    <d v="2012-04-24T00:00:00"/>
    <x v="2"/>
    <x v="1"/>
    <s v="SAUDE"/>
  </r>
  <r>
    <n v="3236"/>
    <s v="3236/12"/>
    <d v="2012-04-03T00:00:00"/>
    <d v="2012-05-18T00:00:00"/>
    <d v="2012-06-02T00:00:00"/>
    <m/>
    <x v="1"/>
    <x v="1"/>
    <s v="-"/>
  </r>
  <r>
    <n v="3237"/>
    <n v="3237"/>
    <d v="2012-04-03T00:00:00"/>
    <d v="2012-05-18T00:00:00"/>
    <d v="2012-06-02T00:00:00"/>
    <m/>
    <x v="1"/>
    <x v="4"/>
    <s v="-"/>
  </r>
  <r>
    <n v="3238"/>
    <s v="3238/12"/>
    <d v="2012-04-03T00:00:00"/>
    <d v="2012-05-18T00:00:00"/>
    <d v="2012-06-02T00:00:00"/>
    <m/>
    <x v="1"/>
    <x v="1"/>
    <s v="-"/>
  </r>
  <r>
    <n v="3239"/>
    <s v="3239/12"/>
    <d v="2012-04-03T00:00:00"/>
    <d v="2012-05-18T00:00:00"/>
    <s v="-"/>
    <d v="2012-04-16T00:00:00"/>
    <x v="2"/>
    <x v="1"/>
    <s v="SAUDE"/>
  </r>
  <r>
    <n v="3240"/>
    <s v="3240/12"/>
    <d v="2012-04-03T00:00:00"/>
    <d v="2012-05-18T00:00:00"/>
    <d v="2012-06-02T00:00:00"/>
    <m/>
    <x v="1"/>
    <x v="1"/>
    <s v="-"/>
  </r>
  <r>
    <n v="3241"/>
    <n v="3241"/>
    <d v="2012-04-03T00:00:00"/>
    <d v="2012-05-18T00:00:00"/>
    <d v="2012-06-02T00:00:00"/>
    <m/>
    <x v="4"/>
    <x v="4"/>
    <s v="-"/>
  </r>
  <r>
    <n v="3242"/>
    <s v="3242/12"/>
    <d v="2012-04-03T00:00:00"/>
    <d v="2012-05-18T00:00:00"/>
    <d v="2012-06-02T00:00:00"/>
    <m/>
    <x v="1"/>
    <x v="1"/>
    <s v="-"/>
  </r>
  <r>
    <n v="3243"/>
    <s v="3243/12"/>
    <d v="2012-04-03T00:00:00"/>
    <d v="2012-05-18T00:00:00"/>
    <d v="2012-06-02T00:00:00"/>
    <d v="2012-04-16T00:00:00"/>
    <x v="1"/>
    <x v="1"/>
    <s v="-"/>
  </r>
  <r>
    <n v="3244"/>
    <s v="3244/12"/>
    <d v="2012-04-03T00:00:00"/>
    <d v="2012-05-18T00:00:00"/>
    <d v="2012-06-02T00:00:00"/>
    <m/>
    <x v="1"/>
    <x v="1"/>
    <s v="-"/>
  </r>
  <r>
    <n v="3245"/>
    <n v="3245"/>
    <d v="2012-04-03T00:00:00"/>
    <d v="2012-05-18T00:00:00"/>
    <d v="2012-06-02T00:00:00"/>
    <m/>
    <x v="1"/>
    <x v="4"/>
    <s v="-"/>
  </r>
  <r>
    <n v="3246"/>
    <s v="3246/12"/>
    <d v="2012-04-03T00:00:00"/>
    <d v="2012-05-18T00:00:00"/>
    <d v="2012-06-02T00:00:00"/>
    <m/>
    <x v="1"/>
    <x v="1"/>
    <s v="-"/>
  </r>
  <r>
    <n v="3247"/>
    <s v="3247/12"/>
    <d v="2012-04-03T00:00:00"/>
    <d v="2012-05-18T00:00:00"/>
    <d v="2012-06-02T00:00:00"/>
    <d v="2012-04-16T00:00:00"/>
    <x v="1"/>
    <x v="1"/>
    <s v="-"/>
  </r>
  <r>
    <n v="3248"/>
    <s v="3248/12"/>
    <d v="2012-04-03T00:00:00"/>
    <d v="2012-05-18T00:00:00"/>
    <d v="2012-06-02T00:00:00"/>
    <d v="2012-04-16T00:00:00"/>
    <x v="1"/>
    <x v="1"/>
    <s v="-"/>
  </r>
  <r>
    <n v="3249"/>
    <s v="3249/12"/>
    <d v="2012-04-03T00:00:00"/>
    <d v="2012-05-18T00:00:00"/>
    <d v="2012-06-02T00:00:00"/>
    <m/>
    <x v="1"/>
    <x v="1"/>
    <s v="-"/>
  </r>
  <r>
    <n v="3250"/>
    <n v="3250"/>
    <d v="2012-04-03T00:00:00"/>
    <d v="2012-05-18T00:00:00"/>
    <s v="-"/>
    <m/>
    <x v="2"/>
    <x v="4"/>
    <s v="-"/>
  </r>
  <r>
    <n v="3252"/>
    <s v="3252/12"/>
    <d v="2012-04-03T00:00:00"/>
    <d v="2012-05-18T00:00:00"/>
    <d v="2012-06-02T00:00:00"/>
    <m/>
    <x v="1"/>
    <x v="1"/>
    <s v="-"/>
  </r>
  <r>
    <n v="3253"/>
    <s v="3253/12"/>
    <d v="2012-04-03T00:00:00"/>
    <d v="2012-05-18T00:00:00"/>
    <s v="-"/>
    <d v="2012-04-16T00:00:00"/>
    <x v="2"/>
    <x v="1"/>
    <s v="SAUDE"/>
  </r>
  <r>
    <n v="3254"/>
    <s v="3254/12"/>
    <d v="2012-04-03T00:00:00"/>
    <d v="2012-05-18T00:00:00"/>
    <d v="2012-06-02T00:00:00"/>
    <m/>
    <x v="1"/>
    <x v="1"/>
    <s v="-"/>
  </r>
  <r>
    <n v="3251"/>
    <s v="3251/12"/>
    <d v="2012-04-03T00:00:00"/>
    <d v="2012-05-18T00:00:00"/>
    <s v="-"/>
    <d v="2012-04-20T00:00:00"/>
    <x v="2"/>
    <x v="1"/>
    <s v="SAUDE"/>
  </r>
  <r>
    <n v="3255"/>
    <s v="3255/12"/>
    <d v="2012-04-03T00:00:00"/>
    <d v="2012-05-18T00:00:00"/>
    <d v="2012-06-02T00:00:00"/>
    <m/>
    <x v="1"/>
    <x v="1"/>
    <s v="-"/>
  </r>
  <r>
    <n v="3259"/>
    <s v="3259/12"/>
    <d v="2012-04-03T00:00:00"/>
    <d v="2012-05-18T00:00:00"/>
    <d v="2012-06-02T00:00:00"/>
    <m/>
    <x v="4"/>
    <x v="1"/>
    <s v="-"/>
  </r>
  <r>
    <n v="3235"/>
    <s v="3235/12"/>
    <d v="2012-04-03T00:00:00"/>
    <d v="2012-05-18T00:00:00"/>
    <d v="2012-06-02T00:00:00"/>
    <m/>
    <x v="1"/>
    <x v="1"/>
    <s v="-"/>
  </r>
  <r>
    <n v="3266"/>
    <n v="3266"/>
    <d v="2012-04-04T00:00:00"/>
    <d v="2012-05-19T00:00:00"/>
    <d v="2012-06-03T00:00:00"/>
    <m/>
    <x v="1"/>
    <x v="1"/>
    <s v="-"/>
  </r>
  <r>
    <n v="3267"/>
    <n v="3267"/>
    <d v="2012-04-04T00:00:00"/>
    <d v="2012-05-19T00:00:00"/>
    <s v="-"/>
    <d v="2012-04-16T00:00:00"/>
    <x v="2"/>
    <x v="1"/>
    <s v="SAUDE"/>
  </r>
  <r>
    <n v="3268"/>
    <n v="3268"/>
    <d v="2012-04-04T00:00:00"/>
    <d v="2012-05-19T00:00:00"/>
    <s v="-"/>
    <d v="2012-04-17T00:00:00"/>
    <x v="2"/>
    <x v="1"/>
    <s v="SAUDE"/>
  </r>
  <r>
    <n v="3269"/>
    <n v="3269"/>
    <d v="2012-04-04T00:00:00"/>
    <d v="2012-05-19T00:00:00"/>
    <s v="-"/>
    <d v="2012-04-16T00:00:00"/>
    <x v="2"/>
    <x v="1"/>
    <s v="SAUDE"/>
  </r>
  <r>
    <n v="3270"/>
    <n v="3270"/>
    <d v="2012-04-04T00:00:00"/>
    <d v="2012-05-19T00:00:00"/>
    <d v="2012-06-03T00:00:00"/>
    <m/>
    <x v="1"/>
    <x v="1"/>
    <s v="-"/>
  </r>
  <r>
    <n v="3271"/>
    <n v="3271"/>
    <d v="2012-04-04T00:00:00"/>
    <d v="2012-05-19T00:00:00"/>
    <d v="2012-06-03T00:00:00"/>
    <m/>
    <x v="1"/>
    <x v="1"/>
    <s v="-"/>
  </r>
  <r>
    <n v="3272"/>
    <n v="3272"/>
    <d v="2012-04-04T00:00:00"/>
    <d v="2012-05-19T00:00:00"/>
    <d v="2012-06-03T00:00:00"/>
    <m/>
    <x v="1"/>
    <x v="1"/>
    <s v="-"/>
  </r>
  <r>
    <n v="3265"/>
    <n v="3265"/>
    <d v="2012-04-04T00:00:00"/>
    <d v="2012-05-19T00:00:00"/>
    <d v="2012-06-03T00:00:00"/>
    <m/>
    <x v="1"/>
    <x v="1"/>
    <s v="-"/>
  </r>
  <r>
    <n v="3206"/>
    <n v="3206"/>
    <d v="2012-03-20T00:00:00"/>
    <d v="2012-05-04T00:00:00"/>
    <s v="-"/>
    <d v="2012-04-16T00:00:00"/>
    <x v="2"/>
    <x v="1"/>
    <s v="SAUDE"/>
  </r>
  <r>
    <n v="3319"/>
    <n v="3319"/>
    <d v="2012-04-16T00:00:00"/>
    <d v="2012-05-31T00:00:00"/>
    <d v="2012-06-15T00:00:00"/>
    <m/>
    <x v="1"/>
    <x v="1"/>
    <s v="-"/>
  </r>
  <r>
    <n v="3318"/>
    <n v="3318"/>
    <d v="2012-04-16T00:00:00"/>
    <d v="2012-05-31T00:00:00"/>
    <s v="-"/>
    <d v="2012-04-20T00:00:00"/>
    <x v="2"/>
    <x v="1"/>
    <s v="SAUDE"/>
  </r>
  <r>
    <n v="3320"/>
    <n v="3320"/>
    <d v="2012-04-16T00:00:00"/>
    <d v="2012-05-31T00:00:00"/>
    <s v="-"/>
    <d v="2012-04-20T00:00:00"/>
    <x v="2"/>
    <x v="1"/>
    <s v="SAUDE"/>
  </r>
  <r>
    <n v="3323"/>
    <n v="3323"/>
    <d v="2012-04-16T00:00:00"/>
    <d v="2012-05-31T00:00:00"/>
    <s v="-"/>
    <d v="2012-04-20T00:00:00"/>
    <x v="2"/>
    <x v="1"/>
    <s v="SAUDE"/>
  </r>
  <r>
    <n v="3325"/>
    <n v="3325"/>
    <d v="2012-04-16T00:00:00"/>
    <d v="2012-05-31T00:00:00"/>
    <d v="2012-06-15T00:00:00"/>
    <m/>
    <x v="1"/>
    <x v="1"/>
    <s v="-"/>
  </r>
  <r>
    <n v="3326"/>
    <n v="3326"/>
    <d v="2012-04-16T00:00:00"/>
    <d v="2012-05-31T00:00:00"/>
    <d v="2012-06-15T00:00:00"/>
    <m/>
    <x v="1"/>
    <x v="1"/>
    <s v="-"/>
  </r>
  <r>
    <n v="3327"/>
    <n v="3327"/>
    <d v="2012-04-16T00:00:00"/>
    <d v="2012-05-31T00:00:00"/>
    <d v="2012-06-15T00:00:00"/>
    <m/>
    <x v="1"/>
    <x v="1"/>
    <s v="-"/>
  </r>
  <r>
    <n v="3328"/>
    <n v="3328"/>
    <d v="2012-04-16T00:00:00"/>
    <d v="2012-05-31T00:00:00"/>
    <s v="-"/>
    <d v="2012-04-20T00:00:00"/>
    <x v="2"/>
    <x v="1"/>
    <s v="SAUDE"/>
  </r>
  <r>
    <n v="3329"/>
    <n v="3329"/>
    <d v="2012-04-16T00:00:00"/>
    <d v="2012-05-31T00:00:00"/>
    <d v="2012-06-18T00:00:00"/>
    <d v="2012-04-20T00:00:00"/>
    <x v="5"/>
    <x v="1"/>
    <s v="SAUDE"/>
  </r>
  <r>
    <n v="3330"/>
    <n v="3330"/>
    <d v="2012-04-16T00:00:00"/>
    <d v="2012-05-31T00:00:00"/>
    <s v="-"/>
    <d v="2012-04-24T00:00:00"/>
    <x v="2"/>
    <x v="1"/>
    <s v="SAUDE"/>
  </r>
  <r>
    <n v="3336"/>
    <n v="3336"/>
    <d v="2012-04-17T00:00:00"/>
    <d v="2012-06-01T00:00:00"/>
    <s v="-"/>
    <d v="2012-04-24T00:00:00"/>
    <x v="2"/>
    <x v="1"/>
    <s v="SAUDE"/>
  </r>
  <r>
    <n v="3335"/>
    <n v="3335"/>
    <d v="2012-04-17T00:00:00"/>
    <d v="2012-06-01T00:00:00"/>
    <d v="2012-06-16T00:00:00"/>
    <m/>
    <x v="5"/>
    <x v="1"/>
    <s v="-"/>
  </r>
  <r>
    <n v="3333"/>
    <n v="3333"/>
    <d v="2012-04-17T00:00:00"/>
    <d v="2012-06-01T00:00:00"/>
    <d v="2012-06-16T00:00:00"/>
    <m/>
    <x v="6"/>
    <x v="1"/>
    <s v="-"/>
  </r>
  <r>
    <n v="3332"/>
    <n v="3332"/>
    <d v="2012-04-17T00:00:00"/>
    <d v="2012-06-01T00:00:00"/>
    <d v="2012-06-16T00:00:00"/>
    <m/>
    <x v="1"/>
    <x v="1"/>
    <s v="-"/>
  </r>
  <r>
    <n v="3340"/>
    <n v="3340"/>
    <d v="2012-04-18T00:00:00"/>
    <d v="2012-06-02T00:00:00"/>
    <d v="2012-06-17T00:00:00"/>
    <m/>
    <x v="1"/>
    <x v="1"/>
    <s v="-"/>
  </r>
  <r>
    <n v="3341"/>
    <n v="3341"/>
    <d v="2012-04-18T00:00:00"/>
    <d v="2012-06-02T00:00:00"/>
    <s v="-"/>
    <d v="2012-04-24T00:00:00"/>
    <x v="2"/>
    <x v="1"/>
    <s v="SAUDE"/>
  </r>
  <r>
    <n v="3342"/>
    <n v="3342"/>
    <d v="2012-04-18T00:00:00"/>
    <d v="2012-06-02T00:00:00"/>
    <s v="-"/>
    <d v="2012-04-24T00:00:00"/>
    <x v="2"/>
    <x v="1"/>
    <s v="SAUDE"/>
  </r>
  <r>
    <n v="3337"/>
    <n v="3337"/>
    <d v="2012-04-18T00:00:00"/>
    <d v="2012-06-02T00:00:00"/>
    <d v="2012-06-17T00:00:00"/>
    <m/>
    <x v="1"/>
    <x v="1"/>
    <s v="-"/>
  </r>
  <r>
    <n v="3339"/>
    <n v="3339"/>
    <d v="2012-04-18T00:00:00"/>
    <d v="2012-06-02T00:00:00"/>
    <d v="2012-06-17T00:00:00"/>
    <m/>
    <x v="5"/>
    <x v="1"/>
    <s v="-"/>
  </r>
  <r>
    <n v="3343"/>
    <n v="3343"/>
    <d v="2012-04-18T00:00:00"/>
    <d v="2012-06-02T00:00:00"/>
    <d v="2012-06-17T00:00:00"/>
    <m/>
    <x v="1"/>
    <x v="1"/>
    <s v="-"/>
  </r>
  <r>
    <n v="3344"/>
    <n v="3344"/>
    <d v="2012-04-18T00:00:00"/>
    <d v="2012-06-02T00:00:00"/>
    <d v="2012-06-17T00:00:00"/>
    <m/>
    <x v="1"/>
    <x v="1"/>
    <s v="-"/>
  </r>
  <r>
    <n v="3346"/>
    <n v="3346"/>
    <d v="2012-04-18T00:00:00"/>
    <d v="2012-06-02T00:00:00"/>
    <s v="-"/>
    <d v="2012-04-24T00:00:00"/>
    <x v="2"/>
    <x v="1"/>
    <s v="SAUDE"/>
  </r>
  <r>
    <n v="3350"/>
    <n v="3350"/>
    <d v="2012-04-20T00:00:00"/>
    <d v="2012-06-04T00:00:00"/>
    <s v="-"/>
    <d v="2012-04-24T00:00:00"/>
    <x v="2"/>
    <x v="1"/>
    <s v="SAUDE"/>
  </r>
  <r>
    <n v="3351"/>
    <n v="3351"/>
    <d v="2012-04-20T00:00:00"/>
    <d v="2012-06-04T00:00:00"/>
    <s v="-"/>
    <d v="2012-04-24T00:00:00"/>
    <x v="2"/>
    <x v="1"/>
    <s v="SAUDE"/>
  </r>
  <r>
    <n v="3348"/>
    <n v="3348"/>
    <d v="2012-04-20T00:00:00"/>
    <d v="2012-06-04T00:00:00"/>
    <s v="-"/>
    <d v="2012-04-24T00:00:00"/>
    <x v="2"/>
    <x v="1"/>
    <s v="SAUDE"/>
  </r>
  <r>
    <n v="3349"/>
    <n v="3349"/>
    <d v="2012-04-20T00:00:00"/>
    <d v="2012-06-04T00:00:00"/>
    <d v="2012-06-19T00:00:00"/>
    <m/>
    <x v="1"/>
    <x v="1"/>
    <s v="-"/>
  </r>
  <r>
    <n v="3352"/>
    <n v="3352"/>
    <d v="2012-04-20T00:00:00"/>
    <d v="2012-06-04T00:00:00"/>
    <d v="2012-06-19T00:00:00"/>
    <m/>
    <x v="1"/>
    <x v="1"/>
    <s v="-"/>
  </r>
  <r>
    <n v="3353"/>
    <n v="3353"/>
    <d v="2012-04-20T00:00:00"/>
    <d v="2012-06-04T00:00:00"/>
    <d v="2012-06-19T00:00:00"/>
    <m/>
    <x v="4"/>
    <x v="1"/>
    <s v="-"/>
  </r>
  <r>
    <n v="3354"/>
    <n v="3354"/>
    <d v="2012-04-20T00:00:00"/>
    <d v="2012-06-04T00:00:00"/>
    <s v="-"/>
    <d v="2012-04-26T00:00:00"/>
    <x v="2"/>
    <x v="1"/>
    <s v="-"/>
  </r>
  <r>
    <n v="3355"/>
    <n v="3355"/>
    <d v="2012-04-20T00:00:00"/>
    <d v="2012-06-04T00:00:00"/>
    <d v="2012-06-19T00:00:00"/>
    <m/>
    <x v="6"/>
    <x v="1"/>
    <s v="-"/>
  </r>
  <r>
    <n v="3357"/>
    <n v="3357"/>
    <d v="2012-04-20T00:00:00"/>
    <d v="2012-06-04T00:00:00"/>
    <d v="2012-06-19T00:00:00"/>
    <m/>
    <x v="4"/>
    <x v="1"/>
    <s v="-"/>
  </r>
  <r>
    <n v="3358"/>
    <n v="3358"/>
    <d v="2012-04-20T00:00:00"/>
    <d v="2012-06-04T00:00:00"/>
    <d v="2012-06-19T00:00:00"/>
    <m/>
    <x v="6"/>
    <x v="1"/>
    <s v="-"/>
  </r>
  <r>
    <n v="3359"/>
    <n v="3359"/>
    <d v="2012-04-20T00:00:00"/>
    <d v="2012-06-04T00:00:00"/>
    <d v="2012-06-19T00:00:00"/>
    <m/>
    <x v="6"/>
    <x v="1"/>
    <s v="-"/>
  </r>
  <r>
    <n v="3361"/>
    <n v="3361"/>
    <d v="2012-04-20T00:00:00"/>
    <d v="2012-06-04T00:00:00"/>
    <d v="2012-06-19T00:00:00"/>
    <m/>
    <x v="6"/>
    <x v="1"/>
    <s v="-"/>
  </r>
  <r>
    <n v="3362"/>
    <n v="3362"/>
    <d v="2012-04-20T00:00:00"/>
    <d v="2012-06-04T00:00:00"/>
    <d v="2012-06-19T00:00:00"/>
    <m/>
    <x v="6"/>
    <x v="1"/>
    <s v="-"/>
  </r>
  <r>
    <n v="3363"/>
    <n v="3363"/>
    <d v="2012-04-20T00:00:00"/>
    <d v="2012-06-04T00:00:00"/>
    <d v="2012-06-19T00:00:00"/>
    <m/>
    <x v="5"/>
    <x v="1"/>
    <s v="-"/>
  </r>
  <r>
    <n v="3373"/>
    <n v="3373"/>
    <d v="2012-04-23T00:00:00"/>
    <d v="2012-06-07T00:00:00"/>
    <d v="2012-06-22T00:00:00"/>
    <m/>
    <x v="6"/>
    <x v="1"/>
    <s v="-"/>
  </r>
  <r>
    <n v="3374"/>
    <n v="3374"/>
    <d v="2012-04-23T00:00:00"/>
    <d v="2012-06-07T00:00:00"/>
    <d v="2012-06-22T00:00:00"/>
    <m/>
    <x v="6"/>
    <x v="1"/>
    <s v="-"/>
  </r>
  <r>
    <n v="3372"/>
    <n v="3372"/>
    <d v="2012-04-23T00:00:00"/>
    <d v="2012-06-07T00:00:00"/>
    <d v="2012-06-22T00:00:00"/>
    <m/>
    <x v="5"/>
    <x v="1"/>
    <s v="-"/>
  </r>
  <r>
    <n v="3371"/>
    <n v="3371"/>
    <d v="2012-04-23T00:00:00"/>
    <d v="2012-06-07T00:00:00"/>
    <d v="2012-06-22T00:00:00"/>
    <m/>
    <x v="5"/>
    <x v="1"/>
    <s v="-"/>
  </r>
  <r>
    <n v="3383"/>
    <n v="3383"/>
    <d v="2012-04-25T00:00:00"/>
    <d v="2012-06-09T00:00:00"/>
    <d v="2012-06-24T00:00:00"/>
    <m/>
    <x v="4"/>
    <x v="1"/>
    <s v="-"/>
  </r>
  <r>
    <n v="3382"/>
    <n v="3382"/>
    <d v="2012-04-25T00:00:00"/>
    <d v="2012-06-09T00:00:00"/>
    <d v="2012-06-24T00:00:00"/>
    <m/>
    <x v="6"/>
    <x v="1"/>
    <s v="-"/>
  </r>
  <r>
    <n v="3385"/>
    <n v="3385"/>
    <d v="2012-04-25T00:00:00"/>
    <d v="2012-06-09T00:00:00"/>
    <d v="2012-06-24T00:00:00"/>
    <m/>
    <x v="6"/>
    <x v="1"/>
    <s v="-"/>
  </r>
  <r>
    <n v="3386"/>
    <n v="3386"/>
    <d v="2012-04-25T00:00:00"/>
    <d v="2012-06-09T00:00:00"/>
    <d v="2012-06-24T00:00:00"/>
    <m/>
    <x v="6"/>
    <x v="1"/>
    <s v="-"/>
  </r>
  <r>
    <n v="3387"/>
    <n v="3387"/>
    <d v="2012-04-25T00:00:00"/>
    <d v="2012-06-09T00:00:00"/>
    <d v="2012-06-24T00:00:00"/>
    <m/>
    <x v="6"/>
    <x v="1"/>
    <s v="-"/>
  </r>
  <r>
    <n v="3388"/>
    <n v="3388"/>
    <d v="2012-04-25T00:00:00"/>
    <d v="2012-06-09T00:00:00"/>
    <d v="2012-06-24T00:00:00"/>
    <m/>
    <x v="5"/>
    <x v="1"/>
    <s v="-"/>
  </r>
  <r>
    <n v="3381"/>
    <n v="3381"/>
    <d v="2012-04-25T00:00:00"/>
    <d v="2012-06-09T00:00:00"/>
    <d v="2012-06-24T00:00:00"/>
    <m/>
    <x v="6"/>
    <x v="1"/>
    <s v="-"/>
  </r>
  <r>
    <n v="3380"/>
    <n v="3380"/>
    <d v="2012-04-25T00:00:00"/>
    <d v="2012-06-09T00:00:00"/>
    <d v="2012-06-24T00:00:00"/>
    <m/>
    <x v="5"/>
    <x v="1"/>
    <s v="-"/>
  </r>
  <r>
    <n v="3379"/>
    <n v="3379"/>
    <d v="2012-04-25T00:00:00"/>
    <d v="2012-06-09T00:00:00"/>
    <d v="2012-06-24T00:00:00"/>
    <m/>
    <x v="5"/>
    <x v="1"/>
    <s v="-"/>
  </r>
  <r>
    <n v="3378"/>
    <n v="3378"/>
    <d v="2012-04-25T00:00:00"/>
    <d v="2012-06-09T00:00:00"/>
    <d v="2012-06-24T00:00:00"/>
    <m/>
    <x v="5"/>
    <x v="1"/>
    <s v="-"/>
  </r>
  <r>
    <n v="3377"/>
    <n v="3377"/>
    <d v="2012-04-25T00:00:00"/>
    <d v="2012-06-09T00:00:00"/>
    <d v="2012-06-24T00:00:00"/>
    <m/>
    <x v="5"/>
    <x v="1"/>
    <s v="-"/>
  </r>
  <r>
    <n v="3376"/>
    <n v="3376"/>
    <d v="2012-04-25T00:00:00"/>
    <d v="2012-06-09T00:00:00"/>
    <d v="2012-06-24T00:00:00"/>
    <m/>
    <x v="5"/>
    <x v="1"/>
    <s v="-"/>
  </r>
  <r>
    <n v="3375"/>
    <n v="3375"/>
    <d v="2012-04-25T00:00:00"/>
    <d v="2012-06-09T00:00:00"/>
    <d v="2012-06-24T00:00:00"/>
    <m/>
    <x v="5"/>
    <x v="1"/>
    <s v="-"/>
  </r>
  <r>
    <n v="3453"/>
    <n v="3453"/>
    <d v="2012-05-08T00:00:00"/>
    <d v="2012-06-22T00:00:00"/>
    <d v="2012-07-07T00:00:00"/>
    <m/>
    <x v="5"/>
    <x v="1"/>
    <s v="-"/>
  </r>
  <r>
    <n v="3450"/>
    <n v="3450"/>
    <d v="2012-05-08T00:00:00"/>
    <d v="2012-06-22T00:00:00"/>
    <d v="2012-07-07T00:00:00"/>
    <m/>
    <x v="5"/>
    <x v="1"/>
    <s v="-"/>
  </r>
  <r>
    <n v="3451"/>
    <n v="3451"/>
    <d v="2012-05-08T00:00:00"/>
    <d v="2012-06-22T00:00:00"/>
    <d v="2012-07-07T00:00:00"/>
    <m/>
    <x v="5"/>
    <x v="1"/>
    <s v="-"/>
  </r>
  <r>
    <n v="3452"/>
    <n v="3452"/>
    <d v="2012-05-08T00:00:00"/>
    <d v="2012-06-22T00:00:00"/>
    <d v="2012-07-07T00:00:00"/>
    <m/>
    <x v="5"/>
    <x v="1"/>
    <s v="-"/>
  </r>
  <r>
    <n v="3449"/>
    <n v="3449"/>
    <d v="2012-05-08T00:00:00"/>
    <d v="2012-06-22T00:00:00"/>
    <d v="2012-07-07T00:00:00"/>
    <m/>
    <x v="5"/>
    <x v="1"/>
    <s v="-"/>
  </r>
  <r>
    <n v="3448"/>
    <n v="3448"/>
    <d v="2012-05-08T00:00:00"/>
    <d v="2012-06-22T00:00:00"/>
    <d v="2012-07-07T00:00:00"/>
    <m/>
    <x v="5"/>
    <x v="1"/>
    <s v="-"/>
  </r>
  <r>
    <n v="3445"/>
    <n v="3445"/>
    <d v="2012-05-08T00:00:00"/>
    <d v="2012-06-22T00:00:00"/>
    <d v="2012-07-07T00:00:00"/>
    <m/>
    <x v="5"/>
    <x v="1"/>
    <s v="-"/>
  </r>
  <r>
    <n v="3444"/>
    <n v="3444"/>
    <d v="2012-05-08T00:00:00"/>
    <d v="2012-06-22T00:00:00"/>
    <d v="2012-07-07T00:00:00"/>
    <m/>
    <x v="5"/>
    <x v="1"/>
    <s v="-"/>
  </r>
  <r>
    <n v="3443"/>
    <n v="3443"/>
    <d v="2012-05-08T00:00:00"/>
    <d v="2012-06-22T00:00:00"/>
    <d v="2012-07-07T00:00:00"/>
    <m/>
    <x v="5"/>
    <x v="1"/>
    <s v="-"/>
  </r>
  <r>
    <n v="3442"/>
    <n v="3442"/>
    <d v="2012-05-08T00:00:00"/>
    <d v="2012-06-22T00:00:00"/>
    <d v="2012-07-07T00:00:00"/>
    <m/>
    <x v="5"/>
    <x v="1"/>
    <s v="-"/>
  </r>
  <r>
    <n v="3441"/>
    <n v="3441"/>
    <d v="2012-05-08T00:00:00"/>
    <d v="2012-06-22T00:00:00"/>
    <d v="2012-07-07T00:00:00"/>
    <m/>
    <x v="5"/>
    <x v="1"/>
    <s v="-"/>
  </r>
  <r>
    <n v="3460"/>
    <n v="3460"/>
    <d v="2012-05-09T00:00:00"/>
    <d v="2012-06-23T00:00:00"/>
    <d v="2012-07-08T00:00:00"/>
    <m/>
    <x v="5"/>
    <x v="1"/>
    <s v="-"/>
  </r>
  <r>
    <n v="3459"/>
    <n v="3459"/>
    <d v="2012-05-09T00:00:00"/>
    <d v="2012-06-23T00:00:00"/>
    <d v="2012-07-08T00:00:00"/>
    <m/>
    <x v="5"/>
    <x v="1"/>
    <s v="-"/>
  </r>
  <r>
    <n v="3456"/>
    <n v="3456"/>
    <d v="2012-05-09T00:00:00"/>
    <d v="2012-06-23T00:00:00"/>
    <d v="2012-07-08T00:00:00"/>
    <m/>
    <x v="5"/>
    <x v="1"/>
    <s v="-"/>
  </r>
  <r>
    <n v="3457"/>
    <n v="3457"/>
    <d v="2012-05-09T00:00:00"/>
    <d v="2012-06-23T00:00:00"/>
    <d v="2012-07-08T00:00:00"/>
    <m/>
    <x v="5"/>
    <x v="1"/>
    <s v="-"/>
  </r>
  <r>
    <n v="3458"/>
    <n v="3458"/>
    <d v="2012-05-09T00:00:00"/>
    <d v="2012-06-23T00:00:00"/>
    <d v="2012-07-08T00:00:00"/>
    <m/>
    <x v="5"/>
    <x v="1"/>
    <s v="-"/>
  </r>
  <r>
    <n v="3461"/>
    <n v="3461"/>
    <d v="2012-05-09T00:00:00"/>
    <d v="2012-06-23T00:00:00"/>
    <d v="2012-07-08T00:00:00"/>
    <m/>
    <x v="5"/>
    <x v="1"/>
    <s v="-"/>
  </r>
  <r>
    <n v="3462"/>
    <n v="3462"/>
    <d v="2012-05-09T00:00:00"/>
    <d v="2012-06-23T00:00:00"/>
    <d v="2012-07-08T00:00:00"/>
    <m/>
    <x v="5"/>
    <x v="1"/>
    <s v="-"/>
  </r>
  <r>
    <m/>
    <m/>
    <m/>
    <m/>
    <m/>
    <m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26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10" firstHeaderRow="1" firstDataRow="1" firstDataCol="1"/>
  <pivotFields count="9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dataField="1" showAll="0">
      <items count="8">
        <item x="5"/>
        <item x="1"/>
        <item x="2"/>
        <item x="0"/>
        <item x="4"/>
        <item x="3"/>
        <item x="6"/>
        <item t="default"/>
      </items>
    </pivotField>
    <pivotField axis="axisRow" showAll="0">
      <items count="6">
        <item x="1"/>
        <item h="1" x="2"/>
        <item h="1" x="4"/>
        <item h="1" x="0"/>
        <item h="1" x="3"/>
        <item t="default"/>
      </items>
    </pivotField>
    <pivotField showAll="0"/>
  </pivotFields>
  <rowFields count="2">
    <field x="7"/>
    <field x="6"/>
  </rowFields>
  <rowItems count="7">
    <i>
      <x/>
    </i>
    <i r="1">
      <x/>
    </i>
    <i r="1">
      <x v="1"/>
    </i>
    <i r="1">
      <x v="2"/>
    </i>
    <i r="1">
      <x v="4"/>
    </i>
    <i r="1">
      <x v="6"/>
    </i>
    <i t="grand">
      <x/>
    </i>
  </rowItems>
  <colItems count="1">
    <i/>
  </colItems>
  <dataFields count="1">
    <dataField name="Contar de Status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3" cacheId="22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7" firstHeaderRow="1" firstDataRow="1" firstDataCol="1"/>
  <pivotFields count="2">
    <pivotField axis="axisRow" dataField="1" showAll="0">
      <items count="9">
        <item m="1" x="6"/>
        <item x="1"/>
        <item x="2"/>
        <item x="0"/>
        <item x="4"/>
        <item x="3"/>
        <item m="1" x="7"/>
        <item m="1" x="5"/>
        <item t="default"/>
      </items>
    </pivotField>
    <pivotField axis="axisRow" showAll="0">
      <items count="6">
        <item h="1" x="1"/>
        <item x="2"/>
        <item h="1" x="4"/>
        <item h="1" x="0"/>
        <item h="1" x="3"/>
        <item t="default"/>
      </items>
    </pivotField>
  </pivotFields>
  <rowFields count="2">
    <field x="1"/>
    <field x="0"/>
  </rowFields>
  <rowItems count="4">
    <i>
      <x v="1"/>
    </i>
    <i r="1">
      <x v="1"/>
    </i>
    <i r="1">
      <x v="2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4" cacheId="18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8" firstHeaderRow="1" firstDataRow="1" firstDataCol="1"/>
  <pivotFields count="3">
    <pivotField axis="axisRow" dataField="1" showAll="0">
      <items count="9">
        <item m="1" x="6"/>
        <item x="1"/>
        <item x="2"/>
        <item x="0"/>
        <item x="4"/>
        <item x="3"/>
        <item m="1" x="7"/>
        <item m="1" x="5"/>
        <item t="default"/>
      </items>
    </pivotField>
    <pivotField axis="axisRow" showAll="0">
      <items count="6">
        <item h="1" x="1"/>
        <item h="1" x="2"/>
        <item x="4"/>
        <item h="1" x="0"/>
        <item h="1" x="3"/>
        <item t="default"/>
      </items>
    </pivotField>
    <pivotField showAll="0"/>
  </pivotFields>
  <rowFields count="2">
    <field x="1"/>
    <field x="0"/>
  </rowFields>
  <rowItems count="5">
    <i>
      <x v="2"/>
    </i>
    <i r="1">
      <x v="1"/>
    </i>
    <i r="1">
      <x v="2"/>
    </i>
    <i r="1">
      <x v="4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>
    <pageSetUpPr fitToPage="1"/>
  </sheetPr>
  <dimension ref="A1:AC376"/>
  <sheetViews>
    <sheetView tabSelected="1" zoomScale="80" zoomScaleNormal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6" sqref="A6"/>
    </sheetView>
  </sheetViews>
  <sheetFormatPr defaultRowHeight="15"/>
  <cols>
    <col min="1" max="1" width="9.140625" style="35" customWidth="1"/>
    <col min="2" max="2" width="8.5703125" style="98" customWidth="1"/>
    <col min="3" max="4" width="14.140625" style="50" customWidth="1"/>
    <col min="5" max="5" width="15.5703125" style="50" customWidth="1"/>
    <col min="6" max="6" width="13.42578125" style="50" customWidth="1"/>
    <col min="7" max="7" width="17" style="37" customWidth="1"/>
    <col min="8" max="8" width="12.7109375" style="37" customWidth="1"/>
    <col min="9" max="9" width="11.42578125" style="37" customWidth="1"/>
    <col min="10" max="10" width="26.140625" style="38" customWidth="1"/>
    <col min="11" max="11" width="14.28515625" style="38" customWidth="1"/>
    <col min="12" max="12" width="14.5703125" style="38" customWidth="1"/>
    <col min="13" max="13" width="15.42578125" style="36" customWidth="1"/>
    <col min="14" max="14" width="13.85546875" style="39" customWidth="1"/>
    <col min="15" max="15" width="15.28515625" style="11" customWidth="1"/>
    <col min="16" max="16" width="30.7109375" style="11" customWidth="1"/>
    <col min="17" max="17" width="47" style="27" customWidth="1"/>
    <col min="18" max="18" width="74.42578125" style="20" customWidth="1"/>
    <col min="19" max="19" width="25.5703125" style="27" customWidth="1"/>
    <col min="20" max="20" width="13.7109375" style="44" customWidth="1"/>
    <col min="21" max="21" width="19.85546875" style="20" customWidth="1"/>
    <col min="22" max="22" width="15.7109375" style="20" customWidth="1"/>
    <col min="23" max="23" width="26.28515625" customWidth="1"/>
    <col min="24" max="24" width="15.7109375" style="53" customWidth="1"/>
    <col min="25" max="25" width="15.7109375" style="21" customWidth="1"/>
    <col min="26" max="26" width="35.7109375" style="47" customWidth="1"/>
    <col min="27" max="27" width="13.5703125" style="21" customWidth="1"/>
    <col min="28" max="29" width="11.5703125" bestFit="1" customWidth="1"/>
  </cols>
  <sheetData>
    <row r="1" spans="1:28" ht="18.75" thickBot="1">
      <c r="A1" s="12" t="s">
        <v>3</v>
      </c>
      <c r="B1" s="93"/>
      <c r="C1" s="16"/>
      <c r="D1" s="16"/>
      <c r="E1" s="16"/>
      <c r="F1" s="16"/>
      <c r="G1" s="13"/>
      <c r="H1" s="13"/>
      <c r="I1" s="13"/>
      <c r="J1" s="14"/>
      <c r="K1" s="14"/>
      <c r="L1" s="14"/>
      <c r="M1" s="28"/>
      <c r="N1" s="15"/>
      <c r="O1" s="14"/>
      <c r="P1" s="14"/>
      <c r="Q1" s="25"/>
      <c r="R1" s="18"/>
      <c r="S1" s="25"/>
      <c r="T1" s="41"/>
      <c r="U1" s="16"/>
      <c r="V1" s="16"/>
      <c r="W1" s="14"/>
      <c r="X1" s="16"/>
      <c r="Y1" s="16"/>
      <c r="Z1" s="15"/>
    </row>
    <row r="2" spans="1:28" ht="9.75" customHeight="1" thickBot="1">
      <c r="A2" s="108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10"/>
      <c r="O2" s="109"/>
      <c r="P2" s="109"/>
      <c r="Q2" s="109"/>
      <c r="R2" s="109"/>
      <c r="S2" s="109"/>
      <c r="T2" s="110"/>
      <c r="U2" s="109"/>
      <c r="V2" s="109"/>
      <c r="W2" s="109"/>
      <c r="X2" s="111"/>
      <c r="Y2" s="112"/>
      <c r="Z2" s="113"/>
    </row>
    <row r="3" spans="1:28" ht="15.75" customHeight="1" thickBot="1">
      <c r="A3" s="114" t="s">
        <v>4</v>
      </c>
      <c r="B3" s="116" t="s">
        <v>5</v>
      </c>
      <c r="C3" s="122" t="s">
        <v>510</v>
      </c>
      <c r="D3" s="122" t="s">
        <v>2552</v>
      </c>
      <c r="E3" s="122" t="s">
        <v>511</v>
      </c>
      <c r="F3" s="122" t="s">
        <v>513</v>
      </c>
      <c r="G3" s="114" t="s">
        <v>0</v>
      </c>
      <c r="H3" s="114" t="s">
        <v>766</v>
      </c>
      <c r="I3" s="114" t="s">
        <v>502</v>
      </c>
      <c r="J3" s="118" t="s">
        <v>8</v>
      </c>
      <c r="K3" s="118" t="s">
        <v>527</v>
      </c>
      <c r="L3" s="118" t="s">
        <v>526</v>
      </c>
      <c r="M3" s="118" t="s">
        <v>414</v>
      </c>
      <c r="N3" s="118" t="s">
        <v>159</v>
      </c>
      <c r="O3" s="120" t="s">
        <v>160</v>
      </c>
      <c r="P3" s="120"/>
      <c r="Q3" s="120"/>
      <c r="R3" s="120"/>
      <c r="S3" s="120"/>
      <c r="T3" s="121"/>
      <c r="U3" s="124" t="s">
        <v>766</v>
      </c>
      <c r="V3" s="124"/>
      <c r="W3" s="124"/>
      <c r="X3" s="125"/>
      <c r="Y3" s="124"/>
      <c r="Z3" s="126"/>
    </row>
    <row r="4" spans="1:28" ht="38.25" customHeight="1">
      <c r="A4" s="115"/>
      <c r="B4" s="117"/>
      <c r="C4" s="123"/>
      <c r="D4" s="123"/>
      <c r="E4" s="123"/>
      <c r="F4" s="123"/>
      <c r="G4" s="115"/>
      <c r="H4" s="115"/>
      <c r="I4" s="115"/>
      <c r="J4" s="119"/>
      <c r="K4" s="119"/>
      <c r="L4" s="119"/>
      <c r="M4" s="119"/>
      <c r="N4" s="119"/>
      <c r="O4" s="29" t="s">
        <v>161</v>
      </c>
      <c r="P4" s="23" t="s">
        <v>269</v>
      </c>
      <c r="Q4" s="68" t="s">
        <v>10</v>
      </c>
      <c r="R4" s="1" t="s">
        <v>9</v>
      </c>
      <c r="S4" s="26" t="s">
        <v>162</v>
      </c>
      <c r="T4" s="17" t="s">
        <v>223</v>
      </c>
      <c r="U4" s="1" t="s">
        <v>224</v>
      </c>
      <c r="V4" s="2" t="s">
        <v>6</v>
      </c>
      <c r="W4" s="2" t="s">
        <v>1</v>
      </c>
      <c r="X4" s="48" t="s">
        <v>490</v>
      </c>
      <c r="Y4" s="48" t="s">
        <v>491</v>
      </c>
      <c r="Z4" s="3" t="s">
        <v>2</v>
      </c>
      <c r="AA4" s="45" t="s">
        <v>492</v>
      </c>
    </row>
    <row r="5" spans="1:28" ht="8.25" customHeight="1">
      <c r="A5" s="6"/>
      <c r="B5" s="94"/>
      <c r="C5" s="40"/>
      <c r="D5" s="40"/>
      <c r="E5" s="40"/>
      <c r="F5" s="40"/>
      <c r="G5" s="7"/>
      <c r="H5" s="7"/>
      <c r="I5" s="7"/>
      <c r="J5" s="4"/>
      <c r="K5" s="4"/>
      <c r="L5" s="4"/>
      <c r="M5" s="4"/>
      <c r="N5" s="31"/>
      <c r="O5" s="30"/>
      <c r="P5" s="4"/>
      <c r="Q5" s="4"/>
      <c r="R5" s="5"/>
      <c r="S5" s="4"/>
      <c r="T5" s="42"/>
      <c r="U5" s="5"/>
      <c r="V5" s="5"/>
      <c r="W5" s="5"/>
      <c r="X5" s="51"/>
      <c r="Y5" s="49"/>
      <c r="Z5" s="31"/>
    </row>
    <row r="6" spans="1:28" ht="15" customHeight="1">
      <c r="A6" s="32">
        <v>643</v>
      </c>
      <c r="B6" s="92" t="s">
        <v>7</v>
      </c>
      <c r="C6" s="19">
        <v>40868</v>
      </c>
      <c r="D6" s="19">
        <f>C6+45</f>
        <v>40913</v>
      </c>
      <c r="E6" s="19">
        <f>C6+60</f>
        <v>40928</v>
      </c>
      <c r="F6" s="77"/>
      <c r="G6" s="8" t="s">
        <v>525</v>
      </c>
      <c r="H6" s="8" t="s">
        <v>504</v>
      </c>
      <c r="I6" s="8" t="s">
        <v>507</v>
      </c>
      <c r="J6" s="9" t="s">
        <v>163</v>
      </c>
      <c r="K6" s="9" t="s">
        <v>558</v>
      </c>
      <c r="L6" s="9" t="s">
        <v>559</v>
      </c>
      <c r="M6" s="10" t="str">
        <f>VLOOKUP(B6,SAOM!B$2:H1000,7,0)</f>
        <v>SES-BRAS-0643</v>
      </c>
      <c r="N6" s="33">
        <v>4035</v>
      </c>
      <c r="O6" s="19">
        <f>VLOOKUP(B6,SAOM!B$2:I1000,8,0)</f>
        <v>40913</v>
      </c>
      <c r="P6" s="19" t="str">
        <f>VLOOKUP(B6,AG_Lider!A$1:F1358,6,0)</f>
        <v>CONCLUÍDO</v>
      </c>
      <c r="Q6" s="24" t="str">
        <f>VLOOKUP(B6,SAOM!B$2:J1000,9,0)</f>
        <v>Cassia</v>
      </c>
      <c r="R6" s="19" t="str">
        <f>VLOOKUP(B6,SAOM!B$2:K1446,10,0)</f>
        <v xml:space="preserve">avenida BIAS FORTES, 1061 CVV </v>
      </c>
      <c r="S6" s="24" t="str">
        <f>VLOOKUP(B6,SAOM!B$2:L1726,11,0)</f>
        <v>(38) 3231-2797</v>
      </c>
      <c r="T6" s="43">
        <v>40892</v>
      </c>
      <c r="U6" s="9" t="str">
        <f>VLOOKUP(B6,SAOM!B$2:M1306,12,0)</f>
        <v>00:20:0E:10:48:85</v>
      </c>
      <c r="V6" s="19">
        <v>40917</v>
      </c>
      <c r="W6" s="9" t="s">
        <v>512</v>
      </c>
      <c r="X6" s="54">
        <v>40917</v>
      </c>
      <c r="Y6" s="54">
        <v>41012</v>
      </c>
      <c r="Z6" s="46" t="s">
        <v>762</v>
      </c>
      <c r="AA6" s="21">
        <v>40917</v>
      </c>
    </row>
    <row r="7" spans="1:28">
      <c r="A7" s="22">
        <v>644</v>
      </c>
      <c r="B7" s="92" t="s">
        <v>11</v>
      </c>
      <c r="C7" s="19">
        <v>40868</v>
      </c>
      <c r="D7" s="19">
        <f t="shared" ref="D7:D70" si="0">C7+45</f>
        <v>40913</v>
      </c>
      <c r="E7" s="19">
        <v>40951</v>
      </c>
      <c r="F7" s="19">
        <v>40891</v>
      </c>
      <c r="G7" s="8" t="s">
        <v>525</v>
      </c>
      <c r="H7" s="8" t="s">
        <v>504</v>
      </c>
      <c r="I7" s="8" t="s">
        <v>507</v>
      </c>
      <c r="J7" s="9" t="s">
        <v>164</v>
      </c>
      <c r="K7" s="9" t="s">
        <v>560</v>
      </c>
      <c r="L7" s="9" t="s">
        <v>561</v>
      </c>
      <c r="M7" s="10" t="str">
        <f>VLOOKUP(B7,SAOM!B$2:H1001,7,0)</f>
        <v>SES-JEHA-0644</v>
      </c>
      <c r="N7" s="33">
        <v>4035</v>
      </c>
      <c r="O7" s="19">
        <f>VLOOKUP(B7,SAOM!B$2:I1001,8,0)</f>
        <v>40939</v>
      </c>
      <c r="P7" s="19" t="str">
        <f>VLOOKUP(B7,AG_Lider!A$1:F1359,6,0)</f>
        <v>CONCLUÍDO</v>
      </c>
      <c r="Q7" s="24" t="str">
        <f>VLOOKUP(B7,SAOM!B$2:J1001,9,0)</f>
        <v>Ademir</v>
      </c>
      <c r="R7" s="19" t="str">
        <f>VLOOKUP(B7,SAOM!B$2:K1447,10,0)</f>
        <v>Rua Bento, 0 CVV - Vaticano</v>
      </c>
      <c r="S7" s="24" t="str">
        <f>VLOOKUP(B7,SAOM!B$2:L1727,11,0)</f>
        <v>(38) 3621-1228 - (38</v>
      </c>
      <c r="T7" s="43">
        <v>40938</v>
      </c>
      <c r="U7" s="9" t="str">
        <f>VLOOKUP(B7,SAOM!B$2:M1307,12,0)</f>
        <v>00:20:0E:10:48:6D</v>
      </c>
      <c r="V7" s="19">
        <v>40941</v>
      </c>
      <c r="W7" s="9" t="s">
        <v>767</v>
      </c>
      <c r="X7" s="55">
        <v>40942</v>
      </c>
      <c r="Y7" s="55">
        <v>40984</v>
      </c>
      <c r="Z7" s="46" t="s">
        <v>2675</v>
      </c>
      <c r="AA7" s="21">
        <v>40942</v>
      </c>
    </row>
    <row r="8" spans="1:28" ht="15" customHeight="1">
      <c r="A8" s="22">
        <v>645</v>
      </c>
      <c r="B8" s="92" t="s">
        <v>13</v>
      </c>
      <c r="C8" s="19">
        <v>40868</v>
      </c>
      <c r="D8" s="19">
        <f t="shared" si="0"/>
        <v>40913</v>
      </c>
      <c r="E8" s="19" t="s">
        <v>507</v>
      </c>
      <c r="F8" s="19">
        <v>40891</v>
      </c>
      <c r="G8" s="8" t="s">
        <v>777</v>
      </c>
      <c r="H8" s="8" t="s">
        <v>754</v>
      </c>
      <c r="I8" s="8" t="s">
        <v>514</v>
      </c>
      <c r="J8" s="58" t="s">
        <v>165</v>
      </c>
      <c r="K8" s="9" t="s">
        <v>562</v>
      </c>
      <c r="L8" s="9" t="s">
        <v>563</v>
      </c>
      <c r="M8" s="10" t="str">
        <f>VLOOKUP(B8,SAOM!B$2:H1002,7,0)</f>
        <v>SES-CALO-0645</v>
      </c>
      <c r="N8" s="33">
        <v>4033</v>
      </c>
      <c r="O8" s="19">
        <f>VLOOKUP(B8,SAOM!B$2:I1002,8,0)</f>
        <v>40996</v>
      </c>
      <c r="P8" s="19" t="e">
        <f>VLOOKUP(B8,AG_Lider!A$1:F1360,6,0)</f>
        <v>#N/A</v>
      </c>
      <c r="Q8" s="24" t="str">
        <f>VLOOKUP(B8,SAOM!B$2:J1002,9,0)</f>
        <v>Setor direção</v>
      </c>
      <c r="R8" s="19" t="str">
        <f>VLOOKUP(B8,SAOM!B$2:K1448,10,0)</f>
        <v>Rua expedicionario Boavidir Massote, 520 CVV - vila escolastica</v>
      </c>
      <c r="S8" s="24" t="str">
        <f>VLOOKUP(B8,SAOM!B$2:L1728,11,0)</f>
        <v>(35) 3832-6000</v>
      </c>
      <c r="T8" s="43"/>
      <c r="U8" s="9" t="str">
        <f>VLOOKUP(B8,SAOM!B$2:M1308,12,0)</f>
        <v>-</v>
      </c>
      <c r="V8" s="19"/>
      <c r="W8" s="9" t="s">
        <v>497</v>
      </c>
      <c r="X8" s="55"/>
      <c r="Y8" s="55"/>
      <c r="Z8" s="46" t="s">
        <v>2672</v>
      </c>
      <c r="AA8" s="21">
        <v>41001</v>
      </c>
    </row>
    <row r="9" spans="1:28">
      <c r="A9" s="22">
        <v>646</v>
      </c>
      <c r="B9" s="92" t="s">
        <v>14</v>
      </c>
      <c r="C9" s="19">
        <v>40868</v>
      </c>
      <c r="D9" s="19">
        <f t="shared" si="0"/>
        <v>40913</v>
      </c>
      <c r="E9" s="19">
        <v>40951</v>
      </c>
      <c r="F9" s="19">
        <v>40892</v>
      </c>
      <c r="G9" s="8" t="s">
        <v>525</v>
      </c>
      <c r="H9" s="8" t="s">
        <v>504</v>
      </c>
      <c r="I9" s="8" t="s">
        <v>507</v>
      </c>
      <c r="J9" s="9" t="s">
        <v>166</v>
      </c>
      <c r="K9" s="9" t="s">
        <v>564</v>
      </c>
      <c r="L9" s="9" t="s">
        <v>565</v>
      </c>
      <c r="M9" s="10" t="str">
        <f>VLOOKUP(B9,SAOM!B$2:H1003,7,0)</f>
        <v>SES-CAHA-0646</v>
      </c>
      <c r="N9" s="33">
        <v>4035</v>
      </c>
      <c r="O9" s="19">
        <f>VLOOKUP(B9,SAOM!B$2:I1003,8,0)</f>
        <v>40933</v>
      </c>
      <c r="P9" s="19" t="str">
        <f>VLOOKUP(B9,AG_Lider!A$1:F1361,6,0)</f>
        <v>CONCLUÍDO</v>
      </c>
      <c r="Q9" s="24" t="str">
        <f>VLOOKUP(B9,SAOM!B$2:J1003,9,0)</f>
        <v>Gorete</v>
      </c>
      <c r="R9" s="19" t="str">
        <f>VLOOKUP(B9,SAOM!B$2:K1449,10,0)</f>
        <v>avenida JK, 0 CVV - Centro</v>
      </c>
      <c r="S9" s="24" t="str">
        <f>VLOOKUP(B9,SAOM!B$2:L1729,11,0)</f>
        <v>(33) 3516-3843 - (33</v>
      </c>
      <c r="T9" s="43">
        <v>40932</v>
      </c>
      <c r="U9" s="9" t="str">
        <f>VLOOKUP(B9,SAOM!B$2:M1309,12,0)</f>
        <v>00:20:0E:10:48:B2</v>
      </c>
      <c r="V9" s="19">
        <v>40934</v>
      </c>
      <c r="W9" s="9" t="s">
        <v>682</v>
      </c>
      <c r="X9" s="55">
        <v>40935</v>
      </c>
      <c r="Y9" s="55"/>
      <c r="Z9" s="46"/>
      <c r="AA9" s="21">
        <v>40935</v>
      </c>
    </row>
    <row r="10" spans="1:28" ht="15" customHeight="1">
      <c r="A10" s="22">
        <v>647</v>
      </c>
      <c r="B10" s="92" t="s">
        <v>16</v>
      </c>
      <c r="C10" s="19">
        <v>40868</v>
      </c>
      <c r="D10" s="19">
        <f t="shared" si="0"/>
        <v>40913</v>
      </c>
      <c r="E10" s="19">
        <f>C10+60</f>
        <v>40928</v>
      </c>
      <c r="F10" s="19"/>
      <c r="G10" s="8" t="s">
        <v>525</v>
      </c>
      <c r="H10" s="8" t="s">
        <v>504</v>
      </c>
      <c r="I10" s="8" t="s">
        <v>507</v>
      </c>
      <c r="J10" s="9" t="s">
        <v>167</v>
      </c>
      <c r="K10" s="9" t="s">
        <v>566</v>
      </c>
      <c r="L10" s="9" t="s">
        <v>567</v>
      </c>
      <c r="M10" s="10" t="str">
        <f>VLOOKUP(B10,SAOM!B$2:H1004,7,0)</f>
        <v>SES-FRAL-0647</v>
      </c>
      <c r="N10" s="33">
        <v>4033</v>
      </c>
      <c r="O10" s="19">
        <f>VLOOKUP(B10,SAOM!B$2:I1004,8,0)</f>
        <v>40924</v>
      </c>
      <c r="P10" s="19" t="str">
        <f>VLOOKUP(B10,AG_Lider!A$1:F1362,6,0)</f>
        <v>CONCLUÍDO</v>
      </c>
      <c r="Q10" s="24" t="str">
        <f>VLOOKUP(B10,SAOM!B$2:J1004,9,0)</f>
        <v>Maria Cristina</v>
      </c>
      <c r="R10" s="19" t="str">
        <f>VLOOKUP(B10,SAOM!B$2:K1450,10,0)</f>
        <v>Rua Joao Carlos Ribeiro, 630 cvv - Jd das Laranjeiras</v>
      </c>
      <c r="S10" s="24" t="str">
        <f>VLOOKUP(B10,SAOM!B$2:L1730,11,0)</f>
        <v>(34) 3423-8546</v>
      </c>
      <c r="T10" s="43">
        <v>40892</v>
      </c>
      <c r="U10" s="9" t="str">
        <f>VLOOKUP(B10,SAOM!B$2:M1310,12,0)</f>
        <v>00:20:0E:10:48:7F</v>
      </c>
      <c r="V10" s="19">
        <v>40926</v>
      </c>
      <c r="W10" s="9" t="s">
        <v>487</v>
      </c>
      <c r="X10" s="55">
        <v>40926</v>
      </c>
      <c r="Y10" s="55">
        <v>40927</v>
      </c>
      <c r="Z10" s="46" t="s">
        <v>705</v>
      </c>
      <c r="AA10" s="21">
        <v>40926</v>
      </c>
    </row>
    <row r="11" spans="1:28">
      <c r="A11" s="22">
        <v>648</v>
      </c>
      <c r="B11" s="92" t="s">
        <v>18</v>
      </c>
      <c r="C11" s="19">
        <v>40868</v>
      </c>
      <c r="D11" s="19">
        <f t="shared" si="0"/>
        <v>40913</v>
      </c>
      <c r="E11" s="19">
        <v>40951</v>
      </c>
      <c r="F11" s="19">
        <v>40891</v>
      </c>
      <c r="G11" s="8" t="s">
        <v>525</v>
      </c>
      <c r="H11" s="8" t="s">
        <v>504</v>
      </c>
      <c r="I11" s="8" t="s">
        <v>507</v>
      </c>
      <c r="J11" s="9" t="s">
        <v>168</v>
      </c>
      <c r="K11" s="9" t="s">
        <v>568</v>
      </c>
      <c r="L11" s="9" t="s">
        <v>569</v>
      </c>
      <c r="M11" s="10" t="str">
        <f>VLOOKUP(B11,SAOM!B$2:H1005,7,0)</f>
        <v>SES-JUIA-0648</v>
      </c>
      <c r="N11" s="33">
        <v>4035</v>
      </c>
      <c r="O11" s="19">
        <f>VLOOKUP(B11,SAOM!B$2:I1005,8,0)</f>
        <v>40920</v>
      </c>
      <c r="P11" s="19" t="str">
        <f>VLOOKUP(B11,AG_Lider!A$1:F1363,6,0)</f>
        <v>CONCLUÍDO</v>
      </c>
      <c r="Q11" s="24" t="str">
        <f>VLOOKUP(B11,SAOM!B$2:J1005,9,0)</f>
        <v>Ademir</v>
      </c>
      <c r="R11" s="19" t="str">
        <f>VLOOKUP(B11,SAOM!B$2:K1451,10,0)</f>
        <v>Rua 11, 155 cvv - Vila Jussara</v>
      </c>
      <c r="S11" s="24" t="str">
        <f>VLOOKUP(B11,SAOM!B$2:L1731,11,0)</f>
        <v>(38) 3621-1228 - - (</v>
      </c>
      <c r="T11" s="43">
        <v>40932</v>
      </c>
      <c r="U11" s="9" t="str">
        <f>VLOOKUP(B11,SAOM!B$2:M1311,12,0)</f>
        <v>00:20:0E:10:48:7C</v>
      </c>
      <c r="V11" s="19">
        <v>40933</v>
      </c>
      <c r="W11" s="9" t="s">
        <v>498</v>
      </c>
      <c r="X11" s="55">
        <v>40934</v>
      </c>
      <c r="Y11" s="55">
        <v>40954</v>
      </c>
      <c r="Z11" s="46" t="s">
        <v>762</v>
      </c>
      <c r="AA11" s="21">
        <v>40934</v>
      </c>
    </row>
    <row r="12" spans="1:28" ht="15" customHeight="1">
      <c r="A12" s="22">
        <v>649</v>
      </c>
      <c r="B12" s="92" t="s">
        <v>19</v>
      </c>
      <c r="C12" s="19">
        <v>40868</v>
      </c>
      <c r="D12" s="19">
        <f t="shared" si="0"/>
        <v>40913</v>
      </c>
      <c r="E12" s="19">
        <v>40959</v>
      </c>
      <c r="F12" s="19">
        <v>40891</v>
      </c>
      <c r="G12" s="8" t="s">
        <v>525</v>
      </c>
      <c r="H12" s="8" t="s">
        <v>504</v>
      </c>
      <c r="I12" s="8" t="s">
        <v>507</v>
      </c>
      <c r="J12" s="9" t="s">
        <v>169</v>
      </c>
      <c r="K12" s="9" t="s">
        <v>570</v>
      </c>
      <c r="L12" s="9" t="s">
        <v>571</v>
      </c>
      <c r="M12" s="10" t="str">
        <f>VLOOKUP(B12,SAOM!B$2:H1006,7,0)</f>
        <v>SES-JURA-0649</v>
      </c>
      <c r="N12" s="33">
        <v>4033</v>
      </c>
      <c r="O12" s="19">
        <f>VLOOKUP(B12,SAOM!B$2:I1006,8,0)</f>
        <v>40926</v>
      </c>
      <c r="P12" s="19" t="str">
        <f>VLOOKUP(B12,AG_Lider!A$1:F1364,6,0)</f>
        <v>CONCLUÍDO</v>
      </c>
      <c r="Q12" s="24" t="str">
        <f>VLOOKUP(B12,SAOM!B$2:J1006,9,0)</f>
        <v>Rodrigo Moraes</v>
      </c>
      <c r="R12" s="19" t="str">
        <f>VLOOKUP(B12,SAOM!B$2:K1452,10,0)</f>
        <v>avenida Eugenio do Nascimento, 0 HOSPITAL UNIVERSITARIO - Dom Bosco</v>
      </c>
      <c r="S12" s="24" t="str">
        <f>VLOOKUP(B12,SAOM!B$2:L1732,11,0)</f>
        <v>(31) 3916-0146</v>
      </c>
      <c r="T12" s="43">
        <v>40925</v>
      </c>
      <c r="U12" s="9" t="str">
        <f>VLOOKUP(B12,SAOM!B$2:M1312,12,0)</f>
        <v>00:20:0E:10:48:88</v>
      </c>
      <c r="V12" s="19">
        <v>40926</v>
      </c>
      <c r="W12" s="9" t="s">
        <v>679</v>
      </c>
      <c r="X12" s="55">
        <v>40926</v>
      </c>
      <c r="Y12" s="55">
        <v>41012</v>
      </c>
      <c r="Z12" s="46" t="s">
        <v>762</v>
      </c>
      <c r="AA12" s="21">
        <v>40926</v>
      </c>
    </row>
    <row r="13" spans="1:28" ht="15" customHeight="1">
      <c r="A13" s="22">
        <v>650</v>
      </c>
      <c r="B13" s="92" t="s">
        <v>20</v>
      </c>
      <c r="C13" s="19">
        <v>40868</v>
      </c>
      <c r="D13" s="19">
        <f t="shared" si="0"/>
        <v>40913</v>
      </c>
      <c r="E13" s="19">
        <f>C13+60</f>
        <v>40928</v>
      </c>
      <c r="F13" s="19"/>
      <c r="G13" s="8" t="s">
        <v>525</v>
      </c>
      <c r="H13" s="8" t="s">
        <v>504</v>
      </c>
      <c r="I13" s="8" t="s">
        <v>507</v>
      </c>
      <c r="J13" s="9" t="s">
        <v>170</v>
      </c>
      <c r="K13" s="9" t="s">
        <v>572</v>
      </c>
      <c r="L13" s="9" t="s">
        <v>573</v>
      </c>
      <c r="M13" s="10" t="str">
        <f>VLOOKUP(B13,SAOM!B$2:H1007,7,0)</f>
        <v>SES-LENA-0650</v>
      </c>
      <c r="N13" s="33">
        <v>4033</v>
      </c>
      <c r="O13" s="19">
        <f>VLOOKUP(B13,SAOM!B$2:I1007,8,0)</f>
        <v>40903</v>
      </c>
      <c r="P13" s="19" t="str">
        <f>VLOOKUP(B13,AG_Lider!A$1:F1365,6,0)</f>
        <v>CONCLUÍDO</v>
      </c>
      <c r="Q13" s="24" t="str">
        <f>VLOOKUP(B13,SAOM!B$2:J1007,9,0)</f>
        <v>Lucia Fernandes</v>
      </c>
      <c r="R13" s="19" t="str">
        <f>VLOOKUP(B13,SAOM!B$2:K1453,10,0)</f>
        <v>Rua Presidente Carlos Luz, 410 CVV - Centro</v>
      </c>
      <c r="S13" s="24" t="str">
        <f>VLOOKUP(B13,SAOM!B$2:L1733,11,0)</f>
        <v>(32) 3441-5747</v>
      </c>
      <c r="T13" s="43">
        <v>40899</v>
      </c>
      <c r="U13" s="9" t="str">
        <f>VLOOKUP(B13,SAOM!B$2:M1313,12,0)</f>
        <v>00:20:0E:10:48:73</v>
      </c>
      <c r="V13" s="19">
        <v>40906</v>
      </c>
      <c r="W13" s="9" t="s">
        <v>500</v>
      </c>
      <c r="X13" s="55">
        <v>40906</v>
      </c>
      <c r="Y13" s="55">
        <v>41012</v>
      </c>
      <c r="Z13" s="46" t="s">
        <v>762</v>
      </c>
      <c r="AA13" s="21">
        <v>40906</v>
      </c>
    </row>
    <row r="14" spans="1:28" s="76" customFormat="1" ht="15" customHeight="1">
      <c r="A14" s="22">
        <v>651</v>
      </c>
      <c r="B14" s="92" t="s">
        <v>22</v>
      </c>
      <c r="C14" s="19">
        <v>40868</v>
      </c>
      <c r="D14" s="19">
        <f t="shared" si="0"/>
        <v>40913</v>
      </c>
      <c r="E14" s="19">
        <f>C14+60</f>
        <v>40928</v>
      </c>
      <c r="F14" s="19"/>
      <c r="G14" s="8" t="s">
        <v>525</v>
      </c>
      <c r="H14" s="8" t="s">
        <v>504</v>
      </c>
      <c r="I14" s="8" t="s">
        <v>507</v>
      </c>
      <c r="J14" s="9" t="s">
        <v>171</v>
      </c>
      <c r="K14" s="10" t="s">
        <v>2993</v>
      </c>
      <c r="L14" s="10" t="s">
        <v>2994</v>
      </c>
      <c r="M14" s="10" t="str">
        <f>VLOOKUP(B14,SAOM!B$2:H1008,7,0)</f>
        <v>SES-SEAS-0651</v>
      </c>
      <c r="N14" s="33">
        <v>4033</v>
      </c>
      <c r="O14" s="19">
        <f>VLOOKUP(B14,SAOM!B$2:I1008,8,0)</f>
        <v>40898</v>
      </c>
      <c r="P14" s="19" t="str">
        <f>VLOOKUP(B14,AG_Lider!A$1:F1366,6,0)</f>
        <v>CONCLUÍDO</v>
      </c>
      <c r="Q14" s="24" t="str">
        <f>VLOOKUP(B14,SAOM!B$2:J1008,9,0)</f>
        <v>Heloisa</v>
      </c>
      <c r="R14" s="19" t="str">
        <f>VLOOKUP(B14,SAOM!B$2:K1454,10,0)</f>
        <v>Rua Chacara, 45 CVV - Progresso</v>
      </c>
      <c r="S14" s="24" t="str">
        <f>VLOOKUP(B14,SAOM!B$2:L1734,11,0)</f>
        <v>(31) 3775-1176</v>
      </c>
      <c r="T14" s="43">
        <v>40892</v>
      </c>
      <c r="U14" s="9" t="str">
        <f>VLOOKUP(B14,SAOM!B$2:M1314,12,0)</f>
        <v>00:20:0E:10:48:4C</v>
      </c>
      <c r="V14" s="19">
        <v>40899</v>
      </c>
      <c r="W14" s="9" t="s">
        <v>488</v>
      </c>
      <c r="X14" s="55">
        <v>40899</v>
      </c>
      <c r="Y14" s="55">
        <v>41012</v>
      </c>
      <c r="Z14" s="46" t="s">
        <v>762</v>
      </c>
      <c r="AA14" s="21">
        <v>40905</v>
      </c>
    </row>
    <row r="15" spans="1:28">
      <c r="A15" s="22">
        <v>652</v>
      </c>
      <c r="B15" s="92" t="s">
        <v>24</v>
      </c>
      <c r="C15" s="19">
        <v>40868</v>
      </c>
      <c r="D15" s="19">
        <f t="shared" si="0"/>
        <v>40913</v>
      </c>
      <c r="E15" s="19" t="s">
        <v>507</v>
      </c>
      <c r="F15" s="19">
        <v>40892</v>
      </c>
      <c r="G15" s="8" t="s">
        <v>1546</v>
      </c>
      <c r="H15" s="8" t="s">
        <v>507</v>
      </c>
      <c r="I15" s="8" t="s">
        <v>1546</v>
      </c>
      <c r="J15" s="9" t="s">
        <v>172</v>
      </c>
      <c r="K15" s="9" t="s">
        <v>574</v>
      </c>
      <c r="L15" s="9" t="s">
        <v>575</v>
      </c>
      <c r="M15" s="10" t="str">
        <f>VLOOKUP(B15,SAOM!B$2:H1009,7,0)</f>
        <v>-</v>
      </c>
      <c r="N15" s="33">
        <v>4035</v>
      </c>
      <c r="O15" s="19" t="str">
        <f>VLOOKUP(B15,SAOM!B$2:I1009,8,0)</f>
        <v>-</v>
      </c>
      <c r="P15" s="19" t="str">
        <f>VLOOKUP(B15,AG_Lider!A$1:F1367,6,0)</f>
        <v>VODANET</v>
      </c>
      <c r="Q15" s="24" t="str">
        <f>VLOOKUP(B15,SAOM!B$2:J1009,9,0)</f>
        <v>João Inacio</v>
      </c>
      <c r="R15" s="19" t="str">
        <f>VLOOKUP(B15,SAOM!B$2:K1455,10,0)</f>
        <v>Rua Tres corações, 174 cvv - sagrada familia</v>
      </c>
      <c r="S15" s="24" t="str">
        <f>VLOOKUP(B15,SAOM!B$2:L1735,11,0)</f>
        <v>(38) 3845-1351</v>
      </c>
      <c r="T15" s="43"/>
      <c r="U15" s="9" t="str">
        <f>VLOOKUP(B15,SAOM!B$2:M1315,12,0)</f>
        <v>-</v>
      </c>
      <c r="V15" s="19"/>
      <c r="W15" s="9"/>
      <c r="X15" s="55"/>
      <c r="Y15" s="55"/>
      <c r="Z15" s="46" t="s">
        <v>2404</v>
      </c>
      <c r="AA15" s="21">
        <v>40987</v>
      </c>
    </row>
    <row r="16" spans="1:28" ht="15" customHeight="1">
      <c r="A16" s="22">
        <v>653</v>
      </c>
      <c r="B16" s="92" t="s">
        <v>25</v>
      </c>
      <c r="C16" s="19">
        <v>40868</v>
      </c>
      <c r="D16" s="19">
        <f t="shared" si="0"/>
        <v>40913</v>
      </c>
      <c r="E16" s="19">
        <v>40984</v>
      </c>
      <c r="F16" s="78">
        <v>40954</v>
      </c>
      <c r="G16" s="8" t="s">
        <v>525</v>
      </c>
      <c r="H16" s="8" t="s">
        <v>504</v>
      </c>
      <c r="I16" s="8" t="s">
        <v>507</v>
      </c>
      <c r="J16" s="58" t="s">
        <v>173</v>
      </c>
      <c r="K16" s="9" t="s">
        <v>576</v>
      </c>
      <c r="L16" s="9" t="s">
        <v>577</v>
      </c>
      <c r="M16" s="10" t="str">
        <f>VLOOKUP(B16,SAOM!B$2:H1010,7,0)</f>
        <v>SES-PAIO-0653</v>
      </c>
      <c r="N16" s="33">
        <v>4033</v>
      </c>
      <c r="O16" s="19">
        <f>VLOOKUP(B16,SAOM!B$2:I1010,8,0)</f>
        <v>40976</v>
      </c>
      <c r="P16" s="19" t="str">
        <f>VLOOKUP(B16,AG_Lider!A$1:F1368,6,0)</f>
        <v>CONCLUÍDO</v>
      </c>
      <c r="Q16" s="24" t="str">
        <f>VLOOKUP(B16,SAOM!B$2:J1010,9,0)</f>
        <v>Edlene</v>
      </c>
      <c r="R16" s="19" t="str">
        <f>VLOOKUP(B16,SAOM!B$2:K1456,10,0)</f>
        <v>avenida João Alves do Nascimento, 600 cvv - centro</v>
      </c>
      <c r="S16" s="24" t="str">
        <f>VLOOKUP(B16,SAOM!B$2:L1736,11,0)</f>
        <v>(34) 3831-5867</v>
      </c>
      <c r="T16" s="43"/>
      <c r="U16" s="9" t="str">
        <f>VLOOKUP(B16,SAOM!B$2:M1316,12,0)</f>
        <v>00:20:0E:10:48:B6</v>
      </c>
      <c r="V16" s="19">
        <v>40976</v>
      </c>
      <c r="W16" s="9" t="s">
        <v>703</v>
      </c>
      <c r="X16" s="55">
        <v>40976</v>
      </c>
      <c r="Y16" s="100">
        <v>41012</v>
      </c>
      <c r="Z16" s="46" t="s">
        <v>762</v>
      </c>
      <c r="AA16" s="21">
        <v>40976</v>
      </c>
      <c r="AB16" s="21"/>
    </row>
    <row r="17" spans="1:28" ht="15" customHeight="1">
      <c r="A17" s="22">
        <v>654</v>
      </c>
      <c r="B17" s="92" t="s">
        <v>26</v>
      </c>
      <c r="C17" s="19">
        <v>40868</v>
      </c>
      <c r="D17" s="19">
        <f t="shared" si="0"/>
        <v>40913</v>
      </c>
      <c r="E17" s="19">
        <f>C17+60</f>
        <v>40928</v>
      </c>
      <c r="F17" s="19"/>
      <c r="G17" s="8" t="s">
        <v>525</v>
      </c>
      <c r="H17" s="8" t="s">
        <v>504</v>
      </c>
      <c r="I17" s="8" t="s">
        <v>507</v>
      </c>
      <c r="J17" s="9" t="s">
        <v>174</v>
      </c>
      <c r="K17" s="9" t="s">
        <v>578</v>
      </c>
      <c r="L17" s="9" t="s">
        <v>579</v>
      </c>
      <c r="M17" s="10" t="str">
        <f>VLOOKUP(B17,SAOM!B$2:H1011,7,0)</f>
        <v>SES-MACU-0654</v>
      </c>
      <c r="N17" s="33">
        <v>4033</v>
      </c>
      <c r="O17" s="19">
        <f>VLOOKUP(B17,SAOM!B$2:I1011,8,0)</f>
        <v>40919</v>
      </c>
      <c r="P17" s="19" t="str">
        <f>VLOOKUP(B17,AG_Lider!A$1:F1369,6,0)</f>
        <v>CONCLUÍDO</v>
      </c>
      <c r="Q17" s="24" t="str">
        <f>VLOOKUP(B17,SAOM!B$2:J1011,9,0)</f>
        <v>Marcia</v>
      </c>
      <c r="R17" s="19" t="str">
        <f>VLOOKUP(B17,SAOM!B$2:K1457,10,0)</f>
        <v>praça Bom Pastor, 0 cvv - Bom Pastor</v>
      </c>
      <c r="S17" s="24" t="str">
        <f>VLOOKUP(B17,SAOM!B$2:L1737,11,0)</f>
        <v>(33) 3332-2445</v>
      </c>
      <c r="T17" s="43">
        <v>40892</v>
      </c>
      <c r="U17" s="9" t="str">
        <f>VLOOKUP(B17,SAOM!B$2:M1317,12,0)</f>
        <v>00:20:0E:10:48:EB</v>
      </c>
      <c r="V17" s="19">
        <v>40920</v>
      </c>
      <c r="W17" s="9" t="s">
        <v>676</v>
      </c>
      <c r="X17" s="55">
        <v>40920</v>
      </c>
      <c r="Y17" s="55">
        <v>41012</v>
      </c>
      <c r="Z17" s="46" t="s">
        <v>762</v>
      </c>
      <c r="AA17" s="21">
        <v>40920</v>
      </c>
    </row>
    <row r="18" spans="1:28">
      <c r="A18" s="22">
        <v>655</v>
      </c>
      <c r="B18" s="92" t="s">
        <v>27</v>
      </c>
      <c r="C18" s="19">
        <v>40868</v>
      </c>
      <c r="D18" s="19">
        <f t="shared" si="0"/>
        <v>40913</v>
      </c>
      <c r="E18" s="19">
        <v>40951</v>
      </c>
      <c r="F18" s="19">
        <v>40892</v>
      </c>
      <c r="G18" s="8" t="s">
        <v>525</v>
      </c>
      <c r="H18" s="8" t="s">
        <v>504</v>
      </c>
      <c r="I18" s="8" t="s">
        <v>507</v>
      </c>
      <c r="J18" s="9" t="s">
        <v>175</v>
      </c>
      <c r="K18" s="9" t="s">
        <v>580</v>
      </c>
      <c r="L18" s="9" t="s">
        <v>581</v>
      </c>
      <c r="M18" s="10" t="str">
        <f>VLOOKUP(B18,SAOM!B$2:H1012,7,0)</f>
        <v>SES-TENI-0655</v>
      </c>
      <c r="N18" s="33">
        <v>4035</v>
      </c>
      <c r="O18" s="19">
        <f>VLOOKUP(B18,SAOM!B$2:I1012,8,0)</f>
        <v>40931</v>
      </c>
      <c r="P18" s="19" t="str">
        <f>VLOOKUP(B18,AG_Lider!A$1:F1370,6,0)</f>
        <v>CONCLUÍDO</v>
      </c>
      <c r="Q18" s="24" t="str">
        <f>VLOOKUP(B18,SAOM!B$2:J1012,9,0)</f>
        <v>Eliane Moreira</v>
      </c>
      <c r="R18" s="19" t="str">
        <f>VLOOKUP(B18,SAOM!B$2:K1458,10,0)</f>
        <v>Rua Santos Dummont, 30 cvv - São Jacinto</v>
      </c>
      <c r="S18" s="24" t="str">
        <f>VLOOKUP(B18,SAOM!B$2:L1738,11,0)</f>
        <v>(33) 3522-2228</v>
      </c>
      <c r="T18" s="43">
        <v>40931</v>
      </c>
      <c r="U18" s="9" t="str">
        <f>VLOOKUP(B18,SAOM!B$2:M1318,12,0)</f>
        <v>00:20:0E:10:48:B7</v>
      </c>
      <c r="V18" s="19">
        <v>40932</v>
      </c>
      <c r="W18" s="9" t="s">
        <v>682</v>
      </c>
      <c r="X18" s="55">
        <v>40932</v>
      </c>
      <c r="Y18" s="55"/>
      <c r="Z18" s="46"/>
      <c r="AA18" s="21">
        <v>40932</v>
      </c>
    </row>
    <row r="19" spans="1:28" ht="15" customHeight="1">
      <c r="A19" s="22">
        <v>657</v>
      </c>
      <c r="B19" s="92" t="s">
        <v>29</v>
      </c>
      <c r="C19" s="19">
        <v>40868</v>
      </c>
      <c r="D19" s="19">
        <f t="shared" si="0"/>
        <v>40913</v>
      </c>
      <c r="E19" s="19">
        <f t="shared" ref="E19:E27" si="1">C19+60</f>
        <v>40928</v>
      </c>
      <c r="F19" s="19"/>
      <c r="G19" s="8" t="s">
        <v>525</v>
      </c>
      <c r="H19" s="8" t="s">
        <v>504</v>
      </c>
      <c r="I19" s="8" t="s">
        <v>507</v>
      </c>
      <c r="J19" s="9" t="s">
        <v>176</v>
      </c>
      <c r="K19" s="9" t="s">
        <v>582</v>
      </c>
      <c r="L19" s="9" t="s">
        <v>583</v>
      </c>
      <c r="M19" s="10" t="str">
        <f>VLOOKUP(B19,SAOM!B$2:H1013,7,0)</f>
        <v>SES-ANAS-0657</v>
      </c>
      <c r="N19" s="33">
        <v>4033</v>
      </c>
      <c r="O19" s="19">
        <f>VLOOKUP(B19,SAOM!B$2:I1013,8,0)</f>
        <v>40903</v>
      </c>
      <c r="P19" s="19" t="str">
        <f>VLOOKUP(B19,AG_Lider!A$1:F1371,6,0)</f>
        <v>CONCLUÍDO</v>
      </c>
      <c r="Q19" s="24" t="str">
        <f>VLOOKUP(B19,SAOM!B$2:J1013,9,0)</f>
        <v>Newton Castro de Caux</v>
      </c>
      <c r="R19" s="19" t="str">
        <f>VLOOKUP(B19,SAOM!B$2:K1459,10,0)</f>
        <v>Rua Carvalho de Brito, 317 - Centro</v>
      </c>
      <c r="S19" s="24" t="str">
        <f>VLOOKUP(B19,SAOM!B$2:L1739,11,0)</f>
        <v>(31) 3843-1061</v>
      </c>
      <c r="T19" s="43">
        <v>40899</v>
      </c>
      <c r="U19" s="9" t="str">
        <f>VLOOKUP(B19,SAOM!B$2:M1319,12,0)</f>
        <v>00:20:0E:10:48:BB</v>
      </c>
      <c r="V19" s="19">
        <v>40904</v>
      </c>
      <c r="W19" s="9" t="s">
        <v>493</v>
      </c>
      <c r="X19" s="52">
        <v>40905</v>
      </c>
      <c r="Y19" s="55">
        <v>40954</v>
      </c>
      <c r="Z19" s="46" t="s">
        <v>762</v>
      </c>
      <c r="AA19" s="21">
        <v>40904</v>
      </c>
    </row>
    <row r="20" spans="1:28" ht="15" customHeight="1">
      <c r="A20" s="22">
        <v>658</v>
      </c>
      <c r="B20" s="92" t="s">
        <v>31</v>
      </c>
      <c r="C20" s="19">
        <v>40868</v>
      </c>
      <c r="D20" s="19">
        <f t="shared" si="0"/>
        <v>40913</v>
      </c>
      <c r="E20" s="19">
        <f t="shared" si="1"/>
        <v>40928</v>
      </c>
      <c r="F20" s="19"/>
      <c r="G20" s="8" t="s">
        <v>525</v>
      </c>
      <c r="H20" s="8" t="s">
        <v>504</v>
      </c>
      <c r="I20" s="8" t="s">
        <v>507</v>
      </c>
      <c r="J20" s="9" t="s">
        <v>177</v>
      </c>
      <c r="K20" s="9" t="s">
        <v>584</v>
      </c>
      <c r="L20" s="9" t="s">
        <v>585</v>
      </c>
      <c r="M20" s="10" t="str">
        <f>VLOOKUP(B20,SAOM!B$2:H1014,7,0)</f>
        <v>SES-ANAS-0658</v>
      </c>
      <c r="N20" s="33">
        <v>4033</v>
      </c>
      <c r="O20" s="19">
        <f>VLOOKUP(B20,SAOM!B$2:I1014,8,0)</f>
        <v>40921</v>
      </c>
      <c r="P20" s="19" t="str">
        <f>VLOOKUP(B20,AG_Lider!A$1:F1372,6,0)</f>
        <v>CONCLUÍDO</v>
      </c>
      <c r="Q20" s="24" t="str">
        <f>VLOOKUP(B20,SAOM!B$2:J1014,9,0)</f>
        <v>João Paulo Campos de Abreu</v>
      </c>
      <c r="R20" s="19" t="str">
        <f>VLOOKUP(B20,SAOM!B$2:K1460,10,0)</f>
        <v>Rua Dário Pereira de Jesus, 0 - Centro</v>
      </c>
      <c r="S20" s="24" t="str">
        <f>VLOOKUP(B20,SAOM!B$2:L1740,11,0)</f>
        <v>(32) 3725-1044</v>
      </c>
      <c r="T20" s="43">
        <v>40892</v>
      </c>
      <c r="U20" s="9" t="str">
        <f>VLOOKUP(B20,SAOM!B$2:M1320,12,0)</f>
        <v>00:20:0E:10:48:D7</v>
      </c>
      <c r="V20" s="19">
        <v>40921</v>
      </c>
      <c r="W20" s="9" t="s">
        <v>495</v>
      </c>
      <c r="X20" s="52">
        <v>40921</v>
      </c>
      <c r="Y20" s="55">
        <v>41012</v>
      </c>
      <c r="Z20" s="46" t="s">
        <v>762</v>
      </c>
      <c r="AA20" s="21">
        <v>40921</v>
      </c>
    </row>
    <row r="21" spans="1:28" ht="15" customHeight="1">
      <c r="A21" s="22">
        <v>659</v>
      </c>
      <c r="B21" s="92" t="s">
        <v>33</v>
      </c>
      <c r="C21" s="19">
        <v>40868</v>
      </c>
      <c r="D21" s="19">
        <f t="shared" si="0"/>
        <v>40913</v>
      </c>
      <c r="E21" s="19">
        <f t="shared" si="1"/>
        <v>40928</v>
      </c>
      <c r="F21" s="19"/>
      <c r="G21" s="8" t="s">
        <v>525</v>
      </c>
      <c r="H21" s="8" t="s">
        <v>504</v>
      </c>
      <c r="I21" s="8" t="s">
        <v>507</v>
      </c>
      <c r="J21" s="9" t="s">
        <v>178</v>
      </c>
      <c r="K21" s="9" t="s">
        <v>586</v>
      </c>
      <c r="L21" s="9" t="s">
        <v>587</v>
      </c>
      <c r="M21" s="10" t="str">
        <f>VLOOKUP(B21,SAOM!B$2:H1015,7,0)</f>
        <v>SES-ARAI-0659</v>
      </c>
      <c r="N21" s="33">
        <v>4033</v>
      </c>
      <c r="O21" s="19">
        <f>VLOOKUP(B21,SAOM!B$2:I1015,8,0)</f>
        <v>40917</v>
      </c>
      <c r="P21" s="19" t="str">
        <f>VLOOKUP(B21,AG_Lider!A$1:F1373,6,0)</f>
        <v>REPARO</v>
      </c>
      <c r="Q21" s="24" t="str">
        <f>VLOOKUP(B21,SAOM!B$2:J1015,9,0)</f>
        <v>Marcony Raimundo Figueiredo de Carvalho</v>
      </c>
      <c r="R21" s="19" t="str">
        <f>VLOOKUP(B21,SAOM!B$2:K1461,10,0)</f>
        <v>Rua João de Paula Moura, 101 - Centro</v>
      </c>
      <c r="S21" s="24" t="str">
        <f>VLOOKUP(B21,SAOM!B$2:L1741,11,0)</f>
        <v>(31) 3715-6368</v>
      </c>
      <c r="T21" s="43">
        <v>40891</v>
      </c>
      <c r="U21" s="9" t="str">
        <f>VLOOKUP(B21,SAOM!B$2:M1321,12,0)</f>
        <v>00:20:0E:10:48:D4</v>
      </c>
      <c r="V21" s="19">
        <v>40919</v>
      </c>
      <c r="W21" s="9" t="s">
        <v>515</v>
      </c>
      <c r="X21" s="52">
        <v>40919</v>
      </c>
      <c r="Y21" s="55">
        <v>40927</v>
      </c>
      <c r="Z21" s="46" t="s">
        <v>762</v>
      </c>
      <c r="AA21" s="21">
        <v>40918</v>
      </c>
    </row>
    <row r="22" spans="1:28" ht="15" customHeight="1">
      <c r="A22" s="66">
        <v>661</v>
      </c>
      <c r="B22" s="92" t="s">
        <v>35</v>
      </c>
      <c r="C22" s="19">
        <v>40868</v>
      </c>
      <c r="D22" s="19">
        <f t="shared" si="0"/>
        <v>40913</v>
      </c>
      <c r="E22" s="19">
        <f t="shared" si="1"/>
        <v>40928</v>
      </c>
      <c r="F22" s="19"/>
      <c r="G22" s="8" t="s">
        <v>525</v>
      </c>
      <c r="H22" s="8" t="s">
        <v>504</v>
      </c>
      <c r="I22" s="8" t="s">
        <v>507</v>
      </c>
      <c r="J22" s="9" t="s">
        <v>179</v>
      </c>
      <c r="K22" s="9" t="s">
        <v>588</v>
      </c>
      <c r="L22" s="9" t="s">
        <v>589</v>
      </c>
      <c r="M22" s="10" t="str">
        <f>VLOOKUP(B22,SAOM!B$2:H1016,7,0)</f>
        <v>SES-ARGO-0661</v>
      </c>
      <c r="N22" s="33">
        <v>4033</v>
      </c>
      <c r="O22" s="19">
        <f>VLOOKUP(B22,SAOM!B$2:I1016,8,0)</f>
        <v>40926</v>
      </c>
      <c r="P22" s="19" t="str">
        <f>VLOOKUP(B22,AG_Lider!A$1:F1374,6,0)</f>
        <v>REPARO</v>
      </c>
      <c r="Q22" s="24" t="str">
        <f>VLOOKUP(B22,SAOM!B$2:J1016,9,0)</f>
        <v>Sebastião Barreto Neto</v>
      </c>
      <c r="R22" s="19" t="str">
        <f>VLOOKUP(B22,SAOM!B$2:K1462,10,0)</f>
        <v>Rua Angelo Galvani, 318 - Vila Esperança</v>
      </c>
      <c r="S22" s="24" t="str">
        <f>VLOOKUP(B22,SAOM!B$2:L1742,11,0)</f>
        <v>(35) 3556-1231</v>
      </c>
      <c r="T22" s="43">
        <v>40892</v>
      </c>
      <c r="U22" s="9" t="str">
        <f>VLOOKUP(B22,SAOM!B$2:M1322,12,0)</f>
        <v>00:20:0E:10:48:CD</v>
      </c>
      <c r="V22" s="19">
        <v>40926</v>
      </c>
      <c r="W22" s="9" t="s">
        <v>486</v>
      </c>
      <c r="X22" s="52">
        <v>40926</v>
      </c>
      <c r="Y22" s="55">
        <v>40927</v>
      </c>
      <c r="Z22" s="46" t="s">
        <v>762</v>
      </c>
      <c r="AA22" s="21">
        <v>40926</v>
      </c>
    </row>
    <row r="23" spans="1:28" s="65" customFormat="1" ht="15" customHeight="1">
      <c r="A23" s="56">
        <v>662</v>
      </c>
      <c r="B23" s="95" t="s">
        <v>37</v>
      </c>
      <c r="C23" s="19">
        <v>40868</v>
      </c>
      <c r="D23" s="19">
        <f t="shared" si="0"/>
        <v>40913</v>
      </c>
      <c r="E23" s="19">
        <v>40940</v>
      </c>
      <c r="F23" s="19">
        <v>40906</v>
      </c>
      <c r="G23" s="8" t="s">
        <v>525</v>
      </c>
      <c r="H23" s="8" t="s">
        <v>504</v>
      </c>
      <c r="I23" s="57" t="s">
        <v>507</v>
      </c>
      <c r="J23" s="58" t="s">
        <v>180</v>
      </c>
      <c r="K23" s="58" t="s">
        <v>590</v>
      </c>
      <c r="L23" s="58" t="s">
        <v>591</v>
      </c>
      <c r="M23" s="10" t="str">
        <f>VLOOKUP(B23,SAOM!B$2:H1017,7,0)</f>
        <v>SES-BAIM-0662</v>
      </c>
      <c r="N23" s="59">
        <v>4033</v>
      </c>
      <c r="O23" s="19">
        <f>VLOOKUP(B23,SAOM!B$2:I1017,8,0)</f>
        <v>40917</v>
      </c>
      <c r="P23" s="60" t="str">
        <f>VLOOKUP(B23,AG_Lider!A$1:F1375,6,0)</f>
        <v>CONCLUÍDO</v>
      </c>
      <c r="Q23" s="24" t="str">
        <f>VLOOKUP(B23,SAOM!B$2:J1017,9,0)</f>
        <v>Paula Reis Nogueira</v>
      </c>
      <c r="R23" s="19" t="str">
        <f>VLOOKUP(B23,SAOM!B$2:K1463,10,0)</f>
        <v>Rua Raimundo dos Reis, 435 - Olaria</v>
      </c>
      <c r="S23" s="24" t="str">
        <f>VLOOKUP(B23,SAOM!B$2:L1743,11,0)</f>
        <v>(31) 3718-1555</v>
      </c>
      <c r="T23" s="61">
        <v>40892</v>
      </c>
      <c r="U23" s="9" t="str">
        <f>VLOOKUP(B23,SAOM!B$2:M1323,12,0)</f>
        <v>00:20:0E:10:48:E9</v>
      </c>
      <c r="V23" s="60">
        <v>40918</v>
      </c>
      <c r="W23" s="58" t="s">
        <v>487</v>
      </c>
      <c r="X23" s="62">
        <v>40918</v>
      </c>
      <c r="Y23" s="82">
        <v>40927</v>
      </c>
      <c r="Z23" s="63" t="s">
        <v>762</v>
      </c>
      <c r="AA23" s="64">
        <v>40918</v>
      </c>
    </row>
    <row r="24" spans="1:28" ht="15" customHeight="1">
      <c r="A24" s="22">
        <v>663</v>
      </c>
      <c r="B24" s="92" t="s">
        <v>39</v>
      </c>
      <c r="C24" s="19">
        <v>40868</v>
      </c>
      <c r="D24" s="19">
        <f t="shared" si="0"/>
        <v>40913</v>
      </c>
      <c r="E24" s="19">
        <f t="shared" si="1"/>
        <v>40928</v>
      </c>
      <c r="F24" s="19"/>
      <c r="G24" s="8" t="s">
        <v>525</v>
      </c>
      <c r="H24" s="8" t="s">
        <v>504</v>
      </c>
      <c r="I24" s="8" t="s">
        <v>507</v>
      </c>
      <c r="J24" s="9" t="s">
        <v>181</v>
      </c>
      <c r="K24" s="9" t="s">
        <v>592</v>
      </c>
      <c r="L24" s="9" t="s">
        <v>593</v>
      </c>
      <c r="M24" s="10" t="str">
        <f>VLOOKUP(B24,SAOM!B$2:H1018,7,0)</f>
        <v>SES-BEAS-0363</v>
      </c>
      <c r="N24" s="33">
        <v>4033</v>
      </c>
      <c r="O24" s="19">
        <f>VLOOKUP(B24,SAOM!B$2:I1018,8,0)</f>
        <v>40913</v>
      </c>
      <c r="P24" s="19" t="str">
        <f>VLOOKUP(B24,AG_Lider!A$1:F1376,6,0)</f>
        <v>CONCLUÍDO</v>
      </c>
      <c r="Q24" s="24" t="str">
        <f>VLOOKUP(B24,SAOM!B$2:J1018,9,0)</f>
        <v>Grazielle Christine Valamiel Silva Formiga</v>
      </c>
      <c r="R24" s="19" t="str">
        <f>VLOOKUP(B24,SAOM!B$2:K1464,10,0)</f>
        <v>Rua Justina, 120 - Maria Marcelina de Jesus</v>
      </c>
      <c r="S24" s="24" t="str">
        <f>VLOOKUP(B24,SAOM!B$2:L1744,11,0)</f>
        <v>(31) 3853-1426</v>
      </c>
      <c r="T24" s="43">
        <v>40892</v>
      </c>
      <c r="U24" s="9" t="str">
        <f>VLOOKUP(B24,SAOM!B$2:M1324,12,0)</f>
        <v>00:20:0E:10:48:C5</v>
      </c>
      <c r="V24" s="19">
        <v>40914</v>
      </c>
      <c r="W24" s="9" t="s">
        <v>497</v>
      </c>
      <c r="X24" s="52">
        <v>40926</v>
      </c>
      <c r="Y24" s="55">
        <v>40927</v>
      </c>
      <c r="Z24" s="46" t="s">
        <v>2786</v>
      </c>
      <c r="AA24" s="21">
        <v>40926</v>
      </c>
    </row>
    <row r="25" spans="1:28" ht="15" customHeight="1">
      <c r="A25" s="22">
        <v>664</v>
      </c>
      <c r="B25" s="92" t="s">
        <v>41</v>
      </c>
      <c r="C25" s="19">
        <v>40868</v>
      </c>
      <c r="D25" s="19">
        <f t="shared" si="0"/>
        <v>40913</v>
      </c>
      <c r="E25" s="19">
        <f t="shared" si="1"/>
        <v>40928</v>
      </c>
      <c r="F25" s="19"/>
      <c r="G25" s="8" t="s">
        <v>525</v>
      </c>
      <c r="H25" s="8" t="s">
        <v>504</v>
      </c>
      <c r="I25" s="8" t="s">
        <v>507</v>
      </c>
      <c r="J25" s="9" t="s">
        <v>182</v>
      </c>
      <c r="K25" s="9" t="s">
        <v>594</v>
      </c>
      <c r="L25" s="9" t="s">
        <v>595</v>
      </c>
      <c r="M25" s="10" t="str">
        <f>VLOOKUP(B25,SAOM!B$2:H1019,7,0)</f>
        <v>SES-BOAS-0664</v>
      </c>
      <c r="N25" s="33">
        <v>4033</v>
      </c>
      <c r="O25" s="19">
        <f>VLOOKUP(B25,SAOM!B$2:I1019,8,0)</f>
        <v>40917</v>
      </c>
      <c r="P25" s="19" t="str">
        <f>VLOOKUP(B25,AG_Lider!A$1:F1377,6,0)</f>
        <v>CONCLUÍDO</v>
      </c>
      <c r="Q25" s="24" t="str">
        <f>VLOOKUP(B25,SAOM!B$2:J1019,9,0)</f>
        <v>Cristiane Oliveira Neves Silva</v>
      </c>
      <c r="R25" s="19" t="str">
        <f>VLOOKUP(B25,SAOM!B$2:K1465,10,0)</f>
        <v>Rua Maria Santos, 95 - Várzea</v>
      </c>
      <c r="S25" s="24" t="str">
        <f>VLOOKUP(B25,SAOM!B$2:L1745,11,0)</f>
        <v>(32) 3292-1143</v>
      </c>
      <c r="T25" s="43">
        <v>40893</v>
      </c>
      <c r="U25" s="9" t="str">
        <f>VLOOKUP(B25,SAOM!B$2:M1325,12,0)</f>
        <v>00:20:0E:10:48:C9</v>
      </c>
      <c r="V25" s="19">
        <v>40914</v>
      </c>
      <c r="W25" s="9" t="s">
        <v>495</v>
      </c>
      <c r="X25" s="52">
        <v>40914</v>
      </c>
      <c r="Y25" s="55">
        <v>41012</v>
      </c>
      <c r="Z25" s="46" t="s">
        <v>762</v>
      </c>
      <c r="AA25" s="21">
        <v>40914</v>
      </c>
    </row>
    <row r="26" spans="1:28" ht="15" customHeight="1">
      <c r="A26" s="22">
        <v>665</v>
      </c>
      <c r="B26" s="92" t="s">
        <v>43</v>
      </c>
      <c r="C26" s="19">
        <v>40868</v>
      </c>
      <c r="D26" s="19">
        <f t="shared" si="0"/>
        <v>40913</v>
      </c>
      <c r="E26" s="19">
        <f t="shared" si="1"/>
        <v>40928</v>
      </c>
      <c r="F26" s="19"/>
      <c r="G26" s="8" t="s">
        <v>525</v>
      </c>
      <c r="H26" s="8" t="s">
        <v>504</v>
      </c>
      <c r="I26" s="8" t="s">
        <v>507</v>
      </c>
      <c r="J26" s="9" t="s">
        <v>183</v>
      </c>
      <c r="K26" s="9" t="s">
        <v>596</v>
      </c>
      <c r="L26" s="9" t="s">
        <v>597</v>
      </c>
      <c r="M26" s="10" t="str">
        <f>VLOOKUP(B26,SAOM!B$2:H1020,7,0)</f>
        <v>SES-BOIM-0665</v>
      </c>
      <c r="N26" s="33">
        <v>4033</v>
      </c>
      <c r="O26" s="19">
        <f>VLOOKUP(B26,SAOM!B$2:I1020,8,0)</f>
        <v>40904</v>
      </c>
      <c r="P26" s="19" t="str">
        <f>VLOOKUP(B26,AG_Lider!A$1:F1378,6,0)</f>
        <v>CONCLUÍDO</v>
      </c>
      <c r="Q26" s="24" t="str">
        <f>VLOOKUP(B26,SAOM!B$2:J1020,9,0)</f>
        <v>Celso Carmo de Jesus</v>
      </c>
      <c r="R26" s="19" t="str">
        <f>VLOOKUP(B26,SAOM!B$2:K1466,10,0)</f>
        <v>Rua Rosalino Rozemburgo da Fonseca, 130 - Cristo Redentor</v>
      </c>
      <c r="S26" s="24" t="str">
        <f>VLOOKUP(B26,SAOM!B$2:L1746,11,0)</f>
        <v>(31) 3576-1123</v>
      </c>
      <c r="T26" s="43">
        <v>40891</v>
      </c>
      <c r="U26" s="9" t="str">
        <f>VLOOKUP(B26,SAOM!B$2:M1326,12,0)</f>
        <v>00:20:0E:10:48:C7</v>
      </c>
      <c r="V26" s="19">
        <v>40904</v>
      </c>
      <c r="W26" s="9" t="s">
        <v>497</v>
      </c>
      <c r="X26" s="52">
        <v>40905</v>
      </c>
      <c r="Y26" s="55">
        <v>41012</v>
      </c>
      <c r="Z26" s="46" t="s">
        <v>2861</v>
      </c>
      <c r="AA26" s="21">
        <v>40904</v>
      </c>
    </row>
    <row r="27" spans="1:28" ht="15" customHeight="1">
      <c r="A27" s="22">
        <v>666</v>
      </c>
      <c r="B27" s="92" t="s">
        <v>45</v>
      </c>
      <c r="C27" s="19">
        <v>40868</v>
      </c>
      <c r="D27" s="19">
        <f t="shared" si="0"/>
        <v>40913</v>
      </c>
      <c r="E27" s="19">
        <f t="shared" si="1"/>
        <v>40928</v>
      </c>
      <c r="F27" s="19"/>
      <c r="G27" s="8" t="s">
        <v>525</v>
      </c>
      <c r="H27" s="8" t="s">
        <v>504</v>
      </c>
      <c r="I27" s="8" t="s">
        <v>507</v>
      </c>
      <c r="J27" s="9" t="s">
        <v>184</v>
      </c>
      <c r="K27" s="9" t="s">
        <v>598</v>
      </c>
      <c r="L27" s="9" t="s">
        <v>599</v>
      </c>
      <c r="M27" s="10" t="str">
        <f>VLOOKUP(B27,SAOM!B$2:H1021,7,0)</f>
        <v>SES-BRES-0666</v>
      </c>
      <c r="N27" s="33">
        <v>4033</v>
      </c>
      <c r="O27" s="19">
        <f>VLOOKUP(B27,SAOM!B$2:I1021,8,0)</f>
        <v>40904</v>
      </c>
      <c r="P27" s="19" t="str">
        <f>VLOOKUP(B27,AG_Lider!A$1:F1379,6,0)</f>
        <v>CONCLUÍDO</v>
      </c>
      <c r="Q27" s="24" t="str">
        <f>VLOOKUP(B27,SAOM!B$2:J1021,9,0)</f>
        <v>Aline Teixeira Pacheco</v>
      </c>
      <c r="R27" s="19" t="str">
        <f>VLOOKUP(B27,SAOM!B$2:K1467,10,0)</f>
        <v>Rua José Colombo Rivelli, 311 - Praça dos Esportes</v>
      </c>
      <c r="S27" s="24" t="str">
        <f>VLOOKUP(B27,SAOM!B$2:L1747,11,0)</f>
        <v>(32) 3534-1197</v>
      </c>
      <c r="T27" s="43">
        <v>40892</v>
      </c>
      <c r="U27" s="9" t="str">
        <f>VLOOKUP(B27,SAOM!B$2:M1327,12,0)</f>
        <v>00:20:0E:10:48:6E</v>
      </c>
      <c r="V27" s="19">
        <v>40904</v>
      </c>
      <c r="W27" s="9" t="s">
        <v>495</v>
      </c>
      <c r="X27" s="52">
        <v>40905</v>
      </c>
      <c r="Y27" s="55">
        <v>41012</v>
      </c>
      <c r="Z27" s="46" t="s">
        <v>762</v>
      </c>
      <c r="AA27" s="21">
        <v>40904</v>
      </c>
    </row>
    <row r="28" spans="1:28" ht="15" customHeight="1">
      <c r="A28" s="22">
        <v>667</v>
      </c>
      <c r="B28" s="92" t="s">
        <v>47</v>
      </c>
      <c r="C28" s="19">
        <v>40868</v>
      </c>
      <c r="D28" s="19">
        <f t="shared" si="0"/>
        <v>40913</v>
      </c>
      <c r="E28" s="19" t="s">
        <v>507</v>
      </c>
      <c r="F28" s="19">
        <v>40892</v>
      </c>
      <c r="G28" s="8" t="s">
        <v>525</v>
      </c>
      <c r="H28" s="8" t="s">
        <v>504</v>
      </c>
      <c r="I28" s="8" t="s">
        <v>507</v>
      </c>
      <c r="J28" s="58" t="s">
        <v>185</v>
      </c>
      <c r="K28" s="9" t="s">
        <v>600</v>
      </c>
      <c r="L28" s="9" t="s">
        <v>601</v>
      </c>
      <c r="M28" s="10" t="str">
        <f>VLOOKUP(B28,SAOM!B$2:H1022,7,0)</f>
        <v>SES-BRAS-0667</v>
      </c>
      <c r="N28" s="33">
        <v>4033</v>
      </c>
      <c r="O28" s="19">
        <f>VLOOKUP(B28,SAOM!B$2:I1022,8,0)</f>
        <v>40989</v>
      </c>
      <c r="P28" s="19" t="str">
        <f>VLOOKUP(B28,AG_Lider!A$1:F1380,6,0)</f>
        <v>CONCLUÍDO</v>
      </c>
      <c r="Q28" s="24" t="str">
        <f>VLOOKUP(B28,SAOM!B$2:J1022,9,0)</f>
        <v>Cristina Aparecida Caldeira</v>
      </c>
      <c r="R28" s="19" t="str">
        <f>VLOOKUP(B28,SAOM!B$2:K1468,10,0)</f>
        <v>Rua Maria Izabel Moreira Pinto, 0 - Centro</v>
      </c>
      <c r="S28" s="24" t="str">
        <f>VLOOKUP(B28,SAOM!B$2:L1748,11,0)</f>
        <v>(33) 3342-5136</v>
      </c>
      <c r="T28" s="43"/>
      <c r="U28" s="9" t="str">
        <f>VLOOKUP(B28,SAOM!B$2:M1328,12,0)</f>
        <v>00:20:0E:10:48:A5</v>
      </c>
      <c r="V28" s="19">
        <v>40989</v>
      </c>
      <c r="W28" s="9" t="s">
        <v>2331</v>
      </c>
      <c r="X28" s="52">
        <v>40989</v>
      </c>
      <c r="Y28" s="100">
        <v>41012</v>
      </c>
      <c r="Z28" s="46" t="s">
        <v>762</v>
      </c>
      <c r="AA28" s="21">
        <v>40990</v>
      </c>
      <c r="AB28" s="21"/>
    </row>
    <row r="29" spans="1:28">
      <c r="A29" s="22">
        <v>668</v>
      </c>
      <c r="B29" s="92" t="s">
        <v>49</v>
      </c>
      <c r="C29" s="19">
        <v>40868</v>
      </c>
      <c r="D29" s="19">
        <f t="shared" si="0"/>
        <v>40913</v>
      </c>
      <c r="E29" s="19">
        <v>40951</v>
      </c>
      <c r="F29" s="19">
        <v>40891</v>
      </c>
      <c r="G29" s="8" t="s">
        <v>525</v>
      </c>
      <c r="H29" s="8" t="s">
        <v>504</v>
      </c>
      <c r="I29" s="8" t="s">
        <v>507</v>
      </c>
      <c r="J29" s="9" t="s">
        <v>186</v>
      </c>
      <c r="K29" s="9" t="s">
        <v>602</v>
      </c>
      <c r="L29" s="9" t="s">
        <v>603</v>
      </c>
      <c r="M29" s="10" t="str">
        <f>VLOOKUP(B29,SAOM!B$2:H1023,7,0)</f>
        <v>SES-BUIS-0668</v>
      </c>
      <c r="N29" s="33">
        <v>4033</v>
      </c>
      <c r="O29" s="19">
        <f>VLOOKUP(B29,SAOM!B$2:I1023,8,0)</f>
        <v>40935</v>
      </c>
      <c r="P29" s="19" t="str">
        <f>VLOOKUP(B29,AG_Lider!A$1:F1381,6,0)</f>
        <v>CONCLUÍDO</v>
      </c>
      <c r="Q29" s="24" t="str">
        <f>VLOOKUP(B29,SAOM!B$2:J1023,9,0)</f>
        <v>(38) 3756-1406</v>
      </c>
      <c r="R29" s="19" t="str">
        <f>VLOOKUP(B29,SAOM!B$2:K1469,10,0)</f>
        <v>Rua Padre Laerte Oliveira, 0 - Centro</v>
      </c>
      <c r="S29" s="24" t="str">
        <f>VLOOKUP(B29,SAOM!B$2:L1749,11,0)</f>
        <v>(38) 3756-1406</v>
      </c>
      <c r="T29" s="43">
        <v>40937</v>
      </c>
      <c r="U29" s="9" t="str">
        <f>VLOOKUP(B29,SAOM!B$2:M1329,12,0)</f>
        <v>00:20:0E:10:48:3D</v>
      </c>
      <c r="V29" s="19">
        <v>40938</v>
      </c>
      <c r="W29" s="9" t="s">
        <v>498</v>
      </c>
      <c r="X29" s="52">
        <v>40938</v>
      </c>
      <c r="Y29" s="55">
        <v>40954</v>
      </c>
      <c r="Z29" s="46" t="s">
        <v>762</v>
      </c>
      <c r="AA29" s="21">
        <v>40938</v>
      </c>
    </row>
    <row r="30" spans="1:28">
      <c r="A30" s="22">
        <v>669</v>
      </c>
      <c r="B30" s="92" t="s">
        <v>51</v>
      </c>
      <c r="C30" s="19">
        <v>40868</v>
      </c>
      <c r="D30" s="19">
        <f t="shared" si="0"/>
        <v>40913</v>
      </c>
      <c r="E30" s="19" t="s">
        <v>507</v>
      </c>
      <c r="F30" s="19">
        <v>40891</v>
      </c>
      <c r="G30" s="8" t="s">
        <v>777</v>
      </c>
      <c r="H30" s="8" t="s">
        <v>504</v>
      </c>
      <c r="I30" s="8" t="s">
        <v>514</v>
      </c>
      <c r="J30" s="9" t="s">
        <v>187</v>
      </c>
      <c r="K30" s="9" t="s">
        <v>604</v>
      </c>
      <c r="L30" s="9" t="s">
        <v>605</v>
      </c>
      <c r="M30" s="10" t="str">
        <f>VLOOKUP(B30,SAOM!B$2:H1024,7,0)</f>
        <v>-</v>
      </c>
      <c r="N30" s="33">
        <v>4035</v>
      </c>
      <c r="O30" s="19" t="str">
        <f>VLOOKUP(B30,SAOM!B$2:I1024,8,0)</f>
        <v>-</v>
      </c>
      <c r="P30" s="19" t="str">
        <f>VLOOKUP(B30,AG_Lider!A$1:F1382,6,0)</f>
        <v>VODANET</v>
      </c>
      <c r="Q30" s="24" t="str">
        <f>VLOOKUP(B30,SAOM!B$2:J1024,9,0)</f>
        <v>Yonara Meireles Martins</v>
      </c>
      <c r="R30" s="19" t="str">
        <f>VLOOKUP(B30,SAOM!B$2:K1470,10,0)</f>
        <v>Rua Pedra Azul, 0 - Centro</v>
      </c>
      <c r="S30" s="24" t="str">
        <f>VLOOKUP(B30,SAOM!B$2:L1750,11,0)</f>
        <v>(33) 3754-1310</v>
      </c>
      <c r="T30" s="43"/>
      <c r="U30" s="9" t="str">
        <f>VLOOKUP(B30,SAOM!B$2:M1330,12,0)</f>
        <v>-</v>
      </c>
      <c r="V30" s="19"/>
      <c r="W30" s="9"/>
      <c r="X30" s="52"/>
      <c r="Y30" s="55"/>
      <c r="Z30" s="99" t="s">
        <v>693</v>
      </c>
      <c r="AA30" s="21">
        <v>40931</v>
      </c>
    </row>
    <row r="31" spans="1:28" ht="15" customHeight="1">
      <c r="A31" s="22">
        <v>670</v>
      </c>
      <c r="B31" s="92" t="s">
        <v>53</v>
      </c>
      <c r="C31" s="19">
        <v>40868</v>
      </c>
      <c r="D31" s="19">
        <f t="shared" si="0"/>
        <v>40913</v>
      </c>
      <c r="E31" s="19">
        <f>C31+60</f>
        <v>40928</v>
      </c>
      <c r="F31" s="19"/>
      <c r="G31" s="8" t="s">
        <v>525</v>
      </c>
      <c r="H31" s="8" t="s">
        <v>504</v>
      </c>
      <c r="I31" s="8" t="s">
        <v>507</v>
      </c>
      <c r="J31" s="9" t="s">
        <v>188</v>
      </c>
      <c r="K31" s="9" t="s">
        <v>606</v>
      </c>
      <c r="L31" s="9" t="s">
        <v>607</v>
      </c>
      <c r="M31" s="10" t="str">
        <f>VLOOKUP(B31,SAOM!B$2:H1025,7,0)</f>
        <v>SES-CADA-0670</v>
      </c>
      <c r="N31" s="33">
        <v>4033</v>
      </c>
      <c r="O31" s="19">
        <f>VLOOKUP(B31,SAOM!B$2:I1025,8,0)</f>
        <v>40927</v>
      </c>
      <c r="P31" s="19" t="str">
        <f>VLOOKUP(B31,AG_Lider!A$1:F1383,6,0)</f>
        <v>CONCLUÍDO</v>
      </c>
      <c r="Q31" s="24" t="str">
        <f>VLOOKUP(B31,SAOM!B$2:J1025,9,0)</f>
        <v>Brunielle Felicia da Silva</v>
      </c>
      <c r="R31" s="19" t="str">
        <f>VLOOKUP(B31,SAOM!B$2:K1471,10,0)</f>
        <v>avenida Das Nações, 10 - Centro</v>
      </c>
      <c r="S31" s="24" t="str">
        <f>VLOOKUP(B31,SAOM!B$2:L1751,11,0)</f>
        <v>(34) 3265-1101</v>
      </c>
      <c r="T31" s="43">
        <v>40893</v>
      </c>
      <c r="U31" s="9" t="str">
        <f>VLOOKUP(B31,SAOM!B$2:M1331,12,0)</f>
        <v>00:20:0E:10:48:9F</v>
      </c>
      <c r="V31" s="19">
        <v>40927</v>
      </c>
      <c r="W31" s="9" t="s">
        <v>677</v>
      </c>
      <c r="X31" s="52">
        <v>40927</v>
      </c>
      <c r="Y31" s="55">
        <v>41012</v>
      </c>
      <c r="Z31" s="46" t="s">
        <v>762</v>
      </c>
      <c r="AA31" s="21">
        <v>40927</v>
      </c>
    </row>
    <row r="32" spans="1:28">
      <c r="A32" s="22">
        <v>671</v>
      </c>
      <c r="B32" s="92" t="s">
        <v>54</v>
      </c>
      <c r="C32" s="19">
        <v>40868</v>
      </c>
      <c r="D32" s="19">
        <f t="shared" si="0"/>
        <v>40913</v>
      </c>
      <c r="E32" s="19">
        <v>40939</v>
      </c>
      <c r="F32" s="78">
        <v>40914</v>
      </c>
      <c r="G32" s="8" t="s">
        <v>525</v>
      </c>
      <c r="H32" s="8" t="s">
        <v>504</v>
      </c>
      <c r="I32" s="8" t="s">
        <v>507</v>
      </c>
      <c r="J32" s="9" t="s">
        <v>189</v>
      </c>
      <c r="K32" s="9" t="s">
        <v>608</v>
      </c>
      <c r="L32" s="9" t="s">
        <v>609</v>
      </c>
      <c r="M32" s="10" t="str">
        <f>VLOOKUP(B32,SAOM!B$2:H1026,7,0)</f>
        <v>SES-CANA-0671</v>
      </c>
      <c r="N32" s="33">
        <v>4033</v>
      </c>
      <c r="O32" s="19">
        <f>VLOOKUP(B32,SAOM!B$2:I1026,8,0)</f>
        <v>40931</v>
      </c>
      <c r="P32" s="19" t="s">
        <v>524</v>
      </c>
      <c r="Q32" s="24" t="str">
        <f>VLOOKUP(B32,SAOM!B$2:J1026,9,0)</f>
        <v>André Luiz Ignachitti Honório</v>
      </c>
      <c r="R32" s="19" t="str">
        <f>VLOOKUP(B32,SAOM!B$2:K1472,10,0)</f>
        <v>Rua João Ferreira, 216 A - Centro</v>
      </c>
      <c r="S32" s="24" t="str">
        <f>VLOOKUP(B32,SAOM!B$2:L1752,11,0)</f>
        <v>(32) 3745-1288</v>
      </c>
      <c r="T32" s="43">
        <v>40931</v>
      </c>
      <c r="U32" s="9" t="str">
        <f>VLOOKUP(B32,SAOM!B$2:M1332,12,0)</f>
        <v>00:20:0E:10:48:47</v>
      </c>
      <c r="V32" s="19">
        <v>40931</v>
      </c>
      <c r="W32" s="9" t="s">
        <v>695</v>
      </c>
      <c r="X32" s="52">
        <v>40932</v>
      </c>
      <c r="Y32" s="55">
        <v>41012</v>
      </c>
      <c r="Z32" s="46" t="s">
        <v>762</v>
      </c>
      <c r="AA32" s="21">
        <v>40932</v>
      </c>
    </row>
    <row r="33" spans="1:29">
      <c r="A33" s="22">
        <v>672</v>
      </c>
      <c r="B33" s="92" t="s">
        <v>56</v>
      </c>
      <c r="C33" s="19">
        <v>40868</v>
      </c>
      <c r="D33" s="19">
        <f t="shared" si="0"/>
        <v>40913</v>
      </c>
      <c r="E33" s="19" t="s">
        <v>507</v>
      </c>
      <c r="F33" s="19">
        <v>40891</v>
      </c>
      <c r="G33" s="8" t="s">
        <v>777</v>
      </c>
      <c r="H33" s="8" t="s">
        <v>504</v>
      </c>
      <c r="I33" s="8" t="s">
        <v>514</v>
      </c>
      <c r="J33" s="9" t="s">
        <v>190</v>
      </c>
      <c r="K33" s="9" t="s">
        <v>610</v>
      </c>
      <c r="L33" s="9" t="s">
        <v>611</v>
      </c>
      <c r="M33" s="10" t="str">
        <f>VLOOKUP(B33,SAOM!B$2:H1027,7,0)</f>
        <v>-</v>
      </c>
      <c r="N33" s="33">
        <v>4035</v>
      </c>
      <c r="O33" s="19" t="str">
        <f>VLOOKUP(B33,SAOM!B$2:I1027,8,0)</f>
        <v>-</v>
      </c>
      <c r="P33" s="19" t="str">
        <f>VLOOKUP(B33,AG_Lider!A$1:F1385,6,0)</f>
        <v>VODANET</v>
      </c>
      <c r="Q33" s="24" t="str">
        <f>VLOOKUP(B33,SAOM!B$2:J1027,9,0)</f>
        <v>Valguienes Teodoro de Souza Junior</v>
      </c>
      <c r="R33" s="19" t="str">
        <f>VLOOKUP(B33,SAOM!B$2:K1473,10,0)</f>
        <v>Rua Hildelbrando Cabral, 0 - Centro</v>
      </c>
      <c r="S33" s="24" t="str">
        <f>VLOOKUP(B33,SAOM!B$2:L1753,11,0)</f>
        <v>(33) 9984-6212</v>
      </c>
      <c r="T33" s="43"/>
      <c r="U33" s="9" t="str">
        <f>VLOOKUP(B33,SAOM!B$2:M1333,12,0)</f>
        <v>-</v>
      </c>
      <c r="V33" s="19"/>
      <c r="W33" s="9"/>
      <c r="X33" s="52"/>
      <c r="Y33" s="55"/>
      <c r="Z33" s="99" t="s">
        <v>698</v>
      </c>
      <c r="AA33" s="21">
        <v>40931</v>
      </c>
    </row>
    <row r="34" spans="1:29">
      <c r="A34" s="22">
        <v>673</v>
      </c>
      <c r="B34" s="92" t="s">
        <v>58</v>
      </c>
      <c r="C34" s="19">
        <v>40868</v>
      </c>
      <c r="D34" s="19">
        <f t="shared" si="0"/>
        <v>40913</v>
      </c>
      <c r="E34" s="19">
        <v>40939</v>
      </c>
      <c r="F34" s="78">
        <v>40914</v>
      </c>
      <c r="G34" s="8" t="s">
        <v>525</v>
      </c>
      <c r="H34" s="8" t="s">
        <v>504</v>
      </c>
      <c r="I34" s="8" t="s">
        <v>507</v>
      </c>
      <c r="J34" s="58" t="s">
        <v>191</v>
      </c>
      <c r="K34" s="9" t="s">
        <v>612</v>
      </c>
      <c r="L34" s="9" t="s">
        <v>613</v>
      </c>
      <c r="M34" s="10" t="str">
        <f>VLOOKUP(B34,SAOM!B$2:H1028,7,0)</f>
        <v>SES-CADE-0673</v>
      </c>
      <c r="N34" s="33">
        <v>4033</v>
      </c>
      <c r="O34" s="19">
        <f>VLOOKUP(B34,SAOM!B$2:I1028,8,0)</f>
        <v>40931</v>
      </c>
      <c r="P34" s="19" t="str">
        <f>VLOOKUP(B34,AG_Lider!A$1:F1386,6,0)</f>
        <v>CONCLUÍDO</v>
      </c>
      <c r="Q34" s="24" t="str">
        <f>VLOOKUP(B34,SAOM!B$2:J1028,9,0)</f>
        <v>Tatiane Bastos da Silva</v>
      </c>
      <c r="R34" s="19" t="str">
        <f>VLOOKUP(B34,SAOM!B$2:K1474,10,0)</f>
        <v>Rua Jacarandá, 215 - Vila Isabel</v>
      </c>
      <c r="S34" s="24" t="str">
        <f>VLOOKUP(B34,SAOM!B$2:L1754,11,0)</f>
        <v>(35) 3865-1292</v>
      </c>
      <c r="T34" s="43">
        <v>40931</v>
      </c>
      <c r="U34" s="9" t="str">
        <f>VLOOKUP(B34,SAOM!B$2:M1334,12,0)</f>
        <v>00:20:0E:10:48:5E</v>
      </c>
      <c r="V34" s="19">
        <v>40931</v>
      </c>
      <c r="W34" s="9" t="s">
        <v>497</v>
      </c>
      <c r="X34" s="52">
        <v>40932</v>
      </c>
      <c r="Y34" s="55">
        <v>40954</v>
      </c>
      <c r="Z34" s="46" t="s">
        <v>762</v>
      </c>
      <c r="AA34" s="21">
        <v>40932</v>
      </c>
    </row>
    <row r="35" spans="1:29" ht="15" customHeight="1">
      <c r="A35" s="22">
        <v>674</v>
      </c>
      <c r="B35" s="92" t="s">
        <v>60</v>
      </c>
      <c r="C35" s="19">
        <v>40868</v>
      </c>
      <c r="D35" s="19">
        <f t="shared" si="0"/>
        <v>40913</v>
      </c>
      <c r="E35" s="19">
        <f t="shared" ref="E35" si="2">C35+60</f>
        <v>40928</v>
      </c>
      <c r="F35" s="19">
        <v>40892</v>
      </c>
      <c r="G35" s="8" t="s">
        <v>525</v>
      </c>
      <c r="H35" s="8" t="s">
        <v>754</v>
      </c>
      <c r="I35" s="8" t="s">
        <v>507</v>
      </c>
      <c r="J35" s="58" t="s">
        <v>192</v>
      </c>
      <c r="K35" s="9" t="s">
        <v>614</v>
      </c>
      <c r="L35" s="9" t="s">
        <v>615</v>
      </c>
      <c r="M35" s="10" t="str">
        <f>VLOOKUP(B35,SAOM!B$2:H1029,7,0)</f>
        <v>SES-CAHO-0674</v>
      </c>
      <c r="N35" s="33">
        <v>4033</v>
      </c>
      <c r="O35" s="19">
        <f>VLOOKUP(B35,SAOM!B$2:I1029,8,0)</f>
        <v>40962</v>
      </c>
      <c r="P35" s="19" t="e">
        <f>VLOOKUP(B35,AG_Lider!A$1:F1387,6,0)</f>
        <v>#N/A</v>
      </c>
      <c r="Q35" s="24" t="str">
        <f>VLOOKUP(B35,SAOM!B$2:J1029,9,0)</f>
        <v>Thalita Ferreira Tartaro</v>
      </c>
      <c r="R35" s="19" t="str">
        <f>VLOOKUP(B35,SAOM!B$2:K1475,10,0)</f>
        <v>Avenida Josefa Rodrigues da Silva, 0 - Centro</v>
      </c>
      <c r="S35" s="24" t="str">
        <f>VLOOKUP(B35,SAOM!B$2:L1755,11,0)</f>
        <v>(34) 3454-8273</v>
      </c>
      <c r="T35" s="43"/>
      <c r="U35" s="9" t="str">
        <f>VLOOKUP(B35,SAOM!B$2:M1335,12,0)</f>
        <v>00:20:0E:10:49:EA</v>
      </c>
      <c r="V35" s="19">
        <v>40967</v>
      </c>
      <c r="W35" s="9" t="s">
        <v>497</v>
      </c>
      <c r="X35" s="52">
        <v>40973</v>
      </c>
      <c r="Y35" s="55"/>
      <c r="Z35" s="46"/>
      <c r="AA35" s="21">
        <v>40973</v>
      </c>
      <c r="AB35" s="21"/>
    </row>
    <row r="36" spans="1:29">
      <c r="A36" s="22">
        <v>675</v>
      </c>
      <c r="B36" s="92" t="s">
        <v>62</v>
      </c>
      <c r="C36" s="19">
        <v>40868</v>
      </c>
      <c r="D36" s="19">
        <f t="shared" si="0"/>
        <v>40913</v>
      </c>
      <c r="E36" s="19">
        <v>40951</v>
      </c>
      <c r="F36" s="19">
        <v>40891</v>
      </c>
      <c r="G36" s="8" t="s">
        <v>525</v>
      </c>
      <c r="H36" s="8" t="s">
        <v>504</v>
      </c>
      <c r="I36" s="8" t="s">
        <v>507</v>
      </c>
      <c r="J36" s="9" t="s">
        <v>193</v>
      </c>
      <c r="K36" s="9" t="s">
        <v>616</v>
      </c>
      <c r="L36" s="9" t="s">
        <v>617</v>
      </c>
      <c r="M36" s="10" t="str">
        <f>VLOOKUP(B36,SAOM!B$2:H1030,7,0)</f>
        <v>SES-CACO-0675</v>
      </c>
      <c r="N36" s="33">
        <v>4033</v>
      </c>
      <c r="O36" s="19">
        <f>VLOOKUP(B36,SAOM!B$2:I1030,8,0)</f>
        <v>40934</v>
      </c>
      <c r="P36" s="19" t="str">
        <f>VLOOKUP(B36,AG_Lider!A$1:F1388,6,0)</f>
        <v>CONCLUÍDO</v>
      </c>
      <c r="Q36" s="24" t="str">
        <f>VLOOKUP(B36,SAOM!B$2:J1030,9,0)</f>
        <v>Fabiana de Deus Caixeta Resende</v>
      </c>
      <c r="R36" s="19" t="str">
        <f>VLOOKUP(B36,SAOM!B$2:K1476,10,0)</f>
        <v>Rua Epaminondas Mota, 16 - Centro</v>
      </c>
      <c r="S36" s="24" t="str">
        <f>VLOOKUP(B36,SAOM!B$2:L1756,11,0)</f>
        <v>(34) 3248-1100</v>
      </c>
      <c r="T36" s="43">
        <v>40932</v>
      </c>
      <c r="U36" s="9" t="str">
        <f>VLOOKUP(B36,SAOM!B$2:M1336,12,0)</f>
        <v>00:20:0E:10:48:7D</v>
      </c>
      <c r="V36" s="19">
        <v>40933</v>
      </c>
      <c r="W36" s="9" t="s">
        <v>487</v>
      </c>
      <c r="X36" s="52">
        <v>40934</v>
      </c>
      <c r="Y36" s="55">
        <v>40954</v>
      </c>
      <c r="Z36" s="46" t="s">
        <v>2791</v>
      </c>
      <c r="AA36" s="21">
        <v>40934</v>
      </c>
    </row>
    <row r="37" spans="1:29" ht="15" customHeight="1">
      <c r="A37" s="22">
        <v>676</v>
      </c>
      <c r="B37" s="92" t="s">
        <v>64</v>
      </c>
      <c r="C37" s="19">
        <v>40868</v>
      </c>
      <c r="D37" s="19">
        <f t="shared" si="0"/>
        <v>40913</v>
      </c>
      <c r="E37" s="19">
        <f>C37+60</f>
        <v>40928</v>
      </c>
      <c r="F37" s="19"/>
      <c r="G37" s="8" t="s">
        <v>525</v>
      </c>
      <c r="H37" s="8" t="s">
        <v>504</v>
      </c>
      <c r="I37" s="8" t="s">
        <v>507</v>
      </c>
      <c r="J37" s="9" t="s">
        <v>194</v>
      </c>
      <c r="K37" s="9" t="s">
        <v>618</v>
      </c>
      <c r="L37" s="9" t="s">
        <v>619</v>
      </c>
      <c r="M37" s="10" t="str">
        <f>VLOOKUP(B37,SAOM!B$2:H1031,7,0)</f>
        <v>SES-CAAS-0676</v>
      </c>
      <c r="N37" s="33">
        <v>4033</v>
      </c>
      <c r="O37" s="19">
        <f>VLOOKUP(B37,SAOM!B$2:I1031,8,0)</f>
        <v>40917</v>
      </c>
      <c r="P37" s="19" t="str">
        <f>VLOOKUP(B37,AG_Lider!A$1:F1389,6,0)</f>
        <v>CONCLUÍDO</v>
      </c>
      <c r="Q37" s="24" t="str">
        <f>VLOOKUP(B37,SAOM!B$2:J1031,9,0)</f>
        <v>Eliana Brambati Martins</v>
      </c>
      <c r="R37" s="19" t="str">
        <f>VLOOKUP(B37,SAOM!B$2:K1477,10,0)</f>
        <v>Rua Outra Banda, 0 - Vista Alegre</v>
      </c>
      <c r="S37" s="24" t="str">
        <f>VLOOKUP(B37,SAOM!B$2:L1757,11,0)</f>
        <v>(31) 3832-7125</v>
      </c>
      <c r="T37" s="43">
        <v>40892</v>
      </c>
      <c r="U37" s="9" t="str">
        <f>VLOOKUP(B37,SAOM!B$2:M1337,12,0)</f>
        <v>00:20:0E:10:48:91</v>
      </c>
      <c r="V37" s="19">
        <v>40918</v>
      </c>
      <c r="W37" s="9" t="s">
        <v>498</v>
      </c>
      <c r="X37" s="52">
        <v>40918</v>
      </c>
      <c r="Y37" s="55">
        <v>40927</v>
      </c>
      <c r="Z37" s="46" t="s">
        <v>762</v>
      </c>
      <c r="AA37" s="21">
        <v>40918</v>
      </c>
    </row>
    <row r="38" spans="1:29" ht="15" customHeight="1">
      <c r="A38" s="32">
        <v>677</v>
      </c>
      <c r="B38" s="92" t="s">
        <v>66</v>
      </c>
      <c r="C38" s="19">
        <v>40868</v>
      </c>
      <c r="D38" s="19">
        <f t="shared" si="0"/>
        <v>40913</v>
      </c>
      <c r="E38" s="19">
        <f>C38+60</f>
        <v>40928</v>
      </c>
      <c r="F38" s="19"/>
      <c r="G38" s="8" t="s">
        <v>525</v>
      </c>
      <c r="H38" s="8" t="s">
        <v>504</v>
      </c>
      <c r="I38" s="8" t="s">
        <v>507</v>
      </c>
      <c r="J38" s="9" t="s">
        <v>195</v>
      </c>
      <c r="K38" s="9" t="s">
        <v>620</v>
      </c>
      <c r="L38" s="9" t="s">
        <v>621</v>
      </c>
      <c r="M38" s="10" t="str">
        <f>VLOOKUP(B38,SAOM!B$2:H1032,7,0)</f>
        <v>SES-CEAS-0677</v>
      </c>
      <c r="N38" s="33">
        <v>4035</v>
      </c>
      <c r="O38" s="19">
        <f>VLOOKUP(B38,SAOM!B$2:I1032,8,0)</f>
        <v>40917</v>
      </c>
      <c r="P38" s="19" t="str">
        <f>VLOOKUP(B38,AG_Lider!A$1:F1390,6,0)</f>
        <v>CONCLUÍDO</v>
      </c>
      <c r="Q38" s="24" t="str">
        <f>VLOOKUP(B38,SAOM!B$2:J1032,9,0)</f>
        <v>Rosiane Dias Lopes Diniz</v>
      </c>
      <c r="R38" s="19" t="str">
        <f>VLOOKUP(B38,SAOM!B$2:K1478,10,0)</f>
        <v>Rua Primeiro de março, 0 - Centro</v>
      </c>
      <c r="S38" s="24" t="str">
        <f>VLOOKUP(B38,SAOM!B$2:L1758,11,0)</f>
        <v>(33) 3243-1232</v>
      </c>
      <c r="T38" s="43">
        <v>40899</v>
      </c>
      <c r="U38" s="9" t="str">
        <f>VLOOKUP(B38,SAOM!B$2:M1338,12,0)</f>
        <v>00:20:0E:10:48:A7</v>
      </c>
      <c r="V38" s="19">
        <v>40920</v>
      </c>
      <c r="W38" s="9" t="s">
        <v>682</v>
      </c>
      <c r="X38" s="52">
        <v>40920</v>
      </c>
      <c r="Y38" s="54">
        <v>41012</v>
      </c>
      <c r="Z38" s="46" t="s">
        <v>762</v>
      </c>
      <c r="AA38" s="21">
        <v>40920</v>
      </c>
    </row>
    <row r="39" spans="1:29" ht="15" customHeight="1">
      <c r="A39" s="22">
        <v>678</v>
      </c>
      <c r="B39" s="92" t="s">
        <v>68</v>
      </c>
      <c r="C39" s="19">
        <v>40868</v>
      </c>
      <c r="D39" s="19">
        <f t="shared" si="0"/>
        <v>40913</v>
      </c>
      <c r="E39" s="19">
        <v>40932</v>
      </c>
      <c r="F39" s="78">
        <v>40914</v>
      </c>
      <c r="G39" s="8" t="s">
        <v>525</v>
      </c>
      <c r="H39" s="8" t="s">
        <v>504</v>
      </c>
      <c r="I39" s="8" t="s">
        <v>507</v>
      </c>
      <c r="J39" s="9" t="s">
        <v>196</v>
      </c>
      <c r="K39" s="9" t="s">
        <v>622</v>
      </c>
      <c r="L39" s="9" t="s">
        <v>623</v>
      </c>
      <c r="M39" s="10" t="str">
        <f>VLOOKUP(B39,SAOM!B$2:H1033,7,0)</f>
        <v>SES-CLES-0678</v>
      </c>
      <c r="N39" s="33">
        <v>4035</v>
      </c>
      <c r="O39" s="19">
        <f>VLOOKUP(B39,SAOM!B$2:I1033,8,0)</f>
        <v>40917</v>
      </c>
      <c r="P39" s="19" t="str">
        <f>VLOOKUP(B39,AG_Lider!A$1:F1391,6,0)</f>
        <v>CONCLUÍDO</v>
      </c>
      <c r="Q39" s="24" t="str">
        <f>VLOOKUP(B39,SAOM!B$2:J1033,9,0)</f>
        <v>Adão Augusto Soares Lima Junior</v>
      </c>
      <c r="R39" s="19" t="str">
        <f>VLOOKUP(B39,SAOM!B$2:K1479,10,0)</f>
        <v>Rua Clovis Prates, 398 - Centro</v>
      </c>
      <c r="S39" s="24" t="str">
        <f>VLOOKUP(B39,SAOM!B$2:L1759,11,0)</f>
        <v>(38) 3237-1124 - -</v>
      </c>
      <c r="T39" s="43">
        <v>40891</v>
      </c>
      <c r="U39" s="9" t="str">
        <f>VLOOKUP(B39,SAOM!B$2:M1339,12,0)</f>
        <v>00:20:0E:10:48:77</v>
      </c>
      <c r="V39" s="19">
        <v>40918</v>
      </c>
      <c r="W39" s="9" t="s">
        <v>512</v>
      </c>
      <c r="X39" s="52">
        <v>40918</v>
      </c>
      <c r="Y39" s="55">
        <v>41012</v>
      </c>
      <c r="Z39" s="46" t="s">
        <v>762</v>
      </c>
      <c r="AA39" s="21">
        <v>40918</v>
      </c>
    </row>
    <row r="40" spans="1:29" ht="15" customHeight="1">
      <c r="A40" s="22">
        <v>679</v>
      </c>
      <c r="B40" s="92" t="s">
        <v>70</v>
      </c>
      <c r="C40" s="19">
        <v>40868</v>
      </c>
      <c r="D40" s="19">
        <f t="shared" si="0"/>
        <v>40913</v>
      </c>
      <c r="E40" s="19" t="s">
        <v>507</v>
      </c>
      <c r="F40" s="19">
        <v>40892</v>
      </c>
      <c r="G40" s="8" t="s">
        <v>777</v>
      </c>
      <c r="H40" s="8" t="s">
        <v>504</v>
      </c>
      <c r="I40" s="8" t="s">
        <v>514</v>
      </c>
      <c r="J40" s="9" t="s">
        <v>197</v>
      </c>
      <c r="K40" s="9" t="s">
        <v>624</v>
      </c>
      <c r="L40" s="9" t="s">
        <v>625</v>
      </c>
      <c r="M40" s="10" t="str">
        <f>VLOOKUP(B40,SAOM!B$2:H1034,7,0)</f>
        <v>-</v>
      </c>
      <c r="N40" s="33">
        <v>4035</v>
      </c>
      <c r="O40" s="19" t="str">
        <f>VLOOKUP(B40,SAOM!B$2:I1034,8,0)</f>
        <v>-</v>
      </c>
      <c r="P40" s="19" t="str">
        <f>VLOOKUP(B40,AG_Lider!A$1:F1392,6,0)</f>
        <v>VODANET</v>
      </c>
      <c r="Q40" s="24" t="str">
        <f>VLOOKUP(B40,SAOM!B$2:J1034,9,0)</f>
        <v>Hermes Lima Madureira</v>
      </c>
      <c r="R40" s="19" t="str">
        <f>VLOOKUP(B40,SAOM!B$2:K1480,10,0)</f>
        <v>Rua Francisco Leite, 0 - Centro</v>
      </c>
      <c r="S40" s="24" t="str">
        <f>VLOOKUP(B40,SAOM!B$2:L1760,11,0)</f>
        <v>(38) 3621-8113</v>
      </c>
      <c r="T40" s="43"/>
      <c r="U40" s="9" t="str">
        <f>VLOOKUP(B40,SAOM!B$2:M1340,12,0)</f>
        <v>-</v>
      </c>
      <c r="V40" s="19"/>
      <c r="W40" s="9"/>
      <c r="X40" s="52"/>
      <c r="Y40" s="55"/>
      <c r="Z40" s="99" t="s">
        <v>699</v>
      </c>
      <c r="AA40" s="21">
        <v>40931</v>
      </c>
    </row>
    <row r="41" spans="1:29">
      <c r="A41" s="22">
        <v>680</v>
      </c>
      <c r="B41" s="92" t="s">
        <v>72</v>
      </c>
      <c r="C41" s="19">
        <v>40868</v>
      </c>
      <c r="D41" s="19">
        <f t="shared" si="0"/>
        <v>40913</v>
      </c>
      <c r="E41" s="19">
        <v>40939</v>
      </c>
      <c r="F41" s="78">
        <v>40914</v>
      </c>
      <c r="G41" s="8" t="s">
        <v>525</v>
      </c>
      <c r="H41" s="8" t="s">
        <v>504</v>
      </c>
      <c r="I41" s="8" t="s">
        <v>507</v>
      </c>
      <c r="J41" s="58" t="s">
        <v>198</v>
      </c>
      <c r="K41" s="9" t="s">
        <v>626</v>
      </c>
      <c r="L41" s="9" t="s">
        <v>627</v>
      </c>
      <c r="M41" s="10" t="str">
        <f>VLOOKUP(B41,SAOM!B$2:H1035,7,0)</f>
        <v>SES-COAL-0680</v>
      </c>
      <c r="N41" s="33">
        <v>4033</v>
      </c>
      <c r="O41" s="19">
        <f>VLOOKUP(B41,SAOM!B$2:I1035,8,0)</f>
        <v>40932</v>
      </c>
      <c r="P41" s="19" t="str">
        <f>VLOOKUP(B41,AG_Lider!A$1:F1393,6,0)</f>
        <v>CONCLUÍDO</v>
      </c>
      <c r="Q41" s="24" t="str">
        <f>VLOOKUP(B41,SAOM!B$2:J1035,9,0)</f>
        <v>Ana Tereza Moreira</v>
      </c>
      <c r="R41" s="19" t="str">
        <f>VLOOKUP(B41,SAOM!B$2:K1481,10,0)</f>
        <v>Rua Prudente de Moraes, 4469 - Centro</v>
      </c>
      <c r="S41" s="24" t="str">
        <f>VLOOKUP(B41,SAOM!B$2:L1761,11,0)</f>
        <v>(35) 3424-1709</v>
      </c>
      <c r="T41" s="43">
        <v>40932</v>
      </c>
      <c r="U41" s="9" t="str">
        <f>VLOOKUP(B41,SAOM!B$2:M1341,12,0)</f>
        <v>00:20:0E:10:48:A6</v>
      </c>
      <c r="V41" s="19">
        <v>40933</v>
      </c>
      <c r="W41" s="9" t="s">
        <v>497</v>
      </c>
      <c r="X41" s="52">
        <v>40934</v>
      </c>
      <c r="Y41" s="55">
        <v>40954</v>
      </c>
      <c r="Z41" s="46" t="s">
        <v>2790</v>
      </c>
      <c r="AA41" s="21">
        <v>40934</v>
      </c>
      <c r="AC41" s="21"/>
    </row>
    <row r="42" spans="1:29" ht="15" customHeight="1">
      <c r="A42" s="22">
        <v>681</v>
      </c>
      <c r="B42" s="92" t="s">
        <v>74</v>
      </c>
      <c r="C42" s="19">
        <v>40868</v>
      </c>
      <c r="D42" s="19">
        <f t="shared" si="0"/>
        <v>40913</v>
      </c>
      <c r="E42" s="19">
        <f>C42+60</f>
        <v>40928</v>
      </c>
      <c r="F42" s="19"/>
      <c r="G42" s="8" t="s">
        <v>525</v>
      </c>
      <c r="H42" s="8" t="s">
        <v>504</v>
      </c>
      <c r="I42" s="8" t="s">
        <v>507</v>
      </c>
      <c r="J42" s="9" t="s">
        <v>199</v>
      </c>
      <c r="K42" s="9" t="s">
        <v>628</v>
      </c>
      <c r="L42" s="9" t="s">
        <v>629</v>
      </c>
      <c r="M42" s="10" t="str">
        <f>VLOOKUP(B42,SAOM!B$2:H1036,7,0)</f>
        <v>SES-COTE-0681</v>
      </c>
      <c r="N42" s="33">
        <v>4033</v>
      </c>
      <c r="O42" s="19">
        <f>VLOOKUP(B42,SAOM!B$2:I1036,8,0)</f>
        <v>40920</v>
      </c>
      <c r="P42" s="19" t="str">
        <f>VLOOKUP(B42,AG_Lider!A$1:F1394,6,0)</f>
        <v>CONCLUÍDO</v>
      </c>
      <c r="Q42" s="24" t="str">
        <f>VLOOKUP(B42,SAOM!B$2:J1036,9,0)</f>
        <v>Raquel Silva de Carvalho</v>
      </c>
      <c r="R42" s="19" t="str">
        <f>VLOOKUP(B42,SAOM!B$2:K1482,10,0)</f>
        <v>Rua Teodomiro Milanez Brandão, 3 - Centro</v>
      </c>
      <c r="S42" s="24" t="str">
        <f>VLOOKUP(B42,SAOM!B$2:L1762,11,0)</f>
        <v>(31) 3869-1001</v>
      </c>
      <c r="T42" s="43">
        <v>40892</v>
      </c>
      <c r="U42" s="9" t="str">
        <f>VLOOKUP(B42,SAOM!B$2:M1342,12,0)</f>
        <v>00:20:0E:10:48:3C</v>
      </c>
      <c r="V42" s="19">
        <v>40921</v>
      </c>
      <c r="W42" s="9" t="s">
        <v>497</v>
      </c>
      <c r="X42" s="52">
        <v>40921</v>
      </c>
      <c r="Y42" s="55">
        <v>40927</v>
      </c>
      <c r="Z42" s="46" t="s">
        <v>755</v>
      </c>
      <c r="AA42" s="21">
        <v>40924</v>
      </c>
    </row>
    <row r="43" spans="1:29" ht="15" customHeight="1">
      <c r="A43" s="22">
        <v>682</v>
      </c>
      <c r="B43" s="92" t="s">
        <v>76</v>
      </c>
      <c r="C43" s="19">
        <v>40868</v>
      </c>
      <c r="D43" s="19">
        <f t="shared" si="0"/>
        <v>40913</v>
      </c>
      <c r="E43" s="19">
        <f t="shared" ref="E43" si="3">C43+60</f>
        <v>40928</v>
      </c>
      <c r="F43" s="19">
        <v>40891</v>
      </c>
      <c r="G43" s="8" t="s">
        <v>525</v>
      </c>
      <c r="H43" s="8" t="s">
        <v>754</v>
      </c>
      <c r="I43" s="8" t="s">
        <v>507</v>
      </c>
      <c r="J43" s="58" t="s">
        <v>200</v>
      </c>
      <c r="K43" s="9" t="s">
        <v>630</v>
      </c>
      <c r="L43" s="9" t="s">
        <v>631</v>
      </c>
      <c r="M43" s="10" t="str">
        <f>VLOOKUP(B43,SAOM!B$2:H1037,7,0)</f>
        <v>SES-COTA-0682</v>
      </c>
      <c r="N43" s="33">
        <v>4033</v>
      </c>
      <c r="O43" s="19">
        <f>VLOOKUP(B43,SAOM!B$2:I1037,8,0)</f>
        <v>40970</v>
      </c>
      <c r="P43" s="19" t="e">
        <f>VLOOKUP(B43,AG_Lider!A$1:F1395,6,0)</f>
        <v>#N/A</v>
      </c>
      <c r="Q43" s="24" t="str">
        <f>VLOOKUP(B43,SAOM!B$2:J1037,9,0)</f>
        <v>Tarcizio Henrique Zago</v>
      </c>
      <c r="R43" s="19" t="str">
        <f>VLOOKUP(B43,SAOM!B$2:K1483,10,0)</f>
        <v>Avenida Juquinha Mendonça, 437 - Centro</v>
      </c>
      <c r="S43" s="24" t="str">
        <f>VLOOKUP(B43,SAOM!B$2:L1763,11,0)</f>
        <v>(34) 3353-1451</v>
      </c>
      <c r="T43" s="43"/>
      <c r="U43" s="9" t="str">
        <f>VLOOKUP(B43,SAOM!B$2:M1343,12,0)</f>
        <v>00:20:0E:10:49:BD</v>
      </c>
      <c r="V43" s="19">
        <v>40976</v>
      </c>
      <c r="W43" s="9" t="s">
        <v>497</v>
      </c>
      <c r="X43" s="52">
        <v>40976</v>
      </c>
      <c r="Y43" s="55"/>
      <c r="Z43" s="46"/>
      <c r="AA43" s="21">
        <v>40976</v>
      </c>
      <c r="AB43" s="21"/>
    </row>
    <row r="44" spans="1:29" s="65" customFormat="1" ht="15" customHeight="1">
      <c r="A44" s="66">
        <v>683</v>
      </c>
      <c r="B44" s="95" t="s">
        <v>78</v>
      </c>
      <c r="C44" s="19">
        <v>40868</v>
      </c>
      <c r="D44" s="19">
        <f t="shared" si="0"/>
        <v>40913</v>
      </c>
      <c r="E44" s="19">
        <f>C44+60</f>
        <v>40928</v>
      </c>
      <c r="F44" s="19"/>
      <c r="G44" s="8" t="s">
        <v>525</v>
      </c>
      <c r="H44" s="8" t="s">
        <v>504</v>
      </c>
      <c r="I44" s="8" t="s">
        <v>507</v>
      </c>
      <c r="J44" s="58" t="s">
        <v>201</v>
      </c>
      <c r="K44" s="58" t="s">
        <v>632</v>
      </c>
      <c r="L44" s="58" t="s">
        <v>633</v>
      </c>
      <c r="M44" s="10" t="str">
        <f>VLOOKUP(B44,SAOM!B$2:H1038,7,0)</f>
        <v>SES-COGO-0683</v>
      </c>
      <c r="N44" s="59">
        <v>4033</v>
      </c>
      <c r="O44" s="19">
        <f>VLOOKUP(B44,SAOM!B$2:I1038,8,0)</f>
        <v>40917</v>
      </c>
      <c r="P44" s="60" t="str">
        <f>VLOOKUP(B44,AG_Lider!A$1:F1396,6,0)</f>
        <v>CONCLUÍDO</v>
      </c>
      <c r="Q44" s="24" t="str">
        <f>VLOOKUP(B44,SAOM!B$2:J1038,9,0)</f>
        <v>Naiara Nureiev de Paula Maia</v>
      </c>
      <c r="R44" s="19" t="str">
        <f>VLOOKUP(B44,SAOM!B$2:K1484,10,0)</f>
        <v>Rua Do Rosário, 64 - Centro</v>
      </c>
      <c r="S44" s="24" t="str">
        <f>VLOOKUP(B44,SAOM!B$2:L1764,11,0)</f>
        <v>(31) 3715-1942</v>
      </c>
      <c r="T44" s="61">
        <v>40892</v>
      </c>
      <c r="U44" s="9" t="str">
        <f>VLOOKUP(B44,SAOM!B$2:M1344,12,0)</f>
        <v>00:20:0E:10:48:A4</v>
      </c>
      <c r="V44" s="60">
        <v>40919</v>
      </c>
      <c r="W44" s="58" t="s">
        <v>493</v>
      </c>
      <c r="X44" s="62">
        <v>40919</v>
      </c>
      <c r="Y44" s="83">
        <v>40927</v>
      </c>
      <c r="Z44" s="46" t="s">
        <v>762</v>
      </c>
      <c r="AA44" s="64">
        <v>40919</v>
      </c>
    </row>
    <row r="45" spans="1:29" ht="15" customHeight="1">
      <c r="A45" s="22">
        <v>684</v>
      </c>
      <c r="B45" s="92" t="s">
        <v>80</v>
      </c>
      <c r="C45" s="19">
        <v>40868</v>
      </c>
      <c r="D45" s="19">
        <f t="shared" si="0"/>
        <v>40913</v>
      </c>
      <c r="E45" s="19">
        <f>C45+60</f>
        <v>40928</v>
      </c>
      <c r="F45" s="19"/>
      <c r="G45" s="8" t="s">
        <v>525</v>
      </c>
      <c r="H45" s="8" t="s">
        <v>504</v>
      </c>
      <c r="I45" s="8" t="s">
        <v>507</v>
      </c>
      <c r="J45" s="9" t="s">
        <v>202</v>
      </c>
      <c r="K45" s="9" t="s">
        <v>634</v>
      </c>
      <c r="L45" s="9" t="s">
        <v>635</v>
      </c>
      <c r="M45" s="10" t="str">
        <f>VLOOKUP(B45,SAOM!B$2:H1039,7,0)</f>
        <v>SES-COTA-0684</v>
      </c>
      <c r="N45" s="33">
        <v>4035</v>
      </c>
      <c r="O45" s="19">
        <f>VLOOKUP(B45,SAOM!B$2:I1039,8,0)</f>
        <v>40920</v>
      </c>
      <c r="P45" s="19" t="str">
        <f>VLOOKUP(B45,AG_Lider!A$1:F1397,6,0)</f>
        <v>CONCLUÍDO</v>
      </c>
      <c r="Q45" s="24" t="str">
        <f>VLOOKUP(B45,SAOM!B$2:J1039,9,0)</f>
        <v>Marianne Almeida Jardim</v>
      </c>
      <c r="R45" s="19" t="str">
        <f>VLOOKUP(B45,SAOM!B$2:K1485,10,0)</f>
        <v>Rua Severo Leão, 0 - Centro</v>
      </c>
      <c r="S45" s="24" t="str">
        <f>VLOOKUP(B45,SAOM!B$2:L1765,11,0)</f>
        <v>(33) 8834-8257</v>
      </c>
      <c r="T45" s="43">
        <v>40891</v>
      </c>
      <c r="U45" s="9" t="str">
        <f>VLOOKUP(B45,SAOM!B$2:M1345,12,0)</f>
        <v>00:20:0E:10:48:70</v>
      </c>
      <c r="V45" s="19">
        <v>40919</v>
      </c>
      <c r="W45" s="9" t="s">
        <v>498</v>
      </c>
      <c r="X45" s="52">
        <v>40919</v>
      </c>
      <c r="Y45" s="55">
        <v>40954</v>
      </c>
      <c r="Z45" s="46" t="s">
        <v>2792</v>
      </c>
      <c r="AA45" s="21">
        <v>40919</v>
      </c>
    </row>
    <row r="46" spans="1:29" ht="15" customHeight="1">
      <c r="A46" s="32">
        <v>685</v>
      </c>
      <c r="B46" s="92" t="s">
        <v>82</v>
      </c>
      <c r="C46" s="19">
        <v>40868</v>
      </c>
      <c r="D46" s="19">
        <f t="shared" si="0"/>
        <v>40913</v>
      </c>
      <c r="E46" s="19">
        <f>C46+60</f>
        <v>40928</v>
      </c>
      <c r="F46" s="19"/>
      <c r="G46" s="8" t="s">
        <v>525</v>
      </c>
      <c r="H46" s="8" t="s">
        <v>504</v>
      </c>
      <c r="I46" s="8" t="s">
        <v>507</v>
      </c>
      <c r="J46" s="9" t="s">
        <v>203</v>
      </c>
      <c r="K46" s="9" t="s">
        <v>636</v>
      </c>
      <c r="L46" s="9" t="s">
        <v>637</v>
      </c>
      <c r="M46" s="10" t="str">
        <f>VLOOKUP(B46,SAOM!B$2:H1040,7,0)</f>
        <v>SES-DERA-0685</v>
      </c>
      <c r="N46" s="33">
        <v>4033</v>
      </c>
      <c r="O46" s="19">
        <f>VLOOKUP(B46,SAOM!B$2:I1040,8,0)</f>
        <v>40924</v>
      </c>
      <c r="P46" s="19" t="str">
        <f>VLOOKUP(B46,AG_Lider!A$1:F1398,6,0)</f>
        <v>CONCLUÍDO</v>
      </c>
      <c r="Q46" s="24" t="str">
        <f>VLOOKUP(B46,SAOM!B$2:J1040,9,0)</f>
        <v>Thiago Siqueita Marques</v>
      </c>
      <c r="R46" s="19" t="str">
        <f>VLOOKUP(B46,SAOM!B$2:K1486,10,0)</f>
        <v>Avenida Juscelino K de Oliveira, 0 - Centro</v>
      </c>
      <c r="S46" s="24" t="str">
        <f>VLOOKUP(B46,SAOM!B$2:L1766,11,0)</f>
        <v>(35) 3624-1677</v>
      </c>
      <c r="T46" s="43">
        <v>40892</v>
      </c>
      <c r="U46" s="9" t="str">
        <f>VLOOKUP(B46,SAOM!B$2:M1346,12,0)</f>
        <v>00:20:0E:10:48:68</v>
      </c>
      <c r="V46" s="19">
        <v>40925</v>
      </c>
      <c r="W46" s="9" t="s">
        <v>497</v>
      </c>
      <c r="X46" s="52">
        <v>40925</v>
      </c>
      <c r="Y46" s="54">
        <v>40927</v>
      </c>
      <c r="Z46" s="46" t="s">
        <v>756</v>
      </c>
      <c r="AA46" s="21">
        <v>40925</v>
      </c>
    </row>
    <row r="47" spans="1:29" ht="15" customHeight="1">
      <c r="A47" s="22">
        <v>686</v>
      </c>
      <c r="B47" s="95" t="s">
        <v>84</v>
      </c>
      <c r="C47" s="19">
        <v>40868</v>
      </c>
      <c r="D47" s="19">
        <f t="shared" si="0"/>
        <v>40913</v>
      </c>
      <c r="E47" s="19">
        <f t="shared" ref="E47" si="4">C47+60</f>
        <v>40928</v>
      </c>
      <c r="F47" s="19">
        <v>40891</v>
      </c>
      <c r="G47" s="8" t="s">
        <v>525</v>
      </c>
      <c r="H47" s="8" t="s">
        <v>754</v>
      </c>
      <c r="I47" s="8" t="s">
        <v>507</v>
      </c>
      <c r="J47" s="58" t="s">
        <v>204</v>
      </c>
      <c r="K47" s="9" t="s">
        <v>638</v>
      </c>
      <c r="L47" s="9" t="s">
        <v>639</v>
      </c>
      <c r="M47" s="10" t="str">
        <f>VLOOKUP(B47,SAOM!B$2:H1041,7,0)</f>
        <v>SES-DETA-0686</v>
      </c>
      <c r="N47" s="33">
        <v>4033</v>
      </c>
      <c r="O47" s="19">
        <f>VLOOKUP(B47,SAOM!B$2:I1041,8,0)</f>
        <v>40968</v>
      </c>
      <c r="P47" s="19" t="e">
        <f>VLOOKUP(B47,AG_Lider!A$1:F1399,6,0)</f>
        <v>#N/A</v>
      </c>
      <c r="Q47" s="24" t="str">
        <f>VLOOKUP(B47,SAOM!B$2:J1041,9,0)</f>
        <v>Viviane Cristina Palma</v>
      </c>
      <c r="R47" s="19" t="str">
        <f>VLOOKUP(B47,SAOM!B$2:K1487,10,0)</f>
        <v>Rua Aparecida Nunes, 170 - Cohab</v>
      </c>
      <c r="S47" s="24" t="str">
        <f>VLOOKUP(B47,SAOM!B$2:L1767,11,0)</f>
        <v>(34) 3325-1375</v>
      </c>
      <c r="T47" s="43"/>
      <c r="U47" s="9" t="str">
        <f>VLOOKUP(B47,SAOM!B$2:M1347,12,0)</f>
        <v>00:20:0E:10:4A:25</v>
      </c>
      <c r="V47" s="19">
        <v>40991</v>
      </c>
      <c r="W47" s="9" t="s">
        <v>497</v>
      </c>
      <c r="X47" s="52">
        <v>40991</v>
      </c>
      <c r="Y47" s="55"/>
      <c r="Z47" s="46" t="s">
        <v>2569</v>
      </c>
      <c r="AA47" s="21">
        <v>40991</v>
      </c>
      <c r="AB47" s="21"/>
    </row>
    <row r="48" spans="1:29" ht="15" customHeight="1">
      <c r="A48" s="22">
        <v>687</v>
      </c>
      <c r="B48" s="92" t="s">
        <v>86</v>
      </c>
      <c r="C48" s="19">
        <v>40868</v>
      </c>
      <c r="D48" s="19">
        <f t="shared" si="0"/>
        <v>40913</v>
      </c>
      <c r="E48" s="19">
        <f>C48+60</f>
        <v>40928</v>
      </c>
      <c r="F48" s="19"/>
      <c r="G48" s="8" t="s">
        <v>525</v>
      </c>
      <c r="H48" s="8" t="s">
        <v>504</v>
      </c>
      <c r="I48" s="8" t="s">
        <v>507</v>
      </c>
      <c r="J48" s="9" t="s">
        <v>205</v>
      </c>
      <c r="K48" s="9" t="s">
        <v>640</v>
      </c>
      <c r="L48" s="9" t="s">
        <v>641</v>
      </c>
      <c r="M48" s="10" t="str">
        <f>VLOOKUP(B48,SAOM!B$2:H1042,7,0)</f>
        <v>SES-DINO-0687</v>
      </c>
      <c r="N48" s="33">
        <v>4033</v>
      </c>
      <c r="O48" s="19">
        <f>VLOOKUP(B48,SAOM!B$2:I1042,8,0)</f>
        <v>40898</v>
      </c>
      <c r="P48" s="19" t="str">
        <f>VLOOKUP(B48,AG_Lider!A$1:F1400,6,0)</f>
        <v>CONCLUÍDO</v>
      </c>
      <c r="Q48" s="24" t="str">
        <f>VLOOKUP(B48,SAOM!B$2:J1042,9,0)</f>
        <v>Maycron William Bissiatti Fava</v>
      </c>
      <c r="R48" s="19" t="str">
        <f>VLOOKUP(B48,SAOM!B$2:K1488,10,0)</f>
        <v>Rua José Victor de Oliveira, 211 - Givisiez</v>
      </c>
      <c r="S48" s="24" t="str">
        <f>VLOOKUP(B48,SAOM!B$2:L1768,11,0)</f>
        <v>(32) 3743-1053</v>
      </c>
      <c r="T48" s="43">
        <v>40891</v>
      </c>
      <c r="U48" s="9" t="str">
        <f>VLOOKUP(B48,SAOM!B$2:M1348,12,0)</f>
        <v>00:20:0E:10:48:3E</v>
      </c>
      <c r="V48" s="19">
        <v>40904</v>
      </c>
      <c r="W48" s="9" t="s">
        <v>495</v>
      </c>
      <c r="X48" s="52">
        <v>40905</v>
      </c>
      <c r="Y48" s="55">
        <v>41012</v>
      </c>
      <c r="Z48" s="46" t="s">
        <v>762</v>
      </c>
      <c r="AA48" s="21">
        <v>40900</v>
      </c>
    </row>
    <row r="49" spans="1:27">
      <c r="A49" s="22">
        <v>688</v>
      </c>
      <c r="B49" s="92" t="s">
        <v>88</v>
      </c>
      <c r="C49" s="19">
        <v>40868</v>
      </c>
      <c r="D49" s="19">
        <f t="shared" si="0"/>
        <v>40913</v>
      </c>
      <c r="E49" s="19">
        <f t="shared" ref="E49" si="5">C49+60</f>
        <v>40928</v>
      </c>
      <c r="F49" s="19">
        <v>40892</v>
      </c>
      <c r="G49" s="8" t="s">
        <v>525</v>
      </c>
      <c r="H49" s="8" t="s">
        <v>754</v>
      </c>
      <c r="I49" s="8" t="s">
        <v>507</v>
      </c>
      <c r="J49" s="58" t="s">
        <v>206</v>
      </c>
      <c r="K49" s="9" t="s">
        <v>642</v>
      </c>
      <c r="L49" s="9" t="s">
        <v>643</v>
      </c>
      <c r="M49" s="10" t="str">
        <f>VLOOKUP(B49,SAOM!B$2:H1043,7,0)</f>
        <v>SES-DOOS-0688</v>
      </c>
      <c r="N49" s="33">
        <v>4033</v>
      </c>
      <c r="O49" s="19">
        <f>VLOOKUP(B49,SAOM!B$2:I1043,8,0)</f>
        <v>40995</v>
      </c>
      <c r="P49" s="19" t="e">
        <f>VLOOKUP(B49,AG_Lider!A$1:F1401,6,0)</f>
        <v>#N/A</v>
      </c>
      <c r="Q49" s="24" t="str">
        <f>VLOOKUP(B49,SAOM!B$2:J1043,9,0)</f>
        <v>Marcelle Malta Marques</v>
      </c>
      <c r="R49" s="19" t="str">
        <f>VLOOKUP(B49,SAOM!B$2:K1489,10,0)</f>
        <v>Rua Francisco Bernardes, 484 - Centro</v>
      </c>
      <c r="S49" s="24" t="str">
        <f>VLOOKUP(B49,SAOM!B$2:L1769,11,0)</f>
        <v>(32) 3553-2482</v>
      </c>
      <c r="T49" s="43"/>
      <c r="U49" s="9" t="str">
        <f>VLOOKUP(B49,SAOM!B$2:M1349,12,0)</f>
        <v>00:20:0e:10:49:f5</v>
      </c>
      <c r="V49" s="19">
        <v>40997</v>
      </c>
      <c r="W49" s="9" t="s">
        <v>703</v>
      </c>
      <c r="X49" s="52">
        <v>40998</v>
      </c>
      <c r="Y49" s="55"/>
      <c r="Z49" s="46"/>
      <c r="AA49" s="21">
        <v>41002</v>
      </c>
    </row>
    <row r="50" spans="1:27" ht="15" customHeight="1">
      <c r="A50" s="22">
        <v>689</v>
      </c>
      <c r="B50" s="92" t="s">
        <v>90</v>
      </c>
      <c r="C50" s="19">
        <v>40868</v>
      </c>
      <c r="D50" s="19">
        <f t="shared" si="0"/>
        <v>40913</v>
      </c>
      <c r="E50" s="19">
        <f>C50+60</f>
        <v>40928</v>
      </c>
      <c r="F50" s="19"/>
      <c r="G50" s="8" t="s">
        <v>525</v>
      </c>
      <c r="H50" s="8" t="s">
        <v>504</v>
      </c>
      <c r="I50" s="8" t="s">
        <v>507</v>
      </c>
      <c r="J50" s="9" t="s">
        <v>207</v>
      </c>
      <c r="K50" s="9" t="s">
        <v>644</v>
      </c>
      <c r="L50" s="9" t="s">
        <v>645</v>
      </c>
      <c r="M50" s="10" t="str">
        <f>VLOOKUP(B50,SAOM!B$2:H1044,7,0)</f>
        <v>SES-FOAS-0689</v>
      </c>
      <c r="N50" s="33">
        <v>4033</v>
      </c>
      <c r="O50" s="19">
        <f>VLOOKUP(B50,SAOM!B$2:I1044,8,0)</f>
        <v>40924</v>
      </c>
      <c r="P50" s="19" t="str">
        <f>VLOOKUP(B50,AG_Lider!A$1:F1402,6,0)</f>
        <v>CONCLUÍDO</v>
      </c>
      <c r="Q50" s="24" t="str">
        <f>VLOOKUP(B50,SAOM!B$2:J1044,9,0)</f>
        <v>Juscelino Leão Carvalhaes Prado</v>
      </c>
      <c r="R50" s="19" t="str">
        <f>VLOOKUP(B50,SAOM!B$2:K1490,10,0)</f>
        <v>Rua Santa Cruz, 315 - Centro</v>
      </c>
      <c r="S50" s="24" t="str">
        <f>VLOOKUP(B50,SAOM!B$2:L1770,11,0)</f>
        <v>(35) 3537-1638</v>
      </c>
      <c r="T50" s="43">
        <v>40923</v>
      </c>
      <c r="U50" s="9" t="str">
        <f>VLOOKUP(B50,SAOM!B$2:M1350,12,0)</f>
        <v>00:20:0E:10:48:93</v>
      </c>
      <c r="V50" s="19">
        <v>40924</v>
      </c>
      <c r="W50" s="9" t="s">
        <v>488</v>
      </c>
      <c r="X50" s="52">
        <v>40925</v>
      </c>
      <c r="Y50" s="55">
        <v>40927</v>
      </c>
      <c r="Z50" s="46" t="s">
        <v>757</v>
      </c>
      <c r="AA50" s="21">
        <v>40925</v>
      </c>
    </row>
    <row r="51" spans="1:27" ht="15" customHeight="1">
      <c r="A51" s="22">
        <v>690</v>
      </c>
      <c r="B51" s="92" t="s">
        <v>92</v>
      </c>
      <c r="C51" s="19">
        <v>40868</v>
      </c>
      <c r="D51" s="19">
        <f t="shared" si="0"/>
        <v>40913</v>
      </c>
      <c r="E51" s="19">
        <f>C51+60</f>
        <v>40928</v>
      </c>
      <c r="F51" s="19"/>
      <c r="G51" s="8" t="s">
        <v>525</v>
      </c>
      <c r="H51" s="8" t="s">
        <v>504</v>
      </c>
      <c r="I51" s="8" t="s">
        <v>507</v>
      </c>
      <c r="J51" s="9" t="s">
        <v>208</v>
      </c>
      <c r="K51" s="9" t="s">
        <v>646</v>
      </c>
      <c r="L51" s="9" t="s">
        <v>647</v>
      </c>
      <c r="M51" s="10" t="str">
        <f>VLOOKUP(B51,SAOM!B$2:H1045,7,0)</f>
        <v>SES-FOAS-0690</v>
      </c>
      <c r="N51" s="33">
        <v>4033</v>
      </c>
      <c r="O51" s="19">
        <f>VLOOKUP(B51,SAOM!B$2:I1045,8,0)</f>
        <v>40900</v>
      </c>
      <c r="P51" s="19" t="str">
        <f>VLOOKUP(B51,AG_Lider!A$1:F1403,6,0)</f>
        <v>CONCLUÍDO</v>
      </c>
      <c r="Q51" s="24" t="str">
        <f>VLOOKUP(B51,SAOM!B$2:J1045,9,0)</f>
        <v>Alvaro Dorneles Cordeiro Valadares Machado</v>
      </c>
      <c r="R51" s="19" t="str">
        <f>VLOOKUP(B51,SAOM!B$2:K1491,10,0)</f>
        <v>Rua Renato Azeredo, 210 - Centro</v>
      </c>
      <c r="S51" s="24" t="str">
        <f>VLOOKUP(B51,SAOM!B$2:L1771,11,0)</f>
        <v>(31) 3716-7154</v>
      </c>
      <c r="T51" s="43">
        <v>40892</v>
      </c>
      <c r="U51" s="9" t="str">
        <f>VLOOKUP(B51,SAOM!B$2:M1351,12,0)</f>
        <v>00:20:0E:10:48:63</v>
      </c>
      <c r="V51" s="19">
        <v>40904</v>
      </c>
      <c r="W51" s="9" t="s">
        <v>493</v>
      </c>
      <c r="X51" s="52">
        <v>40905</v>
      </c>
      <c r="Y51" s="55">
        <v>40927</v>
      </c>
      <c r="Z51" s="46" t="s">
        <v>761</v>
      </c>
      <c r="AA51" s="21">
        <v>40904</v>
      </c>
    </row>
    <row r="52" spans="1:27" ht="15" customHeight="1">
      <c r="A52" s="22">
        <v>691</v>
      </c>
      <c r="B52" s="92" t="s">
        <v>94</v>
      </c>
      <c r="C52" s="19">
        <v>40868</v>
      </c>
      <c r="D52" s="19">
        <f t="shared" si="0"/>
        <v>40913</v>
      </c>
      <c r="E52" s="19">
        <f>C52+60</f>
        <v>40928</v>
      </c>
      <c r="F52" s="19"/>
      <c r="G52" s="8" t="s">
        <v>525</v>
      </c>
      <c r="H52" s="8" t="s">
        <v>504</v>
      </c>
      <c r="I52" s="8" t="s">
        <v>507</v>
      </c>
      <c r="J52" s="9" t="s">
        <v>209</v>
      </c>
      <c r="K52" s="9" t="s">
        <v>648</v>
      </c>
      <c r="L52" s="9" t="s">
        <v>649</v>
      </c>
      <c r="M52" s="10" t="str">
        <f>VLOOKUP(B52,SAOM!B$2:H1046,7,0)</f>
        <v>SES-FRAR-0691</v>
      </c>
      <c r="N52" s="33">
        <v>4035</v>
      </c>
      <c r="O52" s="19">
        <f>VLOOKUP(B52,SAOM!B$2:I1046,8,0)</f>
        <v>40921</v>
      </c>
      <c r="P52" s="19" t="str">
        <f>VLOOKUP(B52,AG_Lider!A$1:F1404,6,0)</f>
        <v>CONCLUÍDO</v>
      </c>
      <c r="Q52" s="24" t="str">
        <f>VLOOKUP(B52,SAOM!B$2:J1046,9,0)</f>
        <v>Daniella Augusta Hollerbach</v>
      </c>
      <c r="R52" s="19" t="str">
        <f>VLOOKUP(B52,SAOM!B$2:K1492,10,0)</f>
        <v>Rua Oswaldo Alves Machado, 0 - Centro</v>
      </c>
      <c r="S52" s="24" t="str">
        <f>VLOOKUP(B52,SAOM!B$2:L1772,11,0)</f>
        <v>(33) 3512-1210</v>
      </c>
      <c r="T52" s="43">
        <v>40899</v>
      </c>
      <c r="U52" s="9" t="str">
        <f>VLOOKUP(B52,SAOM!B$2:M1352,12,0)</f>
        <v>00:20:0E:10:48:8D</v>
      </c>
      <c r="V52" s="19">
        <v>40924</v>
      </c>
      <c r="W52" s="9" t="s">
        <v>508</v>
      </c>
      <c r="X52" s="52">
        <v>40924</v>
      </c>
      <c r="Y52" s="19" t="s">
        <v>2793</v>
      </c>
      <c r="Z52" s="46"/>
      <c r="AA52" s="21">
        <v>40924</v>
      </c>
    </row>
    <row r="53" spans="1:27" ht="15" customHeight="1">
      <c r="A53" s="22">
        <v>692</v>
      </c>
      <c r="B53" s="92" t="s">
        <v>96</v>
      </c>
      <c r="C53" s="19">
        <v>40868</v>
      </c>
      <c r="D53" s="19">
        <f t="shared" si="0"/>
        <v>40913</v>
      </c>
      <c r="E53" s="19">
        <f>C53+60</f>
        <v>40928</v>
      </c>
      <c r="F53" s="19"/>
      <c r="G53" s="8" t="s">
        <v>525</v>
      </c>
      <c r="H53" s="8" t="s">
        <v>504</v>
      </c>
      <c r="I53" s="8" t="s">
        <v>507</v>
      </c>
      <c r="J53" s="9" t="s">
        <v>210</v>
      </c>
      <c r="K53" s="9" t="s">
        <v>650</v>
      </c>
      <c r="L53" s="9" t="s">
        <v>651</v>
      </c>
      <c r="M53" s="10" t="str">
        <f>VLOOKUP(B53,SAOM!B$2:H1047,7,0)</f>
        <v>SES-GONA-0692</v>
      </c>
      <c r="N53" s="33">
        <v>4033</v>
      </c>
      <c r="O53" s="19">
        <f>VLOOKUP(B53,SAOM!B$2:I1047,8,0)</f>
        <v>40912</v>
      </c>
      <c r="P53" s="19" t="str">
        <f>VLOOKUP(B53,AG_Lider!A$1:F1405,6,0)</f>
        <v>CONCLUÍDO</v>
      </c>
      <c r="Q53" s="24" t="str">
        <f>VLOOKUP(B53,SAOM!B$2:J1047,9,0)</f>
        <v>Adhemar Januzzi Mazzoni</v>
      </c>
      <c r="R53" s="19" t="str">
        <f>VLOOKUP(B53,SAOM!B$2:K1493,10,0)</f>
        <v>Rua Farmacêutico Vespasiano Pinto Vieira, 0 - Centro</v>
      </c>
      <c r="S53" s="24" t="str">
        <f>VLOOKUP(B53,SAOM!B$2:L1773,11,0)</f>
        <v>(32) 3274-5517</v>
      </c>
      <c r="T53" s="43">
        <v>40891</v>
      </c>
      <c r="U53" s="9" t="str">
        <f>VLOOKUP(B53,SAOM!B$2:M1353,12,0)</f>
        <v>00:20:0E:10:48:69</v>
      </c>
      <c r="V53" s="19">
        <v>40913</v>
      </c>
      <c r="W53" s="9" t="s">
        <v>495</v>
      </c>
      <c r="X53" s="52">
        <v>40913</v>
      </c>
      <c r="Y53" s="55">
        <v>40954</v>
      </c>
      <c r="Z53" s="9" t="s">
        <v>762</v>
      </c>
      <c r="AA53" s="21">
        <v>40913</v>
      </c>
    </row>
    <row r="54" spans="1:27">
      <c r="A54" s="22">
        <v>693</v>
      </c>
      <c r="B54" s="92" t="s">
        <v>98</v>
      </c>
      <c r="C54" s="19">
        <v>40868</v>
      </c>
      <c r="D54" s="19">
        <f t="shared" si="0"/>
        <v>40913</v>
      </c>
      <c r="E54" s="19">
        <v>40951</v>
      </c>
      <c r="F54" s="19">
        <v>40892</v>
      </c>
      <c r="G54" s="8" t="s">
        <v>525</v>
      </c>
      <c r="H54" s="8" t="s">
        <v>504</v>
      </c>
      <c r="I54" s="8" t="s">
        <v>507</v>
      </c>
      <c r="J54" s="9" t="s">
        <v>211</v>
      </c>
      <c r="K54" s="9" t="s">
        <v>528</v>
      </c>
      <c r="L54" s="9" t="s">
        <v>529</v>
      </c>
      <c r="M54" s="10" t="str">
        <f>VLOOKUP(B54,SAOM!B$2:H1048,7,0)</f>
        <v>SES-GUIA-0693</v>
      </c>
      <c r="N54" s="33">
        <v>4033</v>
      </c>
      <c r="O54" s="19">
        <f>VLOOKUP(B54,SAOM!B$2:I1048,8,0)</f>
        <v>40933</v>
      </c>
      <c r="P54" s="19" t="str">
        <f>VLOOKUP(B54,AG_Lider!A$1:F1406,6,0)</f>
        <v>CONCLUÍDO</v>
      </c>
      <c r="Q54" s="24" t="str">
        <f>VLOOKUP(B54,SAOM!B$2:J1048,9,0)</f>
        <v>Polliana Santiago Costa Mundim</v>
      </c>
      <c r="R54" s="19" t="str">
        <f>VLOOKUP(B54,SAOM!B$2:K1494,10,0)</f>
        <v xml:space="preserve">praça Pedro Guimarães, 245 - Centro </v>
      </c>
      <c r="S54" s="24" t="str">
        <f>VLOOKUP(B54,SAOM!B$2:L1774,11,0)</f>
        <v>(34) 3834-1924</v>
      </c>
      <c r="T54" s="43">
        <v>40930</v>
      </c>
      <c r="U54" s="9" t="str">
        <f>VLOOKUP(B54,SAOM!B$2:M1354,12,0)</f>
        <v>00:20:0E:10:48:48</v>
      </c>
      <c r="V54" s="19">
        <v>40931</v>
      </c>
      <c r="W54" s="9"/>
      <c r="X54" s="52">
        <v>40932</v>
      </c>
      <c r="Y54" s="55">
        <v>40954</v>
      </c>
      <c r="Z54" s="46" t="s">
        <v>2790</v>
      </c>
      <c r="AA54" s="21">
        <v>40932</v>
      </c>
    </row>
    <row r="55" spans="1:27">
      <c r="A55" s="22">
        <v>694</v>
      </c>
      <c r="B55" s="92" t="s">
        <v>99</v>
      </c>
      <c r="C55" s="19">
        <v>40868</v>
      </c>
      <c r="D55" s="19">
        <f t="shared" si="0"/>
        <v>40913</v>
      </c>
      <c r="E55" s="19" t="s">
        <v>507</v>
      </c>
      <c r="F55" s="78">
        <v>40914</v>
      </c>
      <c r="G55" s="8" t="s">
        <v>777</v>
      </c>
      <c r="H55" s="8" t="s">
        <v>504</v>
      </c>
      <c r="I55" s="8" t="s">
        <v>514</v>
      </c>
      <c r="J55" s="9" t="s">
        <v>212</v>
      </c>
      <c r="K55" s="9" t="s">
        <v>652</v>
      </c>
      <c r="L55" s="9" t="s">
        <v>653</v>
      </c>
      <c r="M55" s="10" t="str">
        <f>VLOOKUP(B55,SAOM!B$2:H1049,7,0)</f>
        <v>SES-GUMA-0694</v>
      </c>
      <c r="N55" s="33">
        <v>4033</v>
      </c>
      <c r="O55" s="19">
        <f>VLOOKUP(B55,SAOM!B$2:I1049,8,0)</f>
        <v>40911</v>
      </c>
      <c r="P55" s="19" t="str">
        <f>VLOOKUP(B55,AG_Lider!A$1:F1407,6,0)</f>
        <v>VODANET</v>
      </c>
      <c r="Q55" s="24" t="str">
        <f>VLOOKUP(B55,SAOM!B$2:J1049,9,0)</f>
        <v>Helano Cunha</v>
      </c>
      <c r="R55" s="19" t="str">
        <f>VLOOKUP(B55,SAOM!B$2:K1495,10,0)</f>
        <v>Rua Vereador José Manoel, 0 - Centro</v>
      </c>
      <c r="S55" s="24" t="str">
        <f>VLOOKUP(B55,SAOM!B$2:L1775,11,0)</f>
        <v>(32) 3553-1225</v>
      </c>
      <c r="T55" s="43"/>
      <c r="U55" s="9" t="str">
        <f>VLOOKUP(B55,SAOM!B$2:M1355,12,0)</f>
        <v>-</v>
      </c>
      <c r="V55" s="19"/>
      <c r="W55" s="9"/>
      <c r="X55" s="52"/>
      <c r="Y55" s="55"/>
      <c r="Z55" s="99" t="s">
        <v>692</v>
      </c>
      <c r="AA55" s="21">
        <v>40931</v>
      </c>
    </row>
    <row r="56" spans="1:27" ht="15" customHeight="1">
      <c r="A56" s="22">
        <v>695</v>
      </c>
      <c r="B56" s="92" t="s">
        <v>101</v>
      </c>
      <c r="C56" s="19">
        <v>40868</v>
      </c>
      <c r="D56" s="19">
        <f t="shared" si="0"/>
        <v>40913</v>
      </c>
      <c r="E56" s="19">
        <v>40933</v>
      </c>
      <c r="F56" s="78">
        <v>40914</v>
      </c>
      <c r="G56" s="8" t="s">
        <v>525</v>
      </c>
      <c r="H56" s="8" t="s">
        <v>504</v>
      </c>
      <c r="I56" s="8" t="s">
        <v>507</v>
      </c>
      <c r="J56" s="9" t="s">
        <v>213</v>
      </c>
      <c r="K56" s="9" t="s">
        <v>654</v>
      </c>
      <c r="L56" s="9" t="s">
        <v>655</v>
      </c>
      <c r="M56" s="10" t="str">
        <f>VLOOKUP(B56,SAOM!B$2:H1050,7,0)</f>
        <v>SES-IBGA-0695</v>
      </c>
      <c r="N56" s="33">
        <v>4033</v>
      </c>
      <c r="O56" s="19">
        <f>VLOOKUP(B56,SAOM!B$2:I1050,8,0)</f>
        <v>40919</v>
      </c>
      <c r="P56" s="19" t="str">
        <f>VLOOKUP(B56,AG_Lider!A$1:F1408,6,0)</f>
        <v>CONCLUÍDO</v>
      </c>
      <c r="Q56" s="24" t="str">
        <f>VLOOKUP(B56,SAOM!B$2:J1050,9,0)</f>
        <v>Bianca Maria Gonzaga Silva</v>
      </c>
      <c r="R56" s="19" t="str">
        <f>VLOOKUP(B56,SAOM!B$2:K1496,10,0)</f>
        <v>Rua Rio Grande do Sul, 116 - Santana</v>
      </c>
      <c r="S56" s="24" t="str">
        <f>VLOOKUP(B56,SAOM!B$2:L1776,11,0)</f>
        <v>(32) 3347-1243</v>
      </c>
      <c r="T56" s="43">
        <v>40892</v>
      </c>
      <c r="U56" s="9" t="str">
        <f>VLOOKUP(B56,SAOM!B$2:M1356,12,0)</f>
        <v>00:20:0E:10:48:B0</v>
      </c>
      <c r="V56" s="19">
        <v>40919</v>
      </c>
      <c r="W56" s="9" t="s">
        <v>488</v>
      </c>
      <c r="X56" s="52">
        <v>40919</v>
      </c>
      <c r="Y56" s="55">
        <v>41012</v>
      </c>
      <c r="Z56" s="46" t="s">
        <v>762</v>
      </c>
      <c r="AA56" s="21">
        <v>40919</v>
      </c>
    </row>
    <row r="57" spans="1:27" ht="15" customHeight="1">
      <c r="A57" s="22">
        <v>696</v>
      </c>
      <c r="B57" s="92" t="s">
        <v>103</v>
      </c>
      <c r="C57" s="19">
        <v>40868</v>
      </c>
      <c r="D57" s="19">
        <f t="shared" si="0"/>
        <v>40913</v>
      </c>
      <c r="E57" s="19">
        <f>C57+60</f>
        <v>40928</v>
      </c>
      <c r="F57" s="19"/>
      <c r="G57" s="8" t="s">
        <v>525</v>
      </c>
      <c r="H57" s="8" t="s">
        <v>504</v>
      </c>
      <c r="I57" s="8" t="s">
        <v>507</v>
      </c>
      <c r="J57" s="9" t="s">
        <v>214</v>
      </c>
      <c r="K57" s="9" t="s">
        <v>656</v>
      </c>
      <c r="L57" s="9" t="s">
        <v>657</v>
      </c>
      <c r="M57" s="10" t="str">
        <f>VLOOKUP(B57,SAOM!B$2:H1051,7,0)</f>
        <v>SES-IGGA-0696</v>
      </c>
      <c r="N57" s="33">
        <v>4033</v>
      </c>
      <c r="O57" s="19">
        <f>VLOOKUP(B57,SAOM!B$2:I1051,8,0)</f>
        <v>40918</v>
      </c>
      <c r="P57" s="19" t="str">
        <f>VLOOKUP(B57,AG_Lider!A$1:F1409,6,0)</f>
        <v>CONCLUÍDO</v>
      </c>
      <c r="Q57" s="24" t="str">
        <f>VLOOKUP(B57,SAOM!B$2:J1051,9,0)</f>
        <v>Leila Bastos Gomes</v>
      </c>
      <c r="R57" s="19" t="str">
        <f>VLOOKUP(B57,SAOM!B$2:K1497,10,0)</f>
        <v>Rua Pará de Minas, 179 - Centro</v>
      </c>
      <c r="S57" s="24" t="str">
        <f>VLOOKUP(B57,SAOM!B$2:L1777,11,0)</f>
        <v>(37) 3246-1191</v>
      </c>
      <c r="T57" s="43">
        <v>40892</v>
      </c>
      <c r="U57" s="9" t="str">
        <f>VLOOKUP(B57,SAOM!B$2:M1357,12,0)</f>
        <v>00:20:0E:10:48:61</v>
      </c>
      <c r="V57" s="19">
        <v>40918</v>
      </c>
      <c r="W57" s="9" t="s">
        <v>494</v>
      </c>
      <c r="X57" s="52">
        <v>40918</v>
      </c>
      <c r="Y57" s="55">
        <v>41012</v>
      </c>
      <c r="Z57" s="46" t="s">
        <v>762</v>
      </c>
      <c r="AA57" s="21">
        <v>40918</v>
      </c>
    </row>
    <row r="58" spans="1:27" ht="15" customHeight="1">
      <c r="A58" s="22">
        <v>697</v>
      </c>
      <c r="B58" s="92" t="s">
        <v>105</v>
      </c>
      <c r="C58" s="19">
        <v>40868</v>
      </c>
      <c r="D58" s="19">
        <f t="shared" si="0"/>
        <v>40913</v>
      </c>
      <c r="E58" s="19">
        <v>40939</v>
      </c>
      <c r="F58" s="19">
        <v>40919</v>
      </c>
      <c r="G58" s="8" t="s">
        <v>525</v>
      </c>
      <c r="H58" s="8" t="s">
        <v>504</v>
      </c>
      <c r="I58" s="8" t="s">
        <v>507</v>
      </c>
      <c r="J58" s="58" t="s">
        <v>215</v>
      </c>
      <c r="K58" s="9" t="s">
        <v>658</v>
      </c>
      <c r="L58" s="9" t="s">
        <v>659</v>
      </c>
      <c r="M58" s="10" t="str">
        <f>VLOOKUP(B58,SAOM!B$2:H1052,7,0)</f>
        <v>SES-INBA-0697</v>
      </c>
      <c r="N58" s="33">
        <v>4033</v>
      </c>
      <c r="O58" s="19">
        <f>VLOOKUP(B58,SAOM!B$2:I1052,8,0)</f>
        <v>40931</v>
      </c>
      <c r="P58" s="19" t="str">
        <f>VLOOKUP(B58,AG_Lider!A$1:F1410,6,0)</f>
        <v>CONCLUÍDO</v>
      </c>
      <c r="Q58" s="24" t="str">
        <f>VLOOKUP(B58,SAOM!B$2:J1052,9,0)</f>
        <v>Antônio Celso Neves Mariz</v>
      </c>
      <c r="R58" s="19" t="str">
        <f>VLOOKUP(B58,SAOM!B$2:K1498,10,0)</f>
        <v>avenida Geraldo Magalhães Mascarenhas, 469 - Centro</v>
      </c>
      <c r="S58" s="24" t="str">
        <f>VLOOKUP(B58,SAOM!B$2:L1778,11,0)</f>
        <v>(38) 3723-1267</v>
      </c>
      <c r="T58" s="43">
        <v>40932</v>
      </c>
      <c r="U58" s="9" t="str">
        <f>VLOOKUP(B58,SAOM!B$2:M1358,12,0)</f>
        <v>00:20:0E:10:48:B3</v>
      </c>
      <c r="V58" s="19">
        <v>40931</v>
      </c>
      <c r="W58" s="9" t="s">
        <v>493</v>
      </c>
      <c r="X58" s="52">
        <v>40934</v>
      </c>
      <c r="Y58" s="55">
        <v>40954</v>
      </c>
      <c r="Z58" s="46" t="s">
        <v>762</v>
      </c>
      <c r="AA58" s="21">
        <v>40934</v>
      </c>
    </row>
    <row r="59" spans="1:27" ht="15" customHeight="1">
      <c r="A59" s="22">
        <v>698</v>
      </c>
      <c r="B59" s="92" t="s">
        <v>106</v>
      </c>
      <c r="C59" s="19">
        <v>40868</v>
      </c>
      <c r="D59" s="19">
        <f t="shared" si="0"/>
        <v>40913</v>
      </c>
      <c r="E59" s="19">
        <v>40931</v>
      </c>
      <c r="F59" s="78">
        <v>40918</v>
      </c>
      <c r="G59" s="8" t="s">
        <v>525</v>
      </c>
      <c r="H59" s="8" t="s">
        <v>504</v>
      </c>
      <c r="I59" s="8" t="s">
        <v>507</v>
      </c>
      <c r="J59" s="9" t="s">
        <v>216</v>
      </c>
      <c r="K59" s="9" t="s">
        <v>660</v>
      </c>
      <c r="L59" s="9" t="s">
        <v>661</v>
      </c>
      <c r="M59" s="10" t="str">
        <f>VLOOKUP(B59,SAOM!B$2:H1053,7,0)</f>
        <v>SES-ITGA-0698</v>
      </c>
      <c r="N59" s="33">
        <v>4033</v>
      </c>
      <c r="O59" s="19">
        <f>VLOOKUP(B59,SAOM!B$2:I1053,8,0)</f>
        <v>40921</v>
      </c>
      <c r="P59" s="19" t="s">
        <v>516</v>
      </c>
      <c r="Q59" s="24" t="str">
        <f>VLOOKUP(B59,SAOM!B$2:J1053,9,0)</f>
        <v>Rosangela Freitas Soares de Moraes Rezende</v>
      </c>
      <c r="R59" s="19" t="str">
        <f>VLOOKUP(B59,SAOM!B$2:K1499,10,0)</f>
        <v>Rua Otaviano Teodoro Leite, 423 - Centro</v>
      </c>
      <c r="S59" s="24" t="str">
        <f>VLOOKUP(B59,SAOM!B$2:L1779,11,0)</f>
        <v>(35) 3825-1230</v>
      </c>
      <c r="T59" s="43">
        <v>40920</v>
      </c>
      <c r="U59" s="9" t="str">
        <f>VLOOKUP(B59,SAOM!B$2:M1359,12,0)</f>
        <v>00:20:0E:10:48:45</v>
      </c>
      <c r="V59" s="19">
        <v>40921</v>
      </c>
      <c r="W59" s="9"/>
      <c r="X59" s="52">
        <v>40921</v>
      </c>
      <c r="Y59" s="55">
        <v>41012</v>
      </c>
      <c r="Z59" s="46" t="s">
        <v>762</v>
      </c>
      <c r="AA59" s="21">
        <v>40921</v>
      </c>
    </row>
    <row r="60" spans="1:27" ht="15" customHeight="1">
      <c r="A60" s="22">
        <v>699</v>
      </c>
      <c r="B60" s="92" t="s">
        <v>107</v>
      </c>
      <c r="C60" s="19">
        <v>40868</v>
      </c>
      <c r="D60" s="19">
        <f t="shared" si="0"/>
        <v>40913</v>
      </c>
      <c r="E60" s="19">
        <f>C60+60</f>
        <v>40928</v>
      </c>
      <c r="F60" s="19"/>
      <c r="G60" s="8" t="s">
        <v>525</v>
      </c>
      <c r="H60" s="8" t="s">
        <v>504</v>
      </c>
      <c r="I60" s="8" t="s">
        <v>507</v>
      </c>
      <c r="J60" s="9" t="s">
        <v>217</v>
      </c>
      <c r="K60" s="9" t="s">
        <v>662</v>
      </c>
      <c r="L60" s="9" t="s">
        <v>663</v>
      </c>
      <c r="M60" s="10" t="str">
        <f>VLOOKUP(B60,SAOM!B$2:H1054,7,0)</f>
        <v>SES-JAUI-0699</v>
      </c>
      <c r="N60" s="33">
        <v>4033</v>
      </c>
      <c r="O60" s="19">
        <f>VLOOKUP(B60,SAOM!B$2:I1054,8,0)</f>
        <v>40920</v>
      </c>
      <c r="P60" s="19" t="s">
        <v>516</v>
      </c>
      <c r="Q60" s="24" t="str">
        <f>VLOOKUP(B60,SAOM!B$2:J1054,9,0)</f>
        <v>Carlos Alberto Corrua</v>
      </c>
      <c r="R60" s="19" t="str">
        <f>VLOOKUP(B60,SAOM!B$2:K1500,10,0)</f>
        <v>Rua Walter Nasser, 4 - Centro</v>
      </c>
      <c r="S60" s="24" t="str">
        <f>VLOOKUP(B60,SAOM!B$2:L1780,11,0)</f>
        <v>(35) 3593-1426</v>
      </c>
      <c r="T60" s="43">
        <v>40891</v>
      </c>
      <c r="U60" s="9" t="str">
        <f>VLOOKUP(B60,SAOM!B$2:M1360,12,0)</f>
        <v>00:20:0E:10:48:A9</v>
      </c>
      <c r="V60" s="19">
        <v>40921</v>
      </c>
      <c r="W60" s="9" t="s">
        <v>487</v>
      </c>
      <c r="X60" s="52">
        <v>40921</v>
      </c>
      <c r="Y60" s="55">
        <v>40927</v>
      </c>
      <c r="Z60" s="46" t="s">
        <v>762</v>
      </c>
      <c r="AA60" s="21">
        <v>40921</v>
      </c>
    </row>
    <row r="61" spans="1:27">
      <c r="A61" s="22">
        <v>700</v>
      </c>
      <c r="B61" s="92" t="s">
        <v>109</v>
      </c>
      <c r="C61" s="19">
        <v>40868</v>
      </c>
      <c r="D61" s="19">
        <f t="shared" si="0"/>
        <v>40913</v>
      </c>
      <c r="E61" s="19">
        <v>40951</v>
      </c>
      <c r="F61" s="19">
        <v>40891</v>
      </c>
      <c r="G61" s="8" t="s">
        <v>525</v>
      </c>
      <c r="H61" s="8" t="s">
        <v>504</v>
      </c>
      <c r="I61" s="8" t="s">
        <v>507</v>
      </c>
      <c r="J61" s="9" t="s">
        <v>218</v>
      </c>
      <c r="K61" s="9" t="s">
        <v>664</v>
      </c>
      <c r="L61" s="9" t="s">
        <v>665</v>
      </c>
      <c r="M61" s="10" t="str">
        <f>VLOOKUP(B61,SAOM!B$2:H1055,7,0)</f>
        <v>SES-JEAS-0700</v>
      </c>
      <c r="N61" s="33">
        <v>4035</v>
      </c>
      <c r="O61" s="19">
        <f>VLOOKUP(B61,SAOM!B$2:I1055,8,0)</f>
        <v>40942</v>
      </c>
      <c r="P61" s="19" t="str">
        <f>VLOOKUP(B61,AG_Lider!A$1:F1413,6,0)</f>
        <v>CONCLUÍDO</v>
      </c>
      <c r="Q61" s="24" t="str">
        <f>VLOOKUP(B61,SAOM!B$2:J1055,9,0)</f>
        <v>Lilia Rodrigues do Nascimento</v>
      </c>
      <c r="R61" s="19" t="str">
        <f>VLOOKUP(B61,SAOM!B$2:K1501,10,0)</f>
        <v>Rua Pouso Alegre, 267 - Lagoinha</v>
      </c>
      <c r="S61" s="24" t="str">
        <f>VLOOKUP(B61,SAOM!B$2:L1781,11,0)</f>
        <v>(33) 3738-9087</v>
      </c>
      <c r="T61" s="43">
        <v>40945</v>
      </c>
      <c r="U61" s="9" t="str">
        <f>VLOOKUP(B61,SAOM!B$2:M1361,12,0)</f>
        <v xml:space="preserve">00:20:0E:10:48:41 </v>
      </c>
      <c r="V61" s="19">
        <v>40946</v>
      </c>
      <c r="W61" s="9" t="s">
        <v>682</v>
      </c>
      <c r="X61" s="52">
        <v>40946</v>
      </c>
      <c r="Y61" s="55">
        <v>40984</v>
      </c>
      <c r="Z61" s="46" t="s">
        <v>2676</v>
      </c>
      <c r="AA61" s="21">
        <v>40946</v>
      </c>
    </row>
    <row r="62" spans="1:27">
      <c r="A62" s="22">
        <v>701</v>
      </c>
      <c r="B62" s="92" t="s">
        <v>111</v>
      </c>
      <c r="C62" s="19">
        <v>40868</v>
      </c>
      <c r="D62" s="19">
        <f t="shared" si="0"/>
        <v>40913</v>
      </c>
      <c r="E62" s="19">
        <v>40951</v>
      </c>
      <c r="F62" s="19">
        <v>40892</v>
      </c>
      <c r="G62" s="8" t="s">
        <v>525</v>
      </c>
      <c r="H62" s="8" t="s">
        <v>504</v>
      </c>
      <c r="I62" s="8" t="s">
        <v>507</v>
      </c>
      <c r="J62" s="9" t="s">
        <v>219</v>
      </c>
      <c r="K62" s="9" t="s">
        <v>666</v>
      </c>
      <c r="L62" s="9" t="s">
        <v>667</v>
      </c>
      <c r="M62" s="10" t="str">
        <f>VLOOKUP(B62,SAOM!B$2:H1056,7,0)</f>
        <v>SES-JEAI-0701</v>
      </c>
      <c r="N62" s="33">
        <v>4035</v>
      </c>
      <c r="O62" s="19">
        <f>VLOOKUP(B62,SAOM!B$2:I1056,8,0)</f>
        <v>40934</v>
      </c>
      <c r="P62" s="19" t="str">
        <f>VLOOKUP(B62,AG_Lider!A$1:F1414,6,0)</f>
        <v>CONCLUÍDO</v>
      </c>
      <c r="Q62" s="24" t="str">
        <f>VLOOKUP(B62,SAOM!B$2:J1056,9,0)</f>
        <v>Sania Mara Ribeiro Duarte</v>
      </c>
      <c r="R62" s="19" t="str">
        <f>VLOOKUP(B62,SAOM!B$2:K1502,10,0)</f>
        <v>Rua Vereador Silvestre Augusto Costa, 82 - Centro</v>
      </c>
      <c r="S62" s="24" t="str">
        <f>VLOOKUP(B62,SAOM!B$2:L1782,11,0)</f>
        <v>(38) 3744-1615</v>
      </c>
      <c r="T62" s="43">
        <v>40933</v>
      </c>
      <c r="U62" s="9" t="str">
        <f>VLOOKUP(B62,SAOM!B$2:M1362,12,0)</f>
        <v>00:20:0E:10:48:AE</v>
      </c>
      <c r="V62" s="19">
        <v>40934</v>
      </c>
      <c r="W62" s="9" t="s">
        <v>498</v>
      </c>
      <c r="X62" s="52">
        <v>40935</v>
      </c>
      <c r="Y62" s="55">
        <v>40954</v>
      </c>
      <c r="Z62" s="46" t="s">
        <v>762</v>
      </c>
      <c r="AA62" s="21">
        <v>40935</v>
      </c>
    </row>
    <row r="63" spans="1:27" ht="15" customHeight="1">
      <c r="A63" s="22">
        <v>721</v>
      </c>
      <c r="B63" s="92" t="s">
        <v>112</v>
      </c>
      <c r="C63" s="19">
        <v>40868</v>
      </c>
      <c r="D63" s="19">
        <f t="shared" si="0"/>
        <v>40913</v>
      </c>
      <c r="E63" s="19">
        <f>C63+60</f>
        <v>40928</v>
      </c>
      <c r="F63" s="19"/>
      <c r="G63" s="8" t="s">
        <v>525</v>
      </c>
      <c r="H63" s="8" t="s">
        <v>504</v>
      </c>
      <c r="I63" s="8" t="s">
        <v>507</v>
      </c>
      <c r="J63" s="9" t="s">
        <v>220</v>
      </c>
      <c r="K63" s="9" t="s">
        <v>668</v>
      </c>
      <c r="L63" s="9" t="s">
        <v>669</v>
      </c>
      <c r="M63" s="10" t="str">
        <f>VLOOKUP(B63,SAOM!B$2:H1057,7,0)</f>
        <v>SES-JEBA-0721</v>
      </c>
      <c r="N63" s="33">
        <v>4033</v>
      </c>
      <c r="O63" s="19">
        <f>VLOOKUP(B63,SAOM!B$2:I1057,8,0)</f>
        <v>40913</v>
      </c>
      <c r="P63" s="19" t="str">
        <f>VLOOKUP(B63,AG_Lider!A$1:F1415,6,0)</f>
        <v>CONCLUÍDO</v>
      </c>
      <c r="Q63" s="24" t="str">
        <f>VLOOKUP(B63,SAOM!B$2:J1057,9,0)</f>
        <v>Jussara Amaral Mateus</v>
      </c>
      <c r="R63" s="19" t="str">
        <f>VLOOKUP(B63,SAOM!B$2:K1503,10,0)</f>
        <v>Rua João Saturnino Lopes, 365 - Centro</v>
      </c>
      <c r="S63" s="24" t="str">
        <f>VLOOKUP(B63,SAOM!B$2:L1783,11,0)</f>
        <v>(31) 8447-4943</v>
      </c>
      <c r="T63" s="43">
        <v>40891</v>
      </c>
      <c r="U63" s="9" t="str">
        <f>VLOOKUP(B63,SAOM!B$2:M1363,12,0)</f>
        <v>00:20:0E:10:48:AB</v>
      </c>
      <c r="V63" s="19">
        <v>40911</v>
      </c>
      <c r="W63" s="9" t="s">
        <v>486</v>
      </c>
      <c r="X63" s="52">
        <v>40910</v>
      </c>
      <c r="Y63" s="55">
        <v>41012</v>
      </c>
      <c r="Z63" s="46" t="s">
        <v>762</v>
      </c>
      <c r="AA63" s="21">
        <v>40911</v>
      </c>
    </row>
    <row r="64" spans="1:27" ht="15" customHeight="1">
      <c r="A64" s="22">
        <v>722</v>
      </c>
      <c r="B64" s="92" t="s">
        <v>114</v>
      </c>
      <c r="C64" s="19">
        <v>40868</v>
      </c>
      <c r="D64" s="19">
        <f t="shared" si="0"/>
        <v>40913</v>
      </c>
      <c r="E64" s="19">
        <f>C64+60</f>
        <v>40928</v>
      </c>
      <c r="F64" s="19"/>
      <c r="G64" s="8" t="s">
        <v>525</v>
      </c>
      <c r="H64" s="8" t="s">
        <v>504</v>
      </c>
      <c r="I64" s="8" t="s">
        <v>507</v>
      </c>
      <c r="J64" s="9" t="s">
        <v>221</v>
      </c>
      <c r="K64" s="9" t="s">
        <v>670</v>
      </c>
      <c r="L64" s="9" t="s">
        <v>671</v>
      </c>
      <c r="M64" s="10" t="str">
        <f>VLOOKUP(B64,SAOM!B$2:H1058,7,0)</f>
        <v>SES-JOIA-0722</v>
      </c>
      <c r="N64" s="33">
        <v>4033</v>
      </c>
      <c r="O64" s="19">
        <f>VLOOKUP(B64,SAOM!B$2:I1058,8,0)</f>
        <v>40904</v>
      </c>
      <c r="P64" s="19" t="str">
        <f>VLOOKUP(B64,AG_Lider!A$1:F1416,6,0)</f>
        <v>CONCLUÍDO</v>
      </c>
      <c r="Q64" s="24" t="str">
        <f>VLOOKUP(B64,SAOM!B$2:J1058,9,0)</f>
        <v>Ana Paula de Menezes Moreira</v>
      </c>
      <c r="R64" s="19" t="str">
        <f>VLOOKUP(B64,SAOM!B$2:K1504,10,0)</f>
        <v>Rua Joaquim Dias de Moura, 20 - Centro</v>
      </c>
      <c r="S64" s="24" t="str">
        <f>VLOOKUP(B64,SAOM!B$2:L1784,11,0)</f>
        <v>(33) 3252-1405</v>
      </c>
      <c r="T64" s="43">
        <v>40893</v>
      </c>
      <c r="U64" s="9" t="str">
        <f>VLOOKUP(B64,SAOM!B$2:M1364,12,0)</f>
        <v>00:20:0E:10:48:64</v>
      </c>
      <c r="V64" s="19">
        <v>40904</v>
      </c>
      <c r="W64" s="9" t="s">
        <v>499</v>
      </c>
      <c r="X64" s="52">
        <v>40905</v>
      </c>
      <c r="Y64" s="19">
        <v>41012</v>
      </c>
      <c r="Z64" s="46" t="s">
        <v>762</v>
      </c>
      <c r="AA64" s="21">
        <v>40905</v>
      </c>
    </row>
    <row r="65" spans="1:27">
      <c r="A65" s="22">
        <v>723</v>
      </c>
      <c r="B65" s="92" t="s">
        <v>116</v>
      </c>
      <c r="C65" s="19">
        <v>40868</v>
      </c>
      <c r="D65" s="19">
        <f t="shared" si="0"/>
        <v>40913</v>
      </c>
      <c r="E65" s="19" t="s">
        <v>507</v>
      </c>
      <c r="F65" s="19">
        <v>40892</v>
      </c>
      <c r="G65" s="8" t="s">
        <v>525</v>
      </c>
      <c r="H65" s="8" t="s">
        <v>504</v>
      </c>
      <c r="I65" s="8" t="s">
        <v>507</v>
      </c>
      <c r="J65" s="9" t="s">
        <v>222</v>
      </c>
      <c r="K65" s="9" t="s">
        <v>672</v>
      </c>
      <c r="L65" s="9" t="s">
        <v>673</v>
      </c>
      <c r="M65" s="10" t="str">
        <f>VLOOKUP(B65,SAOM!B$2:H1059,7,0)</f>
        <v>SES-JOAS-0723</v>
      </c>
      <c r="N65" s="33">
        <v>4035</v>
      </c>
      <c r="O65" s="19">
        <f>VLOOKUP(B65,SAOM!B$2:I1059,8,0)</f>
        <v>40996</v>
      </c>
      <c r="P65" s="19" t="str">
        <f>VLOOKUP(B65,AG_Lider!A$1:F1417,6,0)</f>
        <v>CONCLUÍDO</v>
      </c>
      <c r="Q65" s="24" t="str">
        <f>VLOOKUP(B65,SAOM!B$2:J1059,9,0)</f>
        <v>Jarisson da Conceição Amaral Santos</v>
      </c>
      <c r="R65" s="19" t="str">
        <f>VLOOKUP(B65,SAOM!B$2:K1505,10,0)</f>
        <v>Rua Professora Juscelina Costa, 420 - Centro</v>
      </c>
      <c r="S65" s="24" t="str">
        <f>VLOOKUP(B65,SAOM!B$2:L1785,11,0)</f>
        <v>(33) 3737-8067</v>
      </c>
      <c r="T65" s="43"/>
      <c r="U65" s="9" t="str">
        <f>VLOOKUP(B65,SAOM!B$2:M1365,12,0)</f>
        <v>00:20:0E:10:48:58</v>
      </c>
      <c r="V65" s="19">
        <v>40997</v>
      </c>
      <c r="W65" s="9" t="s">
        <v>703</v>
      </c>
      <c r="X65" s="52">
        <v>40998</v>
      </c>
      <c r="Y65" s="100">
        <v>41012</v>
      </c>
      <c r="Z65" s="46" t="s">
        <v>2860</v>
      </c>
      <c r="AA65" s="21">
        <v>41002</v>
      </c>
    </row>
    <row r="66" spans="1:27" ht="15" customHeight="1">
      <c r="A66" s="8">
        <v>754</v>
      </c>
      <c r="B66" s="92" t="s">
        <v>133</v>
      </c>
      <c r="C66" s="19">
        <v>40868</v>
      </c>
      <c r="D66" s="19">
        <f t="shared" si="0"/>
        <v>40913</v>
      </c>
      <c r="E66" s="19">
        <f t="shared" ref="E66:E80" si="6">C66+60</f>
        <v>40928</v>
      </c>
      <c r="F66" s="19"/>
      <c r="G66" s="8" t="s">
        <v>525</v>
      </c>
      <c r="H66" s="8" t="s">
        <v>504</v>
      </c>
      <c r="I66" s="8" t="s">
        <v>507</v>
      </c>
      <c r="J66" s="9" t="s">
        <v>118</v>
      </c>
      <c r="K66" s="9" t="s">
        <v>674</v>
      </c>
      <c r="L66" s="9" t="s">
        <v>675</v>
      </c>
      <c r="M66" s="10" t="str">
        <f>VLOOKUP(B66,SAOM!B$2:H1060,7,0)</f>
        <v>SES-SAIA-0754</v>
      </c>
      <c r="N66" s="33">
        <v>4033</v>
      </c>
      <c r="O66" s="19">
        <f>VLOOKUP(B66,SAOM!B$2:I1060,8,0)</f>
        <v>40917</v>
      </c>
      <c r="P66" s="19" t="str">
        <f>VLOOKUP(B66,AG_Lider!A$1:F1418,6,0)</f>
        <v>CONCLUÍDO</v>
      </c>
      <c r="Q66" s="24" t="str">
        <f>VLOOKUP(B66,SAOM!B$2:J1060,9,0)</f>
        <v>Rogério Gomes</v>
      </c>
      <c r="R66" s="19" t="str">
        <f>VLOOKUP(B66,SAOM!B$2:K1506,10,0)</f>
        <v>Avenida Senhor do Bonfim, 496 - Cristina A</v>
      </c>
      <c r="S66" s="24" t="str">
        <f>VLOOKUP(B66,SAOM!B$2:L1786,11,0)</f>
        <v>31 3635-9854</v>
      </c>
      <c r="T66" s="43">
        <v>40891</v>
      </c>
      <c r="U66" s="9" t="str">
        <f>VLOOKUP(B66,SAOM!B$2:M1366,12,0)</f>
        <v>00:20:0E:10:48:76</v>
      </c>
      <c r="V66" s="19">
        <v>40918</v>
      </c>
      <c r="W66" s="9" t="s">
        <v>488</v>
      </c>
      <c r="X66" s="52">
        <v>40918</v>
      </c>
      <c r="Y66" s="55">
        <v>41012</v>
      </c>
      <c r="Z66" s="46" t="s">
        <v>762</v>
      </c>
      <c r="AA66" s="21">
        <v>40918</v>
      </c>
    </row>
    <row r="67" spans="1:27" ht="15" customHeight="1">
      <c r="A67" s="34">
        <v>743</v>
      </c>
      <c r="B67" s="92" t="s">
        <v>134</v>
      </c>
      <c r="C67" s="19">
        <v>40868</v>
      </c>
      <c r="D67" s="19">
        <f t="shared" si="0"/>
        <v>40913</v>
      </c>
      <c r="E67" s="19">
        <f t="shared" si="6"/>
        <v>40928</v>
      </c>
      <c r="F67" s="19"/>
      <c r="G67" s="8" t="s">
        <v>525</v>
      </c>
      <c r="H67" s="8" t="s">
        <v>504</v>
      </c>
      <c r="I67" s="8" t="s">
        <v>507</v>
      </c>
      <c r="J67" s="9" t="s">
        <v>118</v>
      </c>
      <c r="K67" s="9" t="s">
        <v>674</v>
      </c>
      <c r="L67" s="9" t="s">
        <v>675</v>
      </c>
      <c r="M67" s="10" t="str">
        <f>VLOOKUP(B67,SAOM!B$2:H1061,7,0)</f>
        <v>SES-SAIA-0743</v>
      </c>
      <c r="N67" s="33">
        <v>4033</v>
      </c>
      <c r="O67" s="19">
        <f>VLOOKUP(B67,SAOM!B$2:I1061,8,0)</f>
        <v>40893</v>
      </c>
      <c r="P67" s="19" t="str">
        <f>VLOOKUP(B67,AG_Lider!A$1:F1419,6,0)</f>
        <v>CONCLUÍDO</v>
      </c>
      <c r="Q67" s="24" t="str">
        <f>VLOOKUP(B67,SAOM!B$2:J1061,9,0)</f>
        <v>Eliatriz Lara</v>
      </c>
      <c r="R67" s="19" t="str">
        <f>VLOOKUP(B67,SAOM!B$2:K1507,10,0)</f>
        <v>Rua Presidente Nilo Peçanha, 110 - Boa Esperança</v>
      </c>
      <c r="S67" s="24" t="str">
        <f>VLOOKUP(B67,SAOM!B$2:L1787,11,0)</f>
        <v>31 3641-5206</v>
      </c>
      <c r="T67" s="43">
        <v>40891</v>
      </c>
      <c r="U67" s="9" t="str">
        <f>VLOOKUP(B67,SAOM!B$2:M1367,12,0)</f>
        <v>00:20:0E:10:48:7A</v>
      </c>
      <c r="V67" s="19">
        <v>40899</v>
      </c>
      <c r="W67" s="9" t="s">
        <v>486</v>
      </c>
      <c r="X67" s="52">
        <v>40899</v>
      </c>
      <c r="Y67" s="54">
        <v>40927</v>
      </c>
      <c r="Z67" s="46" t="s">
        <v>762</v>
      </c>
      <c r="AA67" s="21">
        <v>40905</v>
      </c>
    </row>
    <row r="68" spans="1:27" ht="15" customHeight="1">
      <c r="A68" s="34">
        <v>744</v>
      </c>
      <c r="B68" s="92" t="s">
        <v>135</v>
      </c>
      <c r="C68" s="19">
        <v>40868</v>
      </c>
      <c r="D68" s="19">
        <f t="shared" si="0"/>
        <v>40913</v>
      </c>
      <c r="E68" s="19">
        <f t="shared" si="6"/>
        <v>40928</v>
      </c>
      <c r="F68" s="19"/>
      <c r="G68" s="8" t="s">
        <v>525</v>
      </c>
      <c r="H68" s="8" t="s">
        <v>504</v>
      </c>
      <c r="I68" s="8" t="s">
        <v>507</v>
      </c>
      <c r="J68" s="9" t="s">
        <v>118</v>
      </c>
      <c r="K68" s="9" t="s">
        <v>674</v>
      </c>
      <c r="L68" s="9" t="s">
        <v>675</v>
      </c>
      <c r="M68" s="10" t="str">
        <f>VLOOKUP(B68,SAOM!B$2:H1062,7,0)</f>
        <v>SES-SAIA-0744</v>
      </c>
      <c r="N68" s="33">
        <v>4033</v>
      </c>
      <c r="O68" s="19">
        <f>VLOOKUP(B68,SAOM!B$2:I1062,8,0)</f>
        <v>40893</v>
      </c>
      <c r="P68" s="19" t="str">
        <f>VLOOKUP(B68,AG_Lider!A$1:F1420,6,0)</f>
        <v>CONCLUÍDO</v>
      </c>
      <c r="Q68" s="24" t="str">
        <f>VLOOKUP(B68,SAOM!B$2:J1062,9,0)</f>
        <v>Eliatriz Lara</v>
      </c>
      <c r="R68" s="19" t="str">
        <f>VLOOKUP(B68,SAOM!B$2:K1508,10,0)</f>
        <v>Rua Presidente Afonso Pena, 543 - Boa Esperança</v>
      </c>
      <c r="S68" s="24" t="str">
        <f>VLOOKUP(B68,SAOM!B$2:L1788,11,0)</f>
        <v>31 3649-7933</v>
      </c>
      <c r="T68" s="43">
        <v>40891</v>
      </c>
      <c r="U68" s="9" t="str">
        <f>VLOOKUP(B68,SAOM!B$2:M1368,12,0)</f>
        <v>00:20:0E:10:48:4E</v>
      </c>
      <c r="V68" s="19">
        <v>40899</v>
      </c>
      <c r="W68" s="9" t="s">
        <v>487</v>
      </c>
      <c r="X68" s="52">
        <v>40899</v>
      </c>
      <c r="Y68" s="54">
        <v>40927</v>
      </c>
      <c r="Z68" s="46" t="s">
        <v>761</v>
      </c>
      <c r="AA68" s="21">
        <v>40905</v>
      </c>
    </row>
    <row r="69" spans="1:27" ht="15" customHeight="1">
      <c r="A69" s="8">
        <v>745</v>
      </c>
      <c r="B69" s="92" t="s">
        <v>136</v>
      </c>
      <c r="C69" s="19">
        <v>40868</v>
      </c>
      <c r="D69" s="19">
        <f t="shared" si="0"/>
        <v>40913</v>
      </c>
      <c r="E69" s="19">
        <f t="shared" si="6"/>
        <v>40928</v>
      </c>
      <c r="F69" s="19"/>
      <c r="G69" s="8" t="s">
        <v>525</v>
      </c>
      <c r="H69" s="8" t="s">
        <v>504</v>
      </c>
      <c r="I69" s="8" t="s">
        <v>507</v>
      </c>
      <c r="J69" s="9" t="s">
        <v>118</v>
      </c>
      <c r="K69" s="9" t="s">
        <v>674</v>
      </c>
      <c r="L69" s="9" t="s">
        <v>675</v>
      </c>
      <c r="M69" s="10" t="str">
        <f>VLOOKUP(B69,SAOM!B$2:H1063,7,0)</f>
        <v>SES-SAIA-0745</v>
      </c>
      <c r="N69" s="33">
        <v>4033</v>
      </c>
      <c r="O69" s="19">
        <f>VLOOKUP(B69,SAOM!B$2:I1063,8,0)</f>
        <v>40917</v>
      </c>
      <c r="P69" s="19" t="str">
        <f>VLOOKUP(B69,AG_Lider!A$1:F1421,6,0)</f>
        <v>CONCLUÍDO</v>
      </c>
      <c r="Q69" s="24" t="str">
        <f>VLOOKUP(B69,SAOM!B$2:J1063,9,0)</f>
        <v>Patrí­cia Narciso</v>
      </c>
      <c r="R69" s="19" t="str">
        <f>VLOOKUP(B69,SAOM!B$2:K1509,10,0)</f>
        <v>Rua Geraldo Teixeira da Costa, 2199 - São Benedito</v>
      </c>
      <c r="S69" s="24" t="str">
        <f>VLOOKUP(B69,SAOM!B$2:L1789,11,0)</f>
        <v>31 3637-4603</v>
      </c>
      <c r="T69" s="43">
        <v>40891</v>
      </c>
      <c r="U69" s="9" t="str">
        <f>VLOOKUP(B69,SAOM!B$2:M1369,12,0)</f>
        <v>00:20:0E:10:45:AE</v>
      </c>
      <c r="V69" s="19">
        <v>40917</v>
      </c>
      <c r="W69" s="9" t="s">
        <v>497</v>
      </c>
      <c r="X69" s="52">
        <v>40917</v>
      </c>
      <c r="Y69" s="55">
        <v>41012</v>
      </c>
      <c r="Z69" s="46" t="s">
        <v>762</v>
      </c>
      <c r="AA69" s="21">
        <v>40917</v>
      </c>
    </row>
    <row r="70" spans="1:27" ht="15" customHeight="1">
      <c r="A70" s="34">
        <v>746</v>
      </c>
      <c r="B70" s="92" t="s">
        <v>137</v>
      </c>
      <c r="C70" s="19">
        <v>40868</v>
      </c>
      <c r="D70" s="19">
        <f t="shared" si="0"/>
        <v>40913</v>
      </c>
      <c r="E70" s="19">
        <f t="shared" si="6"/>
        <v>40928</v>
      </c>
      <c r="F70" s="19"/>
      <c r="G70" s="8" t="s">
        <v>525</v>
      </c>
      <c r="H70" s="8" t="s">
        <v>504</v>
      </c>
      <c r="I70" s="8" t="s">
        <v>507</v>
      </c>
      <c r="J70" s="9" t="s">
        <v>118</v>
      </c>
      <c r="K70" s="9" t="s">
        <v>674</v>
      </c>
      <c r="L70" s="9" t="s">
        <v>675</v>
      </c>
      <c r="M70" s="10" t="str">
        <f>VLOOKUP(B70,SAOM!B$2:H1064,7,0)</f>
        <v>SES-SAIA-0746</v>
      </c>
      <c r="N70" s="33">
        <v>4033</v>
      </c>
      <c r="O70" s="19">
        <f>VLOOKUP(B70,SAOM!B$2:I1064,8,0)</f>
        <v>40914</v>
      </c>
      <c r="P70" s="19" t="str">
        <f>VLOOKUP(B70,AG_Lider!A$1:F1422,6,0)</f>
        <v>REPARO</v>
      </c>
      <c r="Q70" s="24" t="str">
        <f>VLOOKUP(B70,SAOM!B$2:J1064,9,0)</f>
        <v>Antônio Teixeira</v>
      </c>
      <c r="R70" s="19" t="str">
        <f>VLOOKUP(B70,SAOM!B$2:K1510,10,0)</f>
        <v>Avenida Raul Teixeira da Costa Sobrinho, 407 - Camelos</v>
      </c>
      <c r="S70" s="24" t="str">
        <f>VLOOKUP(B70,SAOM!B$2:L1790,11,0)</f>
        <v>31 3641-5837</v>
      </c>
      <c r="T70" s="43">
        <v>40891</v>
      </c>
      <c r="U70" s="9" t="str">
        <f>VLOOKUP(B70,SAOM!B$2:M1370,12,0)</f>
        <v>00:20:0E:10:49:03</v>
      </c>
      <c r="V70" s="19">
        <v>40918</v>
      </c>
      <c r="W70" s="9" t="s">
        <v>486</v>
      </c>
      <c r="X70" s="52">
        <v>40918</v>
      </c>
      <c r="Y70" s="54">
        <v>41012</v>
      </c>
      <c r="Z70" s="46" t="s">
        <v>762</v>
      </c>
      <c r="AA70" s="21">
        <v>40918</v>
      </c>
    </row>
    <row r="71" spans="1:27" ht="15" customHeight="1">
      <c r="A71" s="34">
        <v>747</v>
      </c>
      <c r="B71" s="92" t="s">
        <v>138</v>
      </c>
      <c r="C71" s="19">
        <v>40868</v>
      </c>
      <c r="D71" s="19">
        <f t="shared" ref="D71:D134" si="7">C71+45</f>
        <v>40913</v>
      </c>
      <c r="E71" s="19">
        <f t="shared" si="6"/>
        <v>40928</v>
      </c>
      <c r="F71" s="19"/>
      <c r="G71" s="8" t="s">
        <v>525</v>
      </c>
      <c r="H71" s="8" t="s">
        <v>504</v>
      </c>
      <c r="I71" s="8" t="s">
        <v>507</v>
      </c>
      <c r="J71" s="9" t="s">
        <v>118</v>
      </c>
      <c r="K71" s="9" t="s">
        <v>674</v>
      </c>
      <c r="L71" s="9" t="s">
        <v>675</v>
      </c>
      <c r="M71" s="10" t="str">
        <f>VLOOKUP(B71,SAOM!B$2:H1065,7,0)</f>
        <v>SES-SAIA-0747</v>
      </c>
      <c r="N71" s="33">
        <v>4033</v>
      </c>
      <c r="O71" s="19">
        <f>VLOOKUP(B71,SAOM!B$2:I1065,8,0)</f>
        <v>40896</v>
      </c>
      <c r="P71" s="19" t="str">
        <f>VLOOKUP(B71,AG_Lider!A$1:F1423,6,0)</f>
        <v>CONCLUÍDO</v>
      </c>
      <c r="Q71" s="24" t="str">
        <f>VLOOKUP(B71,SAOM!B$2:J1065,9,0)</f>
        <v>Camila Viana</v>
      </c>
      <c r="R71" s="19" t="str">
        <f>VLOOKUP(B71,SAOM!B$2:K1511,10,0)</f>
        <v>Avenida Raul Teixeira da Costa Sobrinho, 46 - Centro</v>
      </c>
      <c r="S71" s="24" t="str">
        <f>VLOOKUP(B71,SAOM!B$2:L1791,11,0)</f>
        <v>31 3642-3485</v>
      </c>
      <c r="T71" s="43">
        <v>40891</v>
      </c>
      <c r="U71" s="9" t="str">
        <f>VLOOKUP(B71,SAOM!B$2:M1371,12,0)</f>
        <v>00:20:0E:10:48:C4</v>
      </c>
      <c r="V71" s="19">
        <v>40898</v>
      </c>
      <c r="W71" s="9" t="s">
        <v>488</v>
      </c>
      <c r="X71" s="52">
        <v>40898</v>
      </c>
      <c r="Y71" s="54">
        <v>40927</v>
      </c>
      <c r="Z71" s="46" t="s">
        <v>762</v>
      </c>
      <c r="AA71" s="21">
        <v>40898</v>
      </c>
    </row>
    <row r="72" spans="1:27" ht="15" customHeight="1">
      <c r="A72" s="8">
        <v>748</v>
      </c>
      <c r="B72" s="92" t="s">
        <v>139</v>
      </c>
      <c r="C72" s="19">
        <v>40868</v>
      </c>
      <c r="D72" s="19">
        <f t="shared" si="7"/>
        <v>40913</v>
      </c>
      <c r="E72" s="19">
        <f t="shared" si="6"/>
        <v>40928</v>
      </c>
      <c r="F72" s="19"/>
      <c r="G72" s="8" t="s">
        <v>525</v>
      </c>
      <c r="H72" s="8" t="s">
        <v>504</v>
      </c>
      <c r="I72" s="8" t="s">
        <v>507</v>
      </c>
      <c r="J72" s="9" t="s">
        <v>118</v>
      </c>
      <c r="K72" s="9" t="s">
        <v>674</v>
      </c>
      <c r="L72" s="9" t="s">
        <v>675</v>
      </c>
      <c r="M72" s="10" t="str">
        <f>VLOOKUP(B72,SAOM!B$2:H1066,7,0)</f>
        <v>SES-SAIA-0748</v>
      </c>
      <c r="N72" s="33">
        <v>4033</v>
      </c>
      <c r="O72" s="19">
        <f>VLOOKUP(B72,SAOM!B$2:I1066,8,0)</f>
        <v>40906</v>
      </c>
      <c r="P72" s="19" t="str">
        <f>VLOOKUP(B72,AG_Lider!A$1:F1424,6,0)</f>
        <v>CONCLUÍDO</v>
      </c>
      <c r="Q72" s="24" t="str">
        <f>VLOOKUP(B72,SAOM!B$2:J1066,9,0)</f>
        <v>Maí­ra Jardim</v>
      </c>
      <c r="R72" s="19" t="str">
        <f>VLOOKUP(B72,SAOM!B$2:K1512,10,0)</f>
        <v>Rua Alfredo Castilho, 0 - Barreiro do Amaral</v>
      </c>
      <c r="S72" s="24" t="str">
        <f>VLOOKUP(B72,SAOM!B$2:L1792,11,0)</f>
        <v>31 3642-3485</v>
      </c>
      <c r="T72" s="43">
        <v>40891</v>
      </c>
      <c r="U72" s="9" t="str">
        <f>VLOOKUP(B72,SAOM!B$2:M1372,12,0)</f>
        <v>00:20:0E:10:48:D8</v>
      </c>
      <c r="V72" s="19">
        <v>40910</v>
      </c>
      <c r="W72" s="9" t="s">
        <v>497</v>
      </c>
      <c r="X72" s="52">
        <v>40910</v>
      </c>
      <c r="Y72" s="55">
        <v>40927</v>
      </c>
      <c r="Z72" s="46" t="s">
        <v>762</v>
      </c>
      <c r="AA72" s="21">
        <v>40911</v>
      </c>
    </row>
    <row r="73" spans="1:27" s="65" customFormat="1" ht="15" customHeight="1">
      <c r="A73" s="67">
        <v>749</v>
      </c>
      <c r="B73" s="95" t="s">
        <v>140</v>
      </c>
      <c r="C73" s="19">
        <v>40868</v>
      </c>
      <c r="D73" s="19">
        <f t="shared" si="7"/>
        <v>40913</v>
      </c>
      <c r="E73" s="19">
        <f t="shared" si="6"/>
        <v>40928</v>
      </c>
      <c r="F73" s="19"/>
      <c r="G73" s="8" t="s">
        <v>525</v>
      </c>
      <c r="H73" s="8" t="s">
        <v>504</v>
      </c>
      <c r="I73" s="8" t="s">
        <v>507</v>
      </c>
      <c r="J73" s="58" t="s">
        <v>118</v>
      </c>
      <c r="K73" s="9" t="s">
        <v>674</v>
      </c>
      <c r="L73" s="9" t="s">
        <v>675</v>
      </c>
      <c r="M73" s="10" t="str">
        <f>VLOOKUP(B73,SAOM!B$2:H1067,7,0)</f>
        <v>SES-SAIA-0749</v>
      </c>
      <c r="N73" s="59">
        <v>4033</v>
      </c>
      <c r="O73" s="19">
        <f>VLOOKUP(B73,SAOM!B$2:I1067,8,0)</f>
        <v>40905</v>
      </c>
      <c r="P73" s="60" t="str">
        <f>VLOOKUP(B73,AG_Lider!A$1:F1425,6,0)</f>
        <v>CONCLUÍDO</v>
      </c>
      <c r="Q73" s="24" t="str">
        <f>VLOOKUP(B73,SAOM!B$2:J1067,9,0)</f>
        <v>Bruno Faria</v>
      </c>
      <c r="R73" s="19" t="str">
        <f>VLOOKUP(B73,SAOM!B$2:K1513,10,0)</f>
        <v>Rua Pará de Minas, 2230 - São Benedito</v>
      </c>
      <c r="S73" s="24" t="str">
        <f>VLOOKUP(B73,SAOM!B$2:L1793,11,0)</f>
        <v>31 3637-7486</v>
      </c>
      <c r="T73" s="61">
        <v>40891</v>
      </c>
      <c r="U73" s="9" t="str">
        <f>VLOOKUP(B73,SAOM!B$2:M1373,12,0)</f>
        <v>00:20:0E:10:48:D1</v>
      </c>
      <c r="V73" s="60">
        <v>40925</v>
      </c>
      <c r="W73" s="58" t="s">
        <v>488</v>
      </c>
      <c r="X73" s="62">
        <v>40925</v>
      </c>
      <c r="Y73" s="82">
        <v>41012</v>
      </c>
      <c r="Z73" s="63" t="s">
        <v>762</v>
      </c>
      <c r="AA73" s="64">
        <v>40925</v>
      </c>
    </row>
    <row r="74" spans="1:27" ht="15" customHeight="1">
      <c r="A74" s="34">
        <v>750</v>
      </c>
      <c r="B74" s="92" t="s">
        <v>141</v>
      </c>
      <c r="C74" s="19">
        <v>40868</v>
      </c>
      <c r="D74" s="19">
        <f t="shared" si="7"/>
        <v>40913</v>
      </c>
      <c r="E74" s="19">
        <f t="shared" si="6"/>
        <v>40928</v>
      </c>
      <c r="F74" s="19"/>
      <c r="G74" s="8" t="s">
        <v>525</v>
      </c>
      <c r="H74" s="8" t="s">
        <v>504</v>
      </c>
      <c r="I74" s="8" t="s">
        <v>507</v>
      </c>
      <c r="J74" s="9" t="s">
        <v>118</v>
      </c>
      <c r="K74" s="9" t="s">
        <v>674</v>
      </c>
      <c r="L74" s="9" t="s">
        <v>675</v>
      </c>
      <c r="M74" s="10" t="str">
        <f>VLOOKUP(B74,SAOM!B$2:H1068,7,0)</f>
        <v>SES-SAIA-0750</v>
      </c>
      <c r="N74" s="33">
        <v>4033</v>
      </c>
      <c r="O74" s="19">
        <f>VLOOKUP(B74,SAOM!B$2:I1068,8,0)</f>
        <v>40911</v>
      </c>
      <c r="P74" s="19" t="str">
        <f>VLOOKUP(B74,AG_Lider!A$1:F1426,6,0)</f>
        <v>CONCLUÍDO</v>
      </c>
      <c r="Q74" s="24" t="str">
        <f>VLOOKUP(B74,SAOM!B$2:J1068,9,0)</f>
        <v>Alba Valéria</v>
      </c>
      <c r="R74" s="19" t="str">
        <f>VLOOKUP(B74,SAOM!B$2:K1514,10,0)</f>
        <v>Rua Itarema, 392 - Via Colégio</v>
      </c>
      <c r="S74" s="24" t="str">
        <f>VLOOKUP(B74,SAOM!B$2:L1794,11,0)</f>
        <v>31 3637-4695</v>
      </c>
      <c r="T74" s="43">
        <v>40891</v>
      </c>
      <c r="U74" s="9" t="str">
        <f>VLOOKUP(B74,SAOM!B$2:M1374,12,0)</f>
        <v>00:20:0E:10:48:FE</v>
      </c>
      <c r="V74" s="19">
        <v>40914</v>
      </c>
      <c r="W74" s="9" t="s">
        <v>488</v>
      </c>
      <c r="X74" s="52">
        <v>40914</v>
      </c>
      <c r="Y74" s="54">
        <v>40927</v>
      </c>
      <c r="Z74" s="9" t="s">
        <v>762</v>
      </c>
      <c r="AA74" s="21">
        <v>40914</v>
      </c>
    </row>
    <row r="75" spans="1:27" ht="15" customHeight="1">
      <c r="A75" s="8">
        <v>751</v>
      </c>
      <c r="B75" s="92" t="s">
        <v>142</v>
      </c>
      <c r="C75" s="19">
        <v>40868</v>
      </c>
      <c r="D75" s="19">
        <f t="shared" si="7"/>
        <v>40913</v>
      </c>
      <c r="E75" s="19">
        <f t="shared" si="6"/>
        <v>40928</v>
      </c>
      <c r="F75" s="19"/>
      <c r="G75" s="8" t="s">
        <v>525</v>
      </c>
      <c r="H75" s="8" t="s">
        <v>504</v>
      </c>
      <c r="I75" s="8" t="s">
        <v>507</v>
      </c>
      <c r="J75" s="9" t="s">
        <v>118</v>
      </c>
      <c r="K75" s="9" t="s">
        <v>674</v>
      </c>
      <c r="L75" s="9" t="s">
        <v>675</v>
      </c>
      <c r="M75" s="10" t="str">
        <f>VLOOKUP(B75,SAOM!B$2:H1069,7,0)</f>
        <v>SES-SAIA-0751</v>
      </c>
      <c r="N75" s="33">
        <v>4033</v>
      </c>
      <c r="O75" s="19">
        <f>VLOOKUP(B75,SAOM!B$2:I1069,8,0)</f>
        <v>40911</v>
      </c>
      <c r="P75" s="19" t="str">
        <f>VLOOKUP(B75,AG_Lider!A$1:F1427,6,0)</f>
        <v>CONCLUÍDO</v>
      </c>
      <c r="Q75" s="24" t="str">
        <f>VLOOKUP(B75,SAOM!B$2:J1069,9,0)</f>
        <v>Alba Valéria</v>
      </c>
      <c r="R75" s="19" t="str">
        <f>VLOOKUP(B75,SAOM!B$2:K1515,10,0)</f>
        <v>Avenida Redelvim Andrade, 0 - Boa EsperanÃ§a</v>
      </c>
      <c r="S75" s="24" t="str">
        <f>VLOOKUP(B75,SAOM!B$2:L1795,11,0)</f>
        <v>31 3641-3428</v>
      </c>
      <c r="T75" s="43">
        <v>40892</v>
      </c>
      <c r="U75" s="9" t="str">
        <f>VLOOKUP(B75,SAOM!B$2:M1375,12,0)</f>
        <v>00:20:0E:10:4a:24</v>
      </c>
      <c r="V75" s="19">
        <v>40911</v>
      </c>
      <c r="W75" s="9" t="s">
        <v>493</v>
      </c>
      <c r="X75" s="52">
        <v>40911</v>
      </c>
      <c r="Y75" s="55">
        <v>40927</v>
      </c>
      <c r="Z75" s="46" t="s">
        <v>761</v>
      </c>
      <c r="AA75" s="21">
        <v>40911</v>
      </c>
    </row>
    <row r="76" spans="1:27" ht="15" customHeight="1">
      <c r="A76" s="34">
        <v>752</v>
      </c>
      <c r="B76" s="92" t="s">
        <v>143</v>
      </c>
      <c r="C76" s="19">
        <v>40868</v>
      </c>
      <c r="D76" s="19">
        <f t="shared" si="7"/>
        <v>40913</v>
      </c>
      <c r="E76" s="19">
        <f t="shared" si="6"/>
        <v>40928</v>
      </c>
      <c r="F76" s="19"/>
      <c r="G76" s="8" t="s">
        <v>525</v>
      </c>
      <c r="H76" s="8" t="s">
        <v>504</v>
      </c>
      <c r="I76" s="8" t="s">
        <v>507</v>
      </c>
      <c r="J76" s="9" t="s">
        <v>118</v>
      </c>
      <c r="K76" s="9" t="s">
        <v>674</v>
      </c>
      <c r="L76" s="9" t="s">
        <v>675</v>
      </c>
      <c r="M76" s="10" t="str">
        <f>VLOOKUP(B76,SAOM!B$2:H1070,7,0)</f>
        <v>SES-SAIA-0752</v>
      </c>
      <c r="N76" s="33">
        <v>4033</v>
      </c>
      <c r="O76" s="19">
        <f>VLOOKUP(B76,SAOM!B$2:I1070,8,0)</f>
        <v>40897</v>
      </c>
      <c r="P76" s="19" t="str">
        <f>VLOOKUP(B76,AG_Lider!A$1:F1428,6,0)</f>
        <v>CONCLUÍDO</v>
      </c>
      <c r="Q76" s="24" t="str">
        <f>VLOOKUP(B76,SAOM!B$2:J1070,9,0)</f>
        <v>Sibéria Satiro</v>
      </c>
      <c r="R76" s="19" t="str">
        <f>VLOOKUP(B76,SAOM!B$2:K1516,10,0)</f>
        <v>Avenida Senhor do Bonfim, 1052 - São Benedito</v>
      </c>
      <c r="S76" s="24" t="str">
        <f>VLOOKUP(B76,SAOM!B$2:L1796,11,0)</f>
        <v>31 3637-6504</v>
      </c>
      <c r="T76" s="43">
        <v>40892</v>
      </c>
      <c r="U76" s="9" t="str">
        <f>VLOOKUP(B76,SAOM!B$2:M1376,12,0)</f>
        <v>00:20:0E:10:48:B8</v>
      </c>
      <c r="V76" s="19">
        <v>40904</v>
      </c>
      <c r="W76" s="9" t="s">
        <v>493</v>
      </c>
      <c r="X76" s="52">
        <v>40903</v>
      </c>
      <c r="Y76" s="54">
        <v>41012</v>
      </c>
      <c r="Z76" s="46" t="s">
        <v>762</v>
      </c>
      <c r="AA76" s="21">
        <v>40900</v>
      </c>
    </row>
    <row r="77" spans="1:27" ht="15" customHeight="1">
      <c r="A77" s="8">
        <v>753</v>
      </c>
      <c r="B77" s="92" t="s">
        <v>144</v>
      </c>
      <c r="C77" s="19">
        <v>40868</v>
      </c>
      <c r="D77" s="19">
        <f t="shared" si="7"/>
        <v>40913</v>
      </c>
      <c r="E77" s="19">
        <f t="shared" si="6"/>
        <v>40928</v>
      </c>
      <c r="F77" s="19"/>
      <c r="G77" s="8" t="s">
        <v>525</v>
      </c>
      <c r="H77" s="8" t="s">
        <v>504</v>
      </c>
      <c r="I77" s="8" t="s">
        <v>507</v>
      </c>
      <c r="J77" s="9" t="s">
        <v>118</v>
      </c>
      <c r="K77" s="9" t="s">
        <v>674</v>
      </c>
      <c r="L77" s="9" t="s">
        <v>675</v>
      </c>
      <c r="M77" s="10" t="str">
        <f>VLOOKUP(B77,SAOM!B$2:H1071,7,0)</f>
        <v>SES-SAIA-0753</v>
      </c>
      <c r="N77" s="33">
        <v>4033</v>
      </c>
      <c r="O77" s="19">
        <f>VLOOKUP(B77,SAOM!B$2:I1071,8,0)</f>
        <v>40905</v>
      </c>
      <c r="P77" s="19" t="str">
        <f>VLOOKUP(B77,AG_Lider!A$1:F1429,6,0)</f>
        <v>CONCLUÍDO</v>
      </c>
      <c r="Q77" s="24" t="str">
        <f>VLOOKUP(B77,SAOM!B$2:J1071,9,0)</f>
        <v>Silvia Tatiana</v>
      </c>
      <c r="R77" s="19" t="str">
        <f>VLOOKUP(B77,SAOM!B$2:K1517,10,0)</f>
        <v>Avenida Raul Teixeira da Costa Sobrinho, 22 - Centro</v>
      </c>
      <c r="S77" s="24">
        <f>VLOOKUP(B77,SAOM!B$2:L1797,11,0)</f>
        <v>3136496866</v>
      </c>
      <c r="T77" s="43">
        <v>40892</v>
      </c>
      <c r="U77" s="9" t="str">
        <f>VLOOKUP(B77,SAOM!B$2:M1377,12,0)</f>
        <v>00:20:0E:10:48:F2</v>
      </c>
      <c r="V77" s="19">
        <v>40904</v>
      </c>
      <c r="W77" s="9" t="s">
        <v>486</v>
      </c>
      <c r="X77" s="52">
        <v>40905</v>
      </c>
      <c r="Y77" s="55">
        <v>40927</v>
      </c>
      <c r="Z77" s="46" t="s">
        <v>761</v>
      </c>
      <c r="AA77" s="21">
        <v>40904</v>
      </c>
    </row>
    <row r="78" spans="1:27" ht="15" customHeight="1">
      <c r="A78" s="8">
        <v>738</v>
      </c>
      <c r="B78" s="92" t="s">
        <v>145</v>
      </c>
      <c r="C78" s="19">
        <v>40868</v>
      </c>
      <c r="D78" s="19">
        <f t="shared" si="7"/>
        <v>40913</v>
      </c>
      <c r="E78" s="19">
        <f t="shared" si="6"/>
        <v>40928</v>
      </c>
      <c r="F78" s="19"/>
      <c r="G78" s="8" t="s">
        <v>525</v>
      </c>
      <c r="H78" s="8" t="s">
        <v>504</v>
      </c>
      <c r="I78" s="8" t="s">
        <v>507</v>
      </c>
      <c r="J78" s="9" t="s">
        <v>119</v>
      </c>
      <c r="K78" s="9" t="s">
        <v>530</v>
      </c>
      <c r="L78" s="9" t="s">
        <v>531</v>
      </c>
      <c r="M78" s="10" t="str">
        <f>VLOOKUP(B78,SAOM!B$2:H1072,7,0)</f>
        <v>SES-PAPO-0738</v>
      </c>
      <c r="N78" s="33">
        <v>4033</v>
      </c>
      <c r="O78" s="19">
        <f>VLOOKUP(B78,SAOM!B$2:I1072,8,0)</f>
        <v>40911</v>
      </c>
      <c r="P78" s="19" t="str">
        <f>VLOOKUP(B78,AG_Lider!A$1:F1430,6,0)</f>
        <v>CONCLUÍDO</v>
      </c>
      <c r="Q78" s="24" t="str">
        <f>VLOOKUP(B78,SAOM!B$2:J1072,9,0)</f>
        <v>Henry Lanoicar Pires</v>
      </c>
      <c r="R78" s="19" t="str">
        <f>VLOOKUP(B78,SAOM!B$2:K1518,10,0)</f>
        <v>Rua José Luiz Gomes, 70 - Centro</v>
      </c>
      <c r="S78" s="24" t="str">
        <f>VLOOKUP(B78,SAOM!B$2:L1798,11,0)</f>
        <v>(37) 3335-1330</v>
      </c>
      <c r="T78" s="43">
        <v>40892</v>
      </c>
      <c r="U78" s="9" t="str">
        <f>VLOOKUP(B78,SAOM!B$2:M1378,12,0)</f>
        <v>00:20:0E:10:48:C2</v>
      </c>
      <c r="V78" s="19">
        <v>40913</v>
      </c>
      <c r="W78" s="9" t="s">
        <v>487</v>
      </c>
      <c r="X78" s="52">
        <v>40913</v>
      </c>
      <c r="Y78" s="54">
        <v>40927</v>
      </c>
      <c r="Z78" s="9" t="s">
        <v>762</v>
      </c>
      <c r="AA78" s="21">
        <v>40913</v>
      </c>
    </row>
    <row r="79" spans="1:27" ht="15" customHeight="1">
      <c r="A79" s="8">
        <v>737</v>
      </c>
      <c r="B79" s="92" t="s">
        <v>146</v>
      </c>
      <c r="C79" s="19">
        <v>40868</v>
      </c>
      <c r="D79" s="19">
        <f t="shared" si="7"/>
        <v>40913</v>
      </c>
      <c r="E79" s="19">
        <f t="shared" si="6"/>
        <v>40928</v>
      </c>
      <c r="F79" s="19"/>
      <c r="G79" s="8" t="s">
        <v>525</v>
      </c>
      <c r="H79" s="8" t="s">
        <v>504</v>
      </c>
      <c r="I79" s="8" t="s">
        <v>507</v>
      </c>
      <c r="J79" s="9" t="s">
        <v>120</v>
      </c>
      <c r="K79" s="9" t="s">
        <v>532</v>
      </c>
      <c r="L79" s="9" t="s">
        <v>533</v>
      </c>
      <c r="M79" s="10" t="str">
        <f>VLOOKUP(B79,SAOM!B$2:H1073,7,0)</f>
        <v>SES-PAMA-0737</v>
      </c>
      <c r="N79" s="33">
        <v>4033</v>
      </c>
      <c r="O79" s="19">
        <f>VLOOKUP(B79,SAOM!B$2:I1073,8,0)</f>
        <v>40917</v>
      </c>
      <c r="P79" s="19" t="str">
        <f>VLOOKUP(B79,AG_Lider!A$1:F1431,6,0)</f>
        <v>CONCLUÍDO</v>
      </c>
      <c r="Q79" s="24" t="str">
        <f>VLOOKUP(B79,SAOM!B$2:J1073,9,0)</f>
        <v>Marcus Vinicius de Lima Seixas</v>
      </c>
      <c r="R79" s="19" t="str">
        <f>VLOOKUP(B79,SAOM!B$2:K1519,10,0)</f>
        <v>Rua Paula Freitas, 0 - Centro</v>
      </c>
      <c r="S79" s="24" t="str">
        <f>VLOOKUP(B79,SAOM!B$2:L1799,11,0)</f>
        <v>(32) 3446-1118</v>
      </c>
      <c r="T79" s="43">
        <v>40891</v>
      </c>
      <c r="U79" s="9" t="str">
        <f>VLOOKUP(B79,SAOM!B$2:M1379,12,0)</f>
        <v>00:20:0E:10:48:DE</v>
      </c>
      <c r="V79" s="19">
        <v>40917</v>
      </c>
      <c r="W79" s="9"/>
      <c r="X79" s="52">
        <v>40917</v>
      </c>
      <c r="Y79" s="55">
        <v>41012</v>
      </c>
      <c r="Z79" s="46" t="s">
        <v>762</v>
      </c>
      <c r="AA79" s="21">
        <v>40917</v>
      </c>
    </row>
    <row r="80" spans="1:27" ht="15" customHeight="1">
      <c r="A80" s="34">
        <v>736</v>
      </c>
      <c r="B80" s="92" t="s">
        <v>147</v>
      </c>
      <c r="C80" s="19">
        <v>40868</v>
      </c>
      <c r="D80" s="19">
        <f t="shared" si="7"/>
        <v>40913</v>
      </c>
      <c r="E80" s="19">
        <f t="shared" si="6"/>
        <v>40928</v>
      </c>
      <c r="F80" s="19"/>
      <c r="G80" s="8" t="s">
        <v>525</v>
      </c>
      <c r="H80" s="8" t="s">
        <v>504</v>
      </c>
      <c r="I80" s="8" t="s">
        <v>507</v>
      </c>
      <c r="J80" s="9" t="s">
        <v>121</v>
      </c>
      <c r="K80" s="9" t="s">
        <v>534</v>
      </c>
      <c r="L80" s="9" t="s">
        <v>535</v>
      </c>
      <c r="M80" s="10" t="str">
        <f>VLOOKUP(B80,SAOM!B$2:H1074,7,0)</f>
        <v>SES-PASO-0736</v>
      </c>
      <c r="N80" s="33">
        <v>4035</v>
      </c>
      <c r="O80" s="19">
        <f>VLOOKUP(B80,SAOM!B$2:I1074,8,0)</f>
        <v>40924</v>
      </c>
      <c r="P80" s="19" t="str">
        <f>VLOOKUP(B80,AG_Lider!A$1:F1432,6,0)</f>
        <v>CONCLUÍDO</v>
      </c>
      <c r="Q80" s="24" t="str">
        <f>VLOOKUP(B80,SAOM!B$2:J1074,9,0)</f>
        <v>Laura Gonçalves Lopes</v>
      </c>
      <c r="R80" s="19" t="str">
        <f>VLOOKUP(B80,SAOM!B$2:K1520,10,0)</f>
        <v>Rua Joalma, 105 - DNER</v>
      </c>
      <c r="S80" s="24" t="str">
        <f>VLOOKUP(B80,SAOM!B$2:L1800,11,0)</f>
        <v>(33) 3534-2034</v>
      </c>
      <c r="T80" s="43">
        <v>40893</v>
      </c>
      <c r="U80" s="9" t="str">
        <f>VLOOKUP(B80,SAOM!B$2:M1380,12,0)</f>
        <v>00:20:0E:10:48:D9</v>
      </c>
      <c r="V80" s="19">
        <v>40924</v>
      </c>
      <c r="W80" s="9" t="s">
        <v>682</v>
      </c>
      <c r="X80" s="52">
        <v>40924</v>
      </c>
      <c r="Y80" s="54"/>
      <c r="Z80" s="46"/>
      <c r="AA80" s="21">
        <v>40924</v>
      </c>
    </row>
    <row r="81" spans="1:28">
      <c r="A81" s="8">
        <v>739</v>
      </c>
      <c r="B81" s="92" t="s">
        <v>148</v>
      </c>
      <c r="C81" s="19">
        <v>40868</v>
      </c>
      <c r="D81" s="19">
        <f t="shared" si="7"/>
        <v>40913</v>
      </c>
      <c r="E81" s="19">
        <v>40951</v>
      </c>
      <c r="F81" s="19">
        <v>40891</v>
      </c>
      <c r="G81" s="8" t="s">
        <v>525</v>
      </c>
      <c r="H81" s="8" t="s">
        <v>504</v>
      </c>
      <c r="I81" s="8" t="s">
        <v>507</v>
      </c>
      <c r="J81" s="9" t="s">
        <v>122</v>
      </c>
      <c r="K81" s="9" t="s">
        <v>536</v>
      </c>
      <c r="L81" s="9" t="s">
        <v>537</v>
      </c>
      <c r="M81" s="10" t="str">
        <f>VLOOKUP(B81,SAOM!B$2:H1075,7,0)</f>
        <v>SES-PERA-0739</v>
      </c>
      <c r="N81" s="33">
        <v>4033</v>
      </c>
      <c r="O81" s="19">
        <f>VLOOKUP(B81,SAOM!B$2:I1075,8,0)</f>
        <v>40933</v>
      </c>
      <c r="P81" s="19" t="str">
        <f>VLOOKUP(B81,AG_Lider!A$1:F1433,6,0)</f>
        <v>CONCLUÍDO</v>
      </c>
      <c r="Q81" s="24" t="str">
        <f>VLOOKUP(B81,SAOM!B$2:J1075,9,0)</f>
        <v>Nilva Lucia dos Reis</v>
      </c>
      <c r="R81" s="19" t="str">
        <f>VLOOKUP(B81,SAOM!B$2:K1521,10,0)</f>
        <v>Rua Coronel João Jacinto, 0 - Centro</v>
      </c>
      <c r="S81" s="24" t="str">
        <f>VLOOKUP(B81,SAOM!B$2:L1801,11,0)</f>
        <v>(32) 3282-1111</v>
      </c>
      <c r="T81" s="43">
        <v>40932</v>
      </c>
      <c r="U81" s="9" t="str">
        <f>VLOOKUP(B81,SAOM!B$2:M1381,12,0)</f>
        <v>00:20:0E:10:48:8A</v>
      </c>
      <c r="V81" s="19">
        <v>40933</v>
      </c>
      <c r="W81" s="9" t="s">
        <v>495</v>
      </c>
      <c r="X81" s="52">
        <v>40934</v>
      </c>
      <c r="Y81" s="55">
        <v>40954</v>
      </c>
      <c r="Z81" s="46" t="s">
        <v>762</v>
      </c>
      <c r="AA81" s="21">
        <v>40934</v>
      </c>
    </row>
    <row r="82" spans="1:28">
      <c r="A82" s="8">
        <v>734</v>
      </c>
      <c r="B82" s="92" t="s">
        <v>149</v>
      </c>
      <c r="C82" s="19">
        <v>40868</v>
      </c>
      <c r="D82" s="19">
        <f t="shared" si="7"/>
        <v>40913</v>
      </c>
      <c r="E82" s="19">
        <v>40951</v>
      </c>
      <c r="F82" s="19">
        <v>40892</v>
      </c>
      <c r="G82" s="8" t="s">
        <v>525</v>
      </c>
      <c r="H82" s="8" t="s">
        <v>504</v>
      </c>
      <c r="I82" s="8" t="s">
        <v>507</v>
      </c>
      <c r="J82" s="9" t="s">
        <v>123</v>
      </c>
      <c r="K82" s="9" t="s">
        <v>538</v>
      </c>
      <c r="L82" s="9" t="s">
        <v>539</v>
      </c>
      <c r="M82" s="10" t="str">
        <f>VLOOKUP(B82,SAOM!B$2:H1076,7,0)</f>
        <v>SES-NOCA-0734</v>
      </c>
      <c r="N82" s="33">
        <v>4035</v>
      </c>
      <c r="O82" s="19">
        <f>VLOOKUP(B82,SAOM!B$2:I1076,8,0)</f>
        <v>40941</v>
      </c>
      <c r="P82" s="19" t="str">
        <f>VLOOKUP(B82,AG_Lider!A$1:F1434,6,0)</f>
        <v>CONCLUÍDO</v>
      </c>
      <c r="Q82" s="24" t="str">
        <f>VLOOKUP(B82,SAOM!B$2:J1076,9,0)</f>
        <v>Khí­scilla de Freitas Lopes</v>
      </c>
      <c r="R82" s="19" t="str">
        <f>VLOOKUP(B82,SAOM!B$2:K1522,10,0)</f>
        <v>Rua Magalhães Pinto, 166 - Centro</v>
      </c>
      <c r="S82" s="24" t="str">
        <f>VLOOKUP(B82,SAOM!B$2:L1802,11,0)</f>
        <v>(33) 3581-1181</v>
      </c>
      <c r="T82" s="43">
        <v>40940</v>
      </c>
      <c r="U82" s="9" t="str">
        <f>VLOOKUP(B82,SAOM!B$2:M1382,12,0)</f>
        <v>00:20:0E:10:48:82</v>
      </c>
      <c r="V82" s="19">
        <v>40941</v>
      </c>
      <c r="W82" s="9" t="s">
        <v>496</v>
      </c>
      <c r="X82" s="52">
        <v>40942</v>
      </c>
      <c r="Y82" s="55">
        <v>40984</v>
      </c>
      <c r="Z82" s="46" t="s">
        <v>2677</v>
      </c>
      <c r="AA82" s="21">
        <v>40942</v>
      </c>
    </row>
    <row r="83" spans="1:28" ht="15" customHeight="1">
      <c r="A83" s="8">
        <v>733</v>
      </c>
      <c r="B83" s="92" t="s">
        <v>150</v>
      </c>
      <c r="C83" s="19">
        <v>40868</v>
      </c>
      <c r="D83" s="19">
        <f t="shared" si="7"/>
        <v>40913</v>
      </c>
      <c r="E83" s="19">
        <v>40944</v>
      </c>
      <c r="F83" s="19">
        <v>40892</v>
      </c>
      <c r="G83" s="8" t="s">
        <v>525</v>
      </c>
      <c r="H83" s="8" t="s">
        <v>504</v>
      </c>
      <c r="I83" s="8" t="s">
        <v>507</v>
      </c>
      <c r="J83" s="9" t="s">
        <v>124</v>
      </c>
      <c r="K83" s="9" t="s">
        <v>540</v>
      </c>
      <c r="L83" s="9" t="s">
        <v>541</v>
      </c>
      <c r="M83" s="10" t="str">
        <f>VLOOKUP(B83,SAOM!B$2:H1077,7,0)</f>
        <v>SES-NANO-0733</v>
      </c>
      <c r="N83" s="84">
        <v>4033</v>
      </c>
      <c r="O83" s="19">
        <f>VLOOKUP(B83,SAOM!B$2:I1077,8,0)</f>
        <v>40919</v>
      </c>
      <c r="P83" s="19" t="str">
        <f>VLOOKUP(B83,AG_Lider!A$1:F1435,6,0)</f>
        <v>CONCLUÍDO</v>
      </c>
      <c r="Q83" s="24" t="str">
        <f>VLOOKUP(B83,SAOM!B$2:J1077,9,0)</f>
        <v>Cilamárcia Nazaré de Carvalho</v>
      </c>
      <c r="R83" s="19" t="str">
        <f>VLOOKUP(B83,SAOM!B$2:K1523,10,0)</f>
        <v>praça Nossa Senhora de Nazaré, 0 - Centro</v>
      </c>
      <c r="S83" s="24" t="str">
        <f>VLOOKUP(B83,SAOM!B$2:L1803,11,0)</f>
        <v>(35) 3842-1494</v>
      </c>
      <c r="T83" s="43">
        <v>40920</v>
      </c>
      <c r="U83" s="9" t="str">
        <f>VLOOKUP(B83,SAOM!B$2:M1383,12,0)</f>
        <v>00:20:0E:10:48:95</v>
      </c>
      <c r="V83" s="19">
        <v>40921</v>
      </c>
      <c r="W83" s="9" t="s">
        <v>486</v>
      </c>
      <c r="X83" s="52">
        <v>40921</v>
      </c>
      <c r="Y83" s="55">
        <v>41012</v>
      </c>
      <c r="Z83" s="46" t="s">
        <v>762</v>
      </c>
      <c r="AA83" s="21">
        <v>40921</v>
      </c>
    </row>
    <row r="84" spans="1:28" ht="15" customHeight="1">
      <c r="A84" s="8">
        <v>730</v>
      </c>
      <c r="B84" s="92" t="s">
        <v>151</v>
      </c>
      <c r="C84" s="19">
        <v>40868</v>
      </c>
      <c r="D84" s="19">
        <f t="shared" si="7"/>
        <v>40913</v>
      </c>
      <c r="E84" s="19">
        <f>C84+60</f>
        <v>40928</v>
      </c>
      <c r="F84" s="19"/>
      <c r="G84" s="8" t="s">
        <v>525</v>
      </c>
      <c r="H84" s="8" t="s">
        <v>504</v>
      </c>
      <c r="I84" s="8" t="s">
        <v>507</v>
      </c>
      <c r="J84" s="9" t="s">
        <v>125</v>
      </c>
      <c r="K84" s="9" t="s">
        <v>542</v>
      </c>
      <c r="L84" s="9" t="s">
        <v>543</v>
      </c>
      <c r="M84" s="10" t="str">
        <f>VLOOKUP(B84,SAOM!B$2:H1078,7,0)</f>
        <v>SES-MOCA-0730</v>
      </c>
      <c r="N84" s="33">
        <v>4033</v>
      </c>
      <c r="O84" s="19">
        <f>VLOOKUP(B84,SAOM!B$2:I1078,8,0)</f>
        <v>40911</v>
      </c>
      <c r="P84" s="19" t="str">
        <f>VLOOKUP(B84,AG_Lider!A$1:F1436,6,0)</f>
        <v>CONCLUÍDO</v>
      </c>
      <c r="Q84" s="24" t="str">
        <f>VLOOKUP(B84,SAOM!B$2:J1078,9,0)</f>
        <v>Rafael Tulio Santos Coelho</v>
      </c>
      <c r="R84" s="19" t="str">
        <f>VLOOKUP(B84,SAOM!B$2:K1524,10,0)</f>
        <v>Rua Major Salvo, 321 - Centro</v>
      </c>
      <c r="S84" s="24" t="str">
        <f>VLOOKUP(B84,SAOM!B$2:L1804,11,0)</f>
        <v>(38) 3725-1195</v>
      </c>
      <c r="T84" s="43">
        <v>40892</v>
      </c>
      <c r="U84" s="9" t="str">
        <f>VLOOKUP(B84,SAOM!B$2:M1384,12,0)</f>
        <v>00:20:0E:10:48:4F</v>
      </c>
      <c r="V84" s="19">
        <v>40913</v>
      </c>
      <c r="W84" s="9" t="s">
        <v>486</v>
      </c>
      <c r="X84" s="52">
        <v>40913</v>
      </c>
      <c r="Y84" s="54">
        <v>40927</v>
      </c>
      <c r="Z84" s="9" t="s">
        <v>760</v>
      </c>
      <c r="AA84" s="21">
        <v>40913</v>
      </c>
    </row>
    <row r="85" spans="1:28" ht="15" customHeight="1">
      <c r="A85" s="8">
        <v>729</v>
      </c>
      <c r="B85" s="92" t="s">
        <v>152</v>
      </c>
      <c r="C85" s="19">
        <v>40868</v>
      </c>
      <c r="D85" s="19">
        <f t="shared" si="7"/>
        <v>40913</v>
      </c>
      <c r="E85" s="19">
        <f>C85+60</f>
        <v>40928</v>
      </c>
      <c r="F85" s="19"/>
      <c r="G85" s="8" t="s">
        <v>525</v>
      </c>
      <c r="H85" s="8" t="s">
        <v>504</v>
      </c>
      <c r="I85" s="8" t="s">
        <v>507</v>
      </c>
      <c r="J85" s="9" t="s">
        <v>126</v>
      </c>
      <c r="K85" s="9" t="s">
        <v>544</v>
      </c>
      <c r="L85" s="9" t="s">
        <v>545</v>
      </c>
      <c r="M85" s="10" t="str">
        <f>VLOOKUP(B85,SAOM!B$2:H1079,7,0)</f>
        <v>SES-MOOS-0729</v>
      </c>
      <c r="N85" s="33">
        <v>4033</v>
      </c>
      <c r="O85" s="19">
        <f>VLOOKUP(B85,SAOM!B$2:I1079,8,0)</f>
        <v>40920</v>
      </c>
      <c r="P85" s="19" t="str">
        <f>VLOOKUP(B85,AG_Lider!A$1:F1437,6,0)</f>
        <v>CONCLUÍDO</v>
      </c>
      <c r="Q85" s="24" t="str">
        <f>VLOOKUP(B85,SAOM!B$2:J1079,9,0)</f>
        <v>Vinicius Souto Amaral</v>
      </c>
      <c r="R85" s="19" t="str">
        <f>VLOOKUP(B85,SAOM!B$2:K1525,10,0)</f>
        <v>Rua do Bonfim, 0 - Centro</v>
      </c>
      <c r="S85" s="24" t="str">
        <f>VLOOKUP(B85,SAOM!B$2:L1805,11,0)</f>
        <v>(38) 3727-1106</v>
      </c>
      <c r="T85" s="43">
        <v>40892</v>
      </c>
      <c r="U85" s="9" t="str">
        <f>VLOOKUP(B85,SAOM!B$2:M1385,12,0)</f>
        <v>00:20:0E:10:48:53</v>
      </c>
      <c r="V85" s="19">
        <v>40924</v>
      </c>
      <c r="W85" s="9" t="s">
        <v>493</v>
      </c>
      <c r="X85" s="52">
        <v>40925</v>
      </c>
      <c r="Y85" s="55">
        <v>40927</v>
      </c>
      <c r="Z85" s="46" t="s">
        <v>759</v>
      </c>
      <c r="AA85" s="21">
        <v>40925</v>
      </c>
    </row>
    <row r="86" spans="1:28" s="65" customFormat="1" ht="15" customHeight="1">
      <c r="A86" s="57">
        <v>728</v>
      </c>
      <c r="B86" s="95" t="s">
        <v>153</v>
      </c>
      <c r="C86" s="19">
        <v>40868</v>
      </c>
      <c r="D86" s="19">
        <f t="shared" si="7"/>
        <v>40913</v>
      </c>
      <c r="E86" s="19">
        <v>40939</v>
      </c>
      <c r="F86" s="78">
        <v>40914</v>
      </c>
      <c r="G86" s="8" t="s">
        <v>525</v>
      </c>
      <c r="H86" s="8" t="s">
        <v>504</v>
      </c>
      <c r="I86" s="8" t="s">
        <v>507</v>
      </c>
      <c r="J86" s="58" t="s">
        <v>127</v>
      </c>
      <c r="K86" s="58" t="s">
        <v>546</v>
      </c>
      <c r="L86" s="58" t="s">
        <v>547</v>
      </c>
      <c r="M86" s="10" t="str">
        <f>VLOOKUP(B86,SAOM!B$2:H1080,7,0)</f>
        <v>SES-META-0728</v>
      </c>
      <c r="N86" s="59">
        <v>4033</v>
      </c>
      <c r="O86" s="19">
        <f>VLOOKUP(B86,SAOM!B$2:I1080,8,0)</f>
        <v>40928</v>
      </c>
      <c r="P86" s="60" t="str">
        <f>VLOOKUP(B86,AG_Lider!A$1:F1438,6,0)</f>
        <v>CONCLUÍDO</v>
      </c>
      <c r="Q86" s="24" t="str">
        <f>VLOOKUP(B86,SAOM!B$2:J1080,9,0)</f>
        <v>Marcilia Brandão</v>
      </c>
      <c r="R86" s="19" t="str">
        <f>VLOOKUP(B86,SAOM!B$2:K1526,10,0)</f>
        <v>Rua Monsenhor Alipio, 42 - Centro</v>
      </c>
      <c r="S86" s="24" t="str">
        <f>VLOOKUP(B86,SAOM!B$2:L1806,11,0)</f>
        <v>(33) 3251-1359</v>
      </c>
      <c r="T86" s="61">
        <v>40899</v>
      </c>
      <c r="U86" s="9" t="str">
        <f>VLOOKUP(B86,SAOM!B$2:M1386,12,0)</f>
        <v>00:20:0E:10:48:67</v>
      </c>
      <c r="V86" s="60">
        <v>40927</v>
      </c>
      <c r="W86" s="58" t="s">
        <v>496</v>
      </c>
      <c r="X86" s="62">
        <v>40928</v>
      </c>
      <c r="Y86" s="82">
        <v>41012</v>
      </c>
      <c r="Z86" s="9" t="s">
        <v>762</v>
      </c>
      <c r="AA86" s="64">
        <v>40928</v>
      </c>
    </row>
    <row r="87" spans="1:28" ht="15" customHeight="1">
      <c r="A87" s="8">
        <v>727</v>
      </c>
      <c r="B87" s="92" t="s">
        <v>154</v>
      </c>
      <c r="C87" s="19">
        <v>40868</v>
      </c>
      <c r="D87" s="19">
        <f t="shared" si="7"/>
        <v>40913</v>
      </c>
      <c r="E87" s="19">
        <f>C87+60</f>
        <v>40928</v>
      </c>
      <c r="F87" s="19"/>
      <c r="G87" s="8" t="s">
        <v>525</v>
      </c>
      <c r="H87" s="8" t="s">
        <v>504</v>
      </c>
      <c r="I87" s="8" t="s">
        <v>507</v>
      </c>
      <c r="J87" s="9" t="s">
        <v>128</v>
      </c>
      <c r="K87" s="9" t="s">
        <v>548</v>
      </c>
      <c r="L87" s="9" t="s">
        <v>549</v>
      </c>
      <c r="M87" s="10" t="str">
        <f>VLOOKUP(B87,SAOM!B$2:H1081,7,0)</f>
        <v>SES-MAAS-0727</v>
      </c>
      <c r="N87" s="33">
        <v>4033</v>
      </c>
      <c r="O87" s="19">
        <f>VLOOKUP(B87,SAOM!B$2:I1081,8,0)</f>
        <v>40903</v>
      </c>
      <c r="P87" s="19" t="str">
        <f>VLOOKUP(B87,AG_Lider!A$1:F1439,6,0)</f>
        <v>CONCLUÍDO</v>
      </c>
      <c r="Q87" s="24" t="str">
        <f>VLOOKUP(B87,SAOM!B$2:J1081,9,0)</f>
        <v>Maria Gabriela da Silva Santana</v>
      </c>
      <c r="R87" s="19" t="str">
        <f>VLOOKUP(B87,SAOM!B$2:K1527,10,0)</f>
        <v>Rua Do Cruzeiro, 120 - Centro</v>
      </c>
      <c r="S87" s="24" t="str">
        <f>VLOOKUP(B87,SAOM!B$2:L1807,11,0)</f>
        <v>(37) 3272-1229</v>
      </c>
      <c r="T87" s="43">
        <v>40892</v>
      </c>
      <c r="U87" s="9" t="str">
        <f>VLOOKUP(B87,SAOM!B$2:M1387,12,0)</f>
        <v>00:20:0E:10:48:AF</v>
      </c>
      <c r="V87" s="19">
        <v>40904</v>
      </c>
      <c r="W87" s="9" t="s">
        <v>488</v>
      </c>
      <c r="X87" s="52">
        <v>40904</v>
      </c>
      <c r="Y87" s="55">
        <v>40927</v>
      </c>
      <c r="Z87" s="46" t="s">
        <v>758</v>
      </c>
      <c r="AA87" s="21">
        <v>40904</v>
      </c>
    </row>
    <row r="88" spans="1:28">
      <c r="A88" s="8">
        <v>726</v>
      </c>
      <c r="B88" s="92" t="s">
        <v>155</v>
      </c>
      <c r="C88" s="19">
        <v>40868</v>
      </c>
      <c r="D88" s="19">
        <f t="shared" si="7"/>
        <v>40913</v>
      </c>
      <c r="E88" s="19">
        <v>40951</v>
      </c>
      <c r="F88" s="19">
        <v>40892</v>
      </c>
      <c r="G88" s="8" t="s">
        <v>525</v>
      </c>
      <c r="H88" s="8" t="s">
        <v>504</v>
      </c>
      <c r="I88" s="8" t="s">
        <v>507</v>
      </c>
      <c r="J88" s="9" t="s">
        <v>129</v>
      </c>
      <c r="K88" s="9" t="s">
        <v>550</v>
      </c>
      <c r="L88" s="9" t="s">
        <v>551</v>
      </c>
      <c r="M88" s="10" t="str">
        <f>VLOOKUP(B88,SAOM!B$2:H1082,7,0)</f>
        <v>SES-LUIA-0726</v>
      </c>
      <c r="N88" s="33">
        <v>4035</v>
      </c>
      <c r="O88" s="19">
        <f>VLOOKUP(B88,SAOM!B$2:I1082,8,0)</f>
        <v>40931</v>
      </c>
      <c r="P88" s="19" t="str">
        <f>VLOOKUP(B88,AG_Lider!A$1:F1440,6,0)</f>
        <v>CONCLUÍDO</v>
      </c>
      <c r="Q88" s="24" t="str">
        <f>VLOOKUP(B88,SAOM!B$2:J1082,9,0)</f>
        <v>Maria Gabriela da Silva Santana</v>
      </c>
      <c r="R88" s="19" t="str">
        <f>VLOOKUP(B88,SAOM!B$2:K1528,10,0)</f>
        <v>Rua Eva Botelhos, 395 - Santa Rita</v>
      </c>
      <c r="S88" s="24" t="str">
        <f>VLOOKUP(B88,SAOM!B$2:L1808,11,0)</f>
        <v>(38) 3231-6215</v>
      </c>
      <c r="T88" s="43">
        <v>40931</v>
      </c>
      <c r="U88" s="9" t="str">
        <f>VLOOKUP(B88,SAOM!B$2:M1388,12,0)</f>
        <v>00:20:0E:10:48:42</v>
      </c>
      <c r="V88" s="19">
        <v>40932</v>
      </c>
      <c r="W88" s="9" t="s">
        <v>498</v>
      </c>
      <c r="X88" s="52">
        <v>40932</v>
      </c>
      <c r="Y88" s="55">
        <v>40954</v>
      </c>
      <c r="Z88" s="46" t="s">
        <v>762</v>
      </c>
      <c r="AA88" s="21">
        <v>40932</v>
      </c>
    </row>
    <row r="89" spans="1:28" ht="15" customHeight="1">
      <c r="A89" s="8">
        <v>725</v>
      </c>
      <c r="B89" s="92" t="s">
        <v>156</v>
      </c>
      <c r="C89" s="19">
        <v>40868</v>
      </c>
      <c r="D89" s="19">
        <f t="shared" si="7"/>
        <v>40913</v>
      </c>
      <c r="E89" s="19">
        <f t="shared" ref="E89" si="8">C89+60</f>
        <v>40928</v>
      </c>
      <c r="F89" s="19">
        <v>40892</v>
      </c>
      <c r="G89" s="8" t="s">
        <v>525</v>
      </c>
      <c r="H89" s="8" t="s">
        <v>754</v>
      </c>
      <c r="I89" s="8" t="s">
        <v>507</v>
      </c>
      <c r="J89" s="58" t="s">
        <v>130</v>
      </c>
      <c r="K89" s="9" t="s">
        <v>552</v>
      </c>
      <c r="L89" s="9" t="s">
        <v>553</v>
      </c>
      <c r="M89" s="10" t="str">
        <f>VLOOKUP(B89,SAOM!B$2:H1083,7,0)</f>
        <v>SES-LITE-0725</v>
      </c>
      <c r="N89" s="33">
        <v>4033</v>
      </c>
      <c r="O89" s="19">
        <f>VLOOKUP(B89,SAOM!B$2:I1083,8,0)</f>
        <v>40966</v>
      </c>
      <c r="P89" s="19" t="e">
        <f>VLOOKUP(B89,AG_Lider!A$1:F1441,6,0)</f>
        <v>#N/A</v>
      </c>
      <c r="Q89" s="24" t="str">
        <f>VLOOKUP(B89,SAOM!B$2:J1083,9,0)</f>
        <v>Talita Helena Ferrari</v>
      </c>
      <c r="R89" s="19" t="str">
        <f>VLOOKUP(B89,SAOM!B$2:K1529,10,0)</f>
        <v>Rua São Paulo, 766 - Centro</v>
      </c>
      <c r="S89" s="24" t="str">
        <f>VLOOKUP(B89,SAOM!B$2:L1809,11,0)</f>
        <v>(34) 3453-1722</v>
      </c>
      <c r="T89" s="43"/>
      <c r="U89" s="9" t="str">
        <f>VLOOKUP(B89,SAOM!B$2:M1389,12,0)</f>
        <v>00:20:0E:10:49:AE</v>
      </c>
      <c r="V89" s="19">
        <v>40974</v>
      </c>
      <c r="W89" s="9" t="s">
        <v>497</v>
      </c>
      <c r="X89" s="52">
        <v>40974</v>
      </c>
      <c r="Y89" s="55"/>
      <c r="Z89" s="46"/>
      <c r="AA89" s="21">
        <v>40974</v>
      </c>
      <c r="AB89" s="21"/>
    </row>
    <row r="90" spans="1:28" ht="15" customHeight="1">
      <c r="A90" s="8">
        <v>724</v>
      </c>
      <c r="B90" s="92" t="s">
        <v>157</v>
      </c>
      <c r="C90" s="19">
        <v>40868</v>
      </c>
      <c r="D90" s="19">
        <f t="shared" si="7"/>
        <v>40913</v>
      </c>
      <c r="E90" s="19">
        <f>C90+60</f>
        <v>40928</v>
      </c>
      <c r="F90" s="78">
        <v>40917</v>
      </c>
      <c r="G90" s="8" t="s">
        <v>525</v>
      </c>
      <c r="H90" s="8" t="s">
        <v>504</v>
      </c>
      <c r="I90" s="8" t="s">
        <v>507</v>
      </c>
      <c r="J90" s="9" t="s">
        <v>131</v>
      </c>
      <c r="K90" s="9" t="s">
        <v>554</v>
      </c>
      <c r="L90" s="9" t="s">
        <v>555</v>
      </c>
      <c r="M90" s="10" t="str">
        <f>VLOOKUP(B90,SAOM!B$2:H1084,7,0)</f>
        <v>SES-LADE-0724</v>
      </c>
      <c r="N90" s="33">
        <v>4033</v>
      </c>
      <c r="O90" s="19">
        <f>VLOOKUP(B90,SAOM!B$2:I1084,8,0)</f>
        <v>40920</v>
      </c>
      <c r="P90" s="19" t="str">
        <f>VLOOKUP(B90,AG_Lider!A$1:F1442,6,0)</f>
        <v>CONCLUÍDO</v>
      </c>
      <c r="Q90" s="24" t="str">
        <f>VLOOKUP(B90,SAOM!B$2:J1084,9,0)</f>
        <v>Poyana Gonçalves Pinheiro</v>
      </c>
      <c r="R90" s="19" t="str">
        <f>VLOOKUP(B90,SAOM!B$2:K1530,10,0)</f>
        <v>Rua Presidente Olegário, 625 - Planalto</v>
      </c>
      <c r="S90" s="24" t="str">
        <f>VLOOKUP(B90,SAOM!B$2:L1810,11,0)</f>
        <v>34) 3816-1011</v>
      </c>
      <c r="T90" s="43">
        <v>40899</v>
      </c>
      <c r="U90" s="9" t="str">
        <f>VLOOKUP(B90,SAOM!B$2:M1390,12,0)</f>
        <v>00:20:0E:10:48:8C</v>
      </c>
      <c r="V90" s="19">
        <v>40920</v>
      </c>
      <c r="W90" s="9" t="s">
        <v>506</v>
      </c>
      <c r="X90" s="52">
        <v>40920</v>
      </c>
      <c r="Y90" s="55">
        <v>40954</v>
      </c>
      <c r="Z90" s="46" t="s">
        <v>762</v>
      </c>
      <c r="AA90" s="21">
        <v>40920</v>
      </c>
    </row>
    <row r="91" spans="1:28">
      <c r="A91" s="8">
        <v>735</v>
      </c>
      <c r="B91" s="92" t="s">
        <v>158</v>
      </c>
      <c r="C91" s="19">
        <v>40868</v>
      </c>
      <c r="D91" s="19">
        <f t="shared" si="7"/>
        <v>40913</v>
      </c>
      <c r="E91" s="19">
        <v>40951</v>
      </c>
      <c r="F91" s="19">
        <v>40892</v>
      </c>
      <c r="G91" s="8" t="s">
        <v>525</v>
      </c>
      <c r="H91" s="8" t="s">
        <v>504</v>
      </c>
      <c r="I91" s="8" t="s">
        <v>507</v>
      </c>
      <c r="J91" s="9" t="s">
        <v>132</v>
      </c>
      <c r="K91" s="9" t="s">
        <v>556</v>
      </c>
      <c r="L91" s="9" t="s">
        <v>557</v>
      </c>
      <c r="M91" s="10" t="str">
        <f>VLOOKUP(B91,SAOM!B$2:H1085,7,0)</f>
        <v>SES-OUAS-0735</v>
      </c>
      <c r="N91" s="33">
        <v>4035</v>
      </c>
      <c r="O91" s="19">
        <f>VLOOKUP(B91,SAOM!B$2:I1085,8,0)</f>
        <v>40935</v>
      </c>
      <c r="P91" s="19" t="str">
        <f>VLOOKUP(B91,AG_Lider!A$1:F1443,6,0)</f>
        <v>CONCLUÍDO</v>
      </c>
      <c r="Q91" s="24" t="str">
        <f>VLOOKUP(B91,SAOM!B$2:J1085,9,0)</f>
        <v>Sthéfanne Rosy Gouveia</v>
      </c>
      <c r="R91" s="19" t="str">
        <f>VLOOKUP(B91,SAOM!B$2:K1531,10,0)</f>
        <v>saude@ouroverdedeminas.mg.gov.br</v>
      </c>
      <c r="S91" s="24" t="str">
        <f>VLOOKUP(B91,SAOM!B$2:L1811,11,0)</f>
        <v>(33) 3527-1212</v>
      </c>
      <c r="T91" s="43">
        <v>40938</v>
      </c>
      <c r="U91" s="9" t="str">
        <f>VLOOKUP(B91,SAOM!B$2:M1391,12,0)</f>
        <v>00:20:0E:10:48:5A</v>
      </c>
      <c r="V91" s="19">
        <v>40939</v>
      </c>
      <c r="W91" s="9" t="s">
        <v>496</v>
      </c>
      <c r="X91" s="52">
        <v>40939</v>
      </c>
      <c r="Y91" s="55"/>
      <c r="Z91" s="46"/>
      <c r="AA91" s="21">
        <v>40940</v>
      </c>
    </row>
    <row r="92" spans="1:28">
      <c r="A92" s="32">
        <v>775</v>
      </c>
      <c r="B92" s="95" t="s">
        <v>706</v>
      </c>
      <c r="C92" s="19">
        <v>40938</v>
      </c>
      <c r="D92" s="19">
        <f t="shared" si="7"/>
        <v>40983</v>
      </c>
      <c r="E92" s="19">
        <f>C92+60</f>
        <v>40998</v>
      </c>
      <c r="F92" s="19"/>
      <c r="G92" s="8" t="s">
        <v>525</v>
      </c>
      <c r="H92" s="57" t="s">
        <v>504</v>
      </c>
      <c r="I92" s="8" t="s">
        <v>507</v>
      </c>
      <c r="J92" s="9" t="s">
        <v>707</v>
      </c>
      <c r="K92" s="9" t="s">
        <v>730</v>
      </c>
      <c r="L92" s="9" t="s">
        <v>731</v>
      </c>
      <c r="M92" s="10" t="str">
        <f>VLOOKUP(B92,SAOM!B$2:H1086,7,0)</f>
        <v>SES-PRHA-0775</v>
      </c>
      <c r="N92" s="33">
        <v>4033</v>
      </c>
      <c r="O92" s="19">
        <f>VLOOKUP(B92,SAOM!B$2:I1086,8,0)</f>
        <v>40990</v>
      </c>
      <c r="P92" s="19" t="str">
        <f>VLOOKUP(B92,AG_Lider!A$1:F1444,6,0)</f>
        <v>CONCLUÍDO</v>
      </c>
      <c r="Q92" s="24" t="str">
        <f>VLOOKUP(B92,SAOM!B$2:J1086,9,0)</f>
        <v>JADER FERREIRA FARIA</v>
      </c>
      <c r="R92" s="19" t="str">
        <f>VLOOKUP(B92,SAOM!B$2:K1532,10,0)</f>
        <v>Avenida FRANCISCO MACHADO BORGES, 159 - ZACARIAS PEREIRA.</v>
      </c>
      <c r="S92" s="24" t="str">
        <f>VLOOKUP(B92,SAOM!B$2:L1812,11,0)</f>
        <v>(34) 3637-1441</v>
      </c>
      <c r="T92" s="43"/>
      <c r="U92" s="9" t="str">
        <f>VLOOKUP(B92,SAOM!B$2:M1392,12,0)</f>
        <v>00:20:0E:10:49:BA</v>
      </c>
      <c r="V92" s="19">
        <v>40991</v>
      </c>
      <c r="W92" s="9" t="s">
        <v>701</v>
      </c>
      <c r="X92" s="52">
        <v>40991</v>
      </c>
      <c r="Y92" s="101">
        <v>41012</v>
      </c>
      <c r="Z92" s="46" t="s">
        <v>762</v>
      </c>
      <c r="AA92" s="21">
        <v>40991</v>
      </c>
      <c r="AB92" s="21"/>
    </row>
    <row r="93" spans="1:28">
      <c r="A93" s="32">
        <v>776</v>
      </c>
      <c r="B93" s="92" t="s">
        <v>708</v>
      </c>
      <c r="C93" s="19">
        <v>40938</v>
      </c>
      <c r="D93" s="19">
        <f t="shared" si="7"/>
        <v>40983</v>
      </c>
      <c r="E93" s="19">
        <f t="shared" ref="E93:E155" si="9">C93+60</f>
        <v>40998</v>
      </c>
      <c r="F93" s="19"/>
      <c r="G93" s="8" t="s">
        <v>525</v>
      </c>
      <c r="H93" s="8" t="s">
        <v>504</v>
      </c>
      <c r="I93" s="8" t="s">
        <v>507</v>
      </c>
      <c r="J93" s="9" t="s">
        <v>709</v>
      </c>
      <c r="K93" s="9" t="s">
        <v>732</v>
      </c>
      <c r="L93" s="9" t="s">
        <v>733</v>
      </c>
      <c r="M93" s="10" t="str">
        <f>VLOOKUP(B93,SAOM!B$2:H1087,7,0)</f>
        <v>SES-PRNO-0776</v>
      </c>
      <c r="N93" s="33">
        <v>4033</v>
      </c>
      <c r="O93" s="19">
        <f>VLOOKUP(B93,SAOM!B$2:I1087,8,0)</f>
        <v>40945</v>
      </c>
      <c r="P93" s="19" t="str">
        <f>VLOOKUP(B93,AG_Lider!A$1:F1445,6,0)</f>
        <v>CONCLUÍDO</v>
      </c>
      <c r="Q93" s="24" t="str">
        <f>VLOOKUP(B93,SAOM!B$2:J1087,9,0)</f>
        <v>JOSE DE OLIVEIRA NETO</v>
      </c>
      <c r="R93" s="19" t="str">
        <f>VLOOKUP(B93,SAOM!B$2:K1533,10,0)</f>
        <v>Rua GONÇALVES DA FONSECA, 80 - CERRADO.</v>
      </c>
      <c r="S93" s="24" t="str">
        <f>VLOOKUP(B93,SAOM!B$2:L1813,11,0)</f>
        <v>(38) 3724-1373</v>
      </c>
      <c r="T93" s="43">
        <v>40942</v>
      </c>
      <c r="U93" s="9" t="str">
        <f>VLOOKUP(B93,SAOM!B$2:M1393,12,0)</f>
        <v>00:20:0E:10:4A:50</v>
      </c>
      <c r="V93" s="19">
        <v>40945</v>
      </c>
      <c r="W93" s="9" t="s">
        <v>493</v>
      </c>
      <c r="X93" s="52">
        <v>40946</v>
      </c>
      <c r="Y93" s="54">
        <v>40984</v>
      </c>
      <c r="Z93" s="46" t="s">
        <v>2678</v>
      </c>
      <c r="AA93" s="21">
        <v>40946</v>
      </c>
    </row>
    <row r="94" spans="1:28">
      <c r="A94" s="32">
        <v>777</v>
      </c>
      <c r="B94" s="92" t="s">
        <v>710</v>
      </c>
      <c r="C94" s="19">
        <v>40938</v>
      </c>
      <c r="D94" s="19">
        <f t="shared" si="7"/>
        <v>40983</v>
      </c>
      <c r="E94" s="19">
        <f t="shared" si="9"/>
        <v>40998</v>
      </c>
      <c r="F94" s="19"/>
      <c r="G94" s="8" t="s">
        <v>525</v>
      </c>
      <c r="H94" s="8" t="s">
        <v>504</v>
      </c>
      <c r="I94" s="8" t="s">
        <v>507</v>
      </c>
      <c r="J94" s="9" t="s">
        <v>711</v>
      </c>
      <c r="K94" s="9" t="s">
        <v>734</v>
      </c>
      <c r="L94" s="9" t="s">
        <v>735</v>
      </c>
      <c r="M94" s="10" t="str">
        <f>VLOOKUP(B94,SAOM!B$2:H1088,7,0)</f>
        <v>SES-PREK-0777</v>
      </c>
      <c r="N94" s="33">
        <v>4033</v>
      </c>
      <c r="O94" s="19">
        <f>VLOOKUP(B94,SAOM!B$2:I1088,8,0)</f>
        <v>40948</v>
      </c>
      <c r="P94" s="19" t="str">
        <f>VLOOKUP(B94,AG_Lider!A$1:F1446,6,0)</f>
        <v>CONCLUÍDO</v>
      </c>
      <c r="Q94" s="24" t="str">
        <f>VLOOKUP(B94,SAOM!B$2:J1088,9,0)</f>
        <v>GABRIELLE GUEDES TIBAES</v>
      </c>
      <c r="R94" s="19" t="str">
        <f>VLOOKUP(B94,SAOM!B$2:K1534,10,0)</f>
        <v>Rua PLINIO RODRIGUES DE OLIVEIRA, 28 - CENTRO.</v>
      </c>
      <c r="S94" s="24" t="str">
        <f>VLOOKUP(B94,SAOM!B$2:L1814,11,0)</f>
        <v>(38) 3545-1163</v>
      </c>
      <c r="T94" s="43">
        <v>40953</v>
      </c>
      <c r="U94" s="9" t="str">
        <f>VLOOKUP(B94,SAOM!B$2:M1394,12,0)</f>
        <v>00:20:0E:10:49:E3</v>
      </c>
      <c r="V94" s="19">
        <v>40954</v>
      </c>
      <c r="W94" s="9" t="s">
        <v>682</v>
      </c>
      <c r="X94" s="52">
        <v>40954</v>
      </c>
      <c r="Y94" s="54">
        <v>40984</v>
      </c>
      <c r="Z94" s="46" t="s">
        <v>762</v>
      </c>
      <c r="AA94" s="21">
        <v>40954</v>
      </c>
    </row>
    <row r="95" spans="1:28">
      <c r="A95" s="32">
        <v>778</v>
      </c>
      <c r="B95" s="92" t="s">
        <v>712</v>
      </c>
      <c r="C95" s="19">
        <v>40938</v>
      </c>
      <c r="D95" s="19">
        <f t="shared" si="7"/>
        <v>40983</v>
      </c>
      <c r="E95" s="19">
        <f t="shared" si="9"/>
        <v>40998</v>
      </c>
      <c r="F95" s="78">
        <v>40954</v>
      </c>
      <c r="G95" s="8" t="s">
        <v>525</v>
      </c>
      <c r="H95" s="8" t="s">
        <v>696</v>
      </c>
      <c r="I95" s="8" t="s">
        <v>507</v>
      </c>
      <c r="J95" s="9" t="s">
        <v>713</v>
      </c>
      <c r="K95" s="9" t="s">
        <v>736</v>
      </c>
      <c r="L95" s="9" t="s">
        <v>737</v>
      </c>
      <c r="M95" s="10" t="str">
        <f>VLOOKUP(B95,SAOM!B$2:H1089,7,0)</f>
        <v>SES-PRIS-0778</v>
      </c>
      <c r="N95" s="33">
        <v>4033</v>
      </c>
      <c r="O95" s="19">
        <f>VLOOKUP(B95,SAOM!B$2:I1089,8,0)</f>
        <v>40980</v>
      </c>
      <c r="P95" s="19" t="e">
        <f>VLOOKUP(B95,AG_Lider!A$1:F1447,6,0)</f>
        <v>#N/A</v>
      </c>
      <c r="Q95" s="24" t="str">
        <f>VLOOKUP(B95,SAOM!B$2:J1089,9,0)</f>
        <v>DEIVISSON VAZ DE MELO SOUZA</v>
      </c>
      <c r="R95" s="19" t="str">
        <f>VLOOKUP(B95,SAOM!B$2:K1535,10,0)</f>
        <v>Rua VICENTE VAZ DE MELO, 864 - SAO JOAO II</v>
      </c>
      <c r="S95" s="24" t="str">
        <f>VLOOKUP(B95,SAOM!B$2:L1815,11,0)</f>
        <v>(31) 3711-1212</v>
      </c>
      <c r="T95" s="43"/>
      <c r="U95" s="9" t="str">
        <f>VLOOKUP(B95,SAOM!B$2:M1395,12,0)</f>
        <v>00:20:0E:10:48:F4</v>
      </c>
      <c r="V95" s="19">
        <v>40980</v>
      </c>
      <c r="W95" s="9" t="s">
        <v>977</v>
      </c>
      <c r="X95" s="52">
        <v>40980</v>
      </c>
      <c r="Y95" s="54"/>
      <c r="Z95" s="46"/>
      <c r="AA95" s="21">
        <v>40980</v>
      </c>
      <c r="AB95" s="21"/>
    </row>
    <row r="96" spans="1:28">
      <c r="A96" s="32">
        <v>779</v>
      </c>
      <c r="B96" s="92" t="s">
        <v>714</v>
      </c>
      <c r="C96" s="19">
        <v>40938</v>
      </c>
      <c r="D96" s="19">
        <f t="shared" si="7"/>
        <v>40983</v>
      </c>
      <c r="E96" s="19">
        <f t="shared" si="9"/>
        <v>40998</v>
      </c>
      <c r="F96" s="19"/>
      <c r="G96" s="8" t="s">
        <v>525</v>
      </c>
      <c r="H96" s="8" t="s">
        <v>504</v>
      </c>
      <c r="I96" s="8" t="s">
        <v>507</v>
      </c>
      <c r="J96" s="9" t="s">
        <v>715</v>
      </c>
      <c r="K96" s="9" t="s">
        <v>738</v>
      </c>
      <c r="L96" s="9" t="s">
        <v>739</v>
      </c>
      <c r="M96" s="10" t="str">
        <f>VLOOKUP(B96,SAOM!B$2:H1090,7,0)</f>
        <v>SES-REOR-0779</v>
      </c>
      <c r="N96" s="33">
        <v>4033</v>
      </c>
      <c r="O96" s="19">
        <f>VLOOKUP(B96,SAOM!B$2:I1090,8,0)</f>
        <v>40947</v>
      </c>
      <c r="P96" s="19" t="str">
        <f>VLOOKUP(B96,AG_Lider!A$1:F1448,6,0)</f>
        <v>CONCLUÍDO</v>
      </c>
      <c r="Q96" s="24" t="str">
        <f>VLOOKUP(B96,SAOM!B$2:J1090,9,0)</f>
        <v>SINEIA RAMALHO BOHRER</v>
      </c>
      <c r="R96" s="19" t="str">
        <f>VLOOKUP(B96,SAOM!B$2:K1536,10,0)</f>
        <v>Rua DOUTOR GERSON DA SILVA FREIRE, 230 - CENTRO</v>
      </c>
      <c r="S96" s="24" t="str">
        <f>VLOOKUP(B96,SAOM!B$2:L1816,11,0)</f>
        <v>(33) 3263-3339</v>
      </c>
      <c r="T96" s="43">
        <v>40946</v>
      </c>
      <c r="U96" s="9" t="str">
        <f>VLOOKUP(B96,SAOM!B$2:M1396,12,0)</f>
        <v>00:20:0E:10:4A:13</v>
      </c>
      <c r="V96" s="19">
        <v>40947</v>
      </c>
      <c r="W96" s="9" t="s">
        <v>682</v>
      </c>
      <c r="X96" s="52">
        <v>40947</v>
      </c>
      <c r="Y96" s="54">
        <v>40984</v>
      </c>
      <c r="Z96" s="46" t="s">
        <v>762</v>
      </c>
      <c r="AA96" s="21">
        <v>40947</v>
      </c>
    </row>
    <row r="97" spans="1:28">
      <c r="A97" s="32">
        <v>780</v>
      </c>
      <c r="B97" s="92" t="s">
        <v>716</v>
      </c>
      <c r="C97" s="19">
        <v>40938</v>
      </c>
      <c r="D97" s="19">
        <f t="shared" si="7"/>
        <v>40983</v>
      </c>
      <c r="E97" s="19">
        <f t="shared" si="9"/>
        <v>40998</v>
      </c>
      <c r="F97" s="19"/>
      <c r="G97" s="8" t="s">
        <v>525</v>
      </c>
      <c r="H97" s="8" t="s">
        <v>504</v>
      </c>
      <c r="I97" s="8" t="s">
        <v>507</v>
      </c>
      <c r="J97" s="9" t="s">
        <v>717</v>
      </c>
      <c r="K97" s="9" t="s">
        <v>740</v>
      </c>
      <c r="L97" s="9" t="s">
        <v>741</v>
      </c>
      <c r="M97" s="10" t="str">
        <f>VLOOKUP(B97,SAOM!B$2:H1091,7,0)</f>
        <v>SES-RIOS-0780</v>
      </c>
      <c r="N97" s="33">
        <v>4035</v>
      </c>
      <c r="O97" s="19">
        <f>VLOOKUP(B97,SAOM!B$2:I1091,8,0)</f>
        <v>40947</v>
      </c>
      <c r="P97" s="19" t="str">
        <f>VLOOKUP(B97,AG_Lider!A$1:F1449,6,0)</f>
        <v>CONCLUÍDO</v>
      </c>
      <c r="Q97" s="24" t="str">
        <f>VLOOKUP(B97,SAOM!B$2:J1091,9,0)</f>
        <v>LEDA ELAINE SANTOS</v>
      </c>
      <c r="R97" s="19" t="str">
        <f>VLOOKUP(B97,SAOM!B$2:K1537,10,0)</f>
        <v>Praça SANTO ANTONIO, 0 - CENTRO</v>
      </c>
      <c r="S97" s="24" t="str">
        <f>VLOOKUP(B97,SAOM!B$2:L1817,11,0)</f>
        <v>(38) 9965-9897</v>
      </c>
      <c r="T97" s="43">
        <v>40942</v>
      </c>
      <c r="U97" s="9" t="str">
        <f>VLOOKUP(B97,SAOM!B$2:M1397,12,0)</f>
        <v>00:20:0E:10:48:6F</v>
      </c>
      <c r="V97" s="19">
        <v>40947</v>
      </c>
      <c r="W97" s="9" t="s">
        <v>498</v>
      </c>
      <c r="X97" s="52">
        <v>40947</v>
      </c>
      <c r="Y97" s="54">
        <v>40984</v>
      </c>
      <c r="Z97" s="46" t="s">
        <v>756</v>
      </c>
      <c r="AA97" s="21">
        <v>40947</v>
      </c>
    </row>
    <row r="98" spans="1:28">
      <c r="A98" s="32">
        <v>781</v>
      </c>
      <c r="B98" s="92" t="s">
        <v>718</v>
      </c>
      <c r="C98" s="19">
        <v>40938</v>
      </c>
      <c r="D98" s="19">
        <f t="shared" si="7"/>
        <v>40983</v>
      </c>
      <c r="E98" s="19">
        <f t="shared" si="9"/>
        <v>40998</v>
      </c>
      <c r="F98" s="19"/>
      <c r="G98" s="8" t="s">
        <v>525</v>
      </c>
      <c r="H98" s="8" t="s">
        <v>504</v>
      </c>
      <c r="I98" s="8" t="s">
        <v>507</v>
      </c>
      <c r="J98" s="9" t="s">
        <v>719</v>
      </c>
      <c r="K98" s="9" t="s">
        <v>742</v>
      </c>
      <c r="L98" s="9" t="s">
        <v>743</v>
      </c>
      <c r="M98" s="10" t="str">
        <f>VLOOKUP(B98,SAOM!B$2:H1092,7,0)</f>
        <v>SES-SAAS-0781</v>
      </c>
      <c r="N98" s="33">
        <v>4035</v>
      </c>
      <c r="O98" s="19">
        <f>VLOOKUP(B98,SAOM!B$2:I1092,8,0)</f>
        <v>40947</v>
      </c>
      <c r="P98" s="19" t="str">
        <f>VLOOKUP(B98,AG_Lider!A$1:F1450,6,0)</f>
        <v>CONCLUÍDO</v>
      </c>
      <c r="Q98" s="24" t="str">
        <f>VLOOKUP(B98,SAOM!B$2:J1092,9,0)</f>
        <v>MAURICIO ESTEVES DIAS DE ARAUJO</v>
      </c>
      <c r="R98" s="19" t="str">
        <f>VLOOKUP(B98,SAOM!B$2:K1538,10,0)</f>
        <v>Rua JOAO ANTONIO DE ARAUJO, 114 - CENTRO.</v>
      </c>
      <c r="S98" s="24" t="str">
        <f>VLOOKUP(B98,SAOM!B$2:L1818,11,0)</f>
        <v>(33) 3753-9002</v>
      </c>
      <c r="T98" s="43">
        <v>40947</v>
      </c>
      <c r="U98" s="9" t="str">
        <f>VLOOKUP(B98,SAOM!B$2:M1398,12,0)</f>
        <v>00:20:0E:10:48:6A</v>
      </c>
      <c r="V98" s="19">
        <v>40948</v>
      </c>
      <c r="W98" s="9" t="s">
        <v>795</v>
      </c>
      <c r="X98" s="52">
        <v>40948</v>
      </c>
      <c r="Y98" s="54">
        <v>40984</v>
      </c>
      <c r="Z98" s="46" t="s">
        <v>756</v>
      </c>
      <c r="AA98" s="21">
        <v>40917</v>
      </c>
    </row>
    <row r="99" spans="1:28">
      <c r="A99" s="56">
        <v>782</v>
      </c>
      <c r="B99" s="92" t="s">
        <v>720</v>
      </c>
      <c r="C99" s="19">
        <v>40938</v>
      </c>
      <c r="D99" s="19">
        <f t="shared" si="7"/>
        <v>40983</v>
      </c>
      <c r="E99" s="19">
        <f t="shared" si="9"/>
        <v>40998</v>
      </c>
      <c r="F99" s="19"/>
      <c r="G99" s="8" t="s">
        <v>525</v>
      </c>
      <c r="H99" s="8" t="s">
        <v>754</v>
      </c>
      <c r="I99" s="8" t="s">
        <v>507</v>
      </c>
      <c r="J99" s="9" t="s">
        <v>721</v>
      </c>
      <c r="K99" s="9" t="s">
        <v>744</v>
      </c>
      <c r="L99" s="9" t="s">
        <v>745</v>
      </c>
      <c r="M99" s="10" t="str">
        <f>VLOOKUP(B99,SAOM!B$2:H1093,7,0)</f>
        <v>SES-SAAS-0782</v>
      </c>
      <c r="N99" s="33">
        <v>4033</v>
      </c>
      <c r="O99" s="19">
        <f>VLOOKUP(B99,SAOM!B$2:I1093,8,0)</f>
        <v>40994</v>
      </c>
      <c r="P99" s="19" t="e">
        <f>VLOOKUP(B99,AG_Lider!A$1:F1451,6,0)</f>
        <v>#N/A</v>
      </c>
      <c r="Q99" s="24" t="str">
        <f>VLOOKUP(B99,SAOM!B$2:J1093,9,0)</f>
        <v>ANA CAROLINA FONSECA SERIO</v>
      </c>
      <c r="R99" s="19" t="str">
        <f>VLOOKUP(B99,SAOM!B$2:K1539,10,0)</f>
        <v>Praça 22 DE MAIO, 0 - CENTRO.</v>
      </c>
      <c r="S99" s="24" t="str">
        <f>VLOOKUP(B99,SAOM!B$2:L1819,11,0)</f>
        <v>(35) 3734-1258</v>
      </c>
      <c r="T99" s="43"/>
      <c r="U99" s="9" t="str">
        <f>VLOOKUP(B99,SAOM!B$2:M1399,12,0)</f>
        <v>00:20:0E:10:49:DA</v>
      </c>
      <c r="V99" s="19">
        <v>41003</v>
      </c>
      <c r="W99" s="9" t="s">
        <v>2796</v>
      </c>
      <c r="X99" s="52">
        <v>41010</v>
      </c>
      <c r="Y99" s="54"/>
      <c r="Z99" s="46" t="s">
        <v>2854</v>
      </c>
      <c r="AA99" s="21">
        <v>41010</v>
      </c>
    </row>
    <row r="100" spans="1:28">
      <c r="A100" s="32">
        <v>783</v>
      </c>
      <c r="B100" s="92" t="s">
        <v>722</v>
      </c>
      <c r="C100" s="19">
        <v>40938</v>
      </c>
      <c r="D100" s="19">
        <f t="shared" si="7"/>
        <v>40983</v>
      </c>
      <c r="E100" s="19">
        <f t="shared" si="9"/>
        <v>40998</v>
      </c>
      <c r="F100" s="19"/>
      <c r="G100" s="8" t="s">
        <v>525</v>
      </c>
      <c r="H100" s="57" t="s">
        <v>504</v>
      </c>
      <c r="I100" s="8" t="s">
        <v>507</v>
      </c>
      <c r="J100" s="9" t="s">
        <v>723</v>
      </c>
      <c r="K100" s="9" t="s">
        <v>746</v>
      </c>
      <c r="L100" s="9" t="s">
        <v>747</v>
      </c>
      <c r="M100" s="10" t="str">
        <f>VLOOKUP(B100,SAOM!B$2:H1094,7,0)</f>
        <v>SES-SAEU-0783</v>
      </c>
      <c r="N100" s="33">
        <v>4033</v>
      </c>
      <c r="O100" s="19">
        <f>VLOOKUP(B100,SAOM!B$2:I1094,8,0)</f>
        <v>40989</v>
      </c>
      <c r="P100" s="19" t="str">
        <f>VLOOKUP(B100,AG_Lider!A$1:F1452,6,0)</f>
        <v>CONCLUÍDO</v>
      </c>
      <c r="Q100" s="24" t="str">
        <f>VLOOKUP(B100,SAOM!B$2:J1094,9,0)</f>
        <v>ELIANA RIBEIRO CASTELANO</v>
      </c>
      <c r="R100" s="19" t="str">
        <f>VLOOKUP(B100,SAOM!B$2:K1540,10,0)</f>
        <v>Rua CRISTIANO FAGUNDES, 40 - CENTRO.</v>
      </c>
      <c r="S100" s="24" t="str">
        <f>VLOOKUP(B100,SAOM!B$2:L1820,11,0)</f>
        <v>(32) 3334-1260</v>
      </c>
      <c r="T100" s="43"/>
      <c r="U100" s="9" t="str">
        <f>VLOOKUP(B100,SAOM!B$2:M1400,12,0)</f>
        <v>00:20:0E:10:48:CA</v>
      </c>
      <c r="V100" s="19">
        <v>40989</v>
      </c>
      <c r="W100" s="9" t="s">
        <v>2013</v>
      </c>
      <c r="X100" s="52">
        <v>40989</v>
      </c>
      <c r="Y100" s="101">
        <v>41012</v>
      </c>
      <c r="Z100" s="46" t="s">
        <v>762</v>
      </c>
      <c r="AA100" s="21">
        <v>40989</v>
      </c>
      <c r="AB100" s="21"/>
    </row>
    <row r="101" spans="1:28">
      <c r="A101" s="32">
        <v>784</v>
      </c>
      <c r="B101" s="92" t="s">
        <v>724</v>
      </c>
      <c r="C101" s="19">
        <v>40938</v>
      </c>
      <c r="D101" s="19">
        <f t="shared" si="7"/>
        <v>40983</v>
      </c>
      <c r="E101" s="19">
        <f t="shared" si="9"/>
        <v>40998</v>
      </c>
      <c r="F101" s="19"/>
      <c r="G101" s="8" t="s">
        <v>525</v>
      </c>
      <c r="H101" s="8" t="s">
        <v>504</v>
      </c>
      <c r="I101" s="8" t="s">
        <v>507</v>
      </c>
      <c r="J101" s="9" t="s">
        <v>725</v>
      </c>
      <c r="K101" s="9" t="s">
        <v>748</v>
      </c>
      <c r="L101" s="9" t="s">
        <v>749</v>
      </c>
      <c r="M101" s="10" t="str">
        <f>VLOOKUP(B101,SAOM!B$2:H1095,7,0)</f>
        <v>SES-SATE-0784</v>
      </c>
      <c r="N101" s="33">
        <v>4033</v>
      </c>
      <c r="O101" s="19">
        <f>VLOOKUP(B101,SAOM!B$2:I1095,8,0)</f>
        <v>40945</v>
      </c>
      <c r="P101" s="19" t="str">
        <f>VLOOKUP(B101,AG_Lider!A$1:F1453,6,0)</f>
        <v>CONCLUÍDO</v>
      </c>
      <c r="Q101" s="24" t="str">
        <f>VLOOKUP(B101,SAOM!B$2:J1095,9,0)</f>
        <v>RAPHAEL RODRIGUES PORTO</v>
      </c>
      <c r="R101" s="19" t="str">
        <f>VLOOKUP(B101,SAOM!B$2:K1541,10,0)</f>
        <v>Avenida PADRE JOAO MATOS, 0 - CENTRO</v>
      </c>
      <c r="S101" s="24" t="str">
        <f>VLOOKUP(B101,SAOM!B$2:L1821,11,0)</f>
        <v>(38) 3563-1358</v>
      </c>
      <c r="T101" s="43">
        <v>40942</v>
      </c>
      <c r="U101" s="9" t="str">
        <f>VLOOKUP(B101,SAOM!B$2:M1401,12,0)</f>
        <v>00:20:0E:10:48:54</v>
      </c>
      <c r="V101" s="19">
        <v>40945</v>
      </c>
      <c r="W101" s="9" t="s">
        <v>488</v>
      </c>
      <c r="X101" s="52">
        <v>40946</v>
      </c>
      <c r="Y101" s="54">
        <v>40984</v>
      </c>
      <c r="Z101" s="46" t="s">
        <v>762</v>
      </c>
      <c r="AA101" s="21">
        <v>40946</v>
      </c>
    </row>
    <row r="102" spans="1:28">
      <c r="A102" s="32">
        <v>785</v>
      </c>
      <c r="B102" s="92" t="s">
        <v>726</v>
      </c>
      <c r="C102" s="19">
        <v>40938</v>
      </c>
      <c r="D102" s="19">
        <f t="shared" si="7"/>
        <v>40983</v>
      </c>
      <c r="E102" s="19" t="s">
        <v>507</v>
      </c>
      <c r="F102" s="78">
        <v>40954</v>
      </c>
      <c r="G102" s="8" t="s">
        <v>525</v>
      </c>
      <c r="H102" s="8" t="s">
        <v>504</v>
      </c>
      <c r="I102" s="8" t="s">
        <v>507</v>
      </c>
      <c r="J102" s="9" t="s">
        <v>727</v>
      </c>
      <c r="K102" s="9" t="s">
        <v>750</v>
      </c>
      <c r="L102" s="9" t="s">
        <v>751</v>
      </c>
      <c r="M102" s="10" t="str">
        <f>VLOOKUP(B102,SAOM!B$2:H1096,7,0)</f>
        <v>SES-SAHO-0785</v>
      </c>
      <c r="N102" s="33">
        <v>4033</v>
      </c>
      <c r="O102" s="19">
        <f>VLOOKUP(B102,SAOM!B$2:I1096,8,0)</f>
        <v>40988</v>
      </c>
      <c r="P102" s="19" t="str">
        <f>VLOOKUP(B102,AG_Lider!A$1:F1454,6,0)</f>
        <v>CONCLUÍDO</v>
      </c>
      <c r="Q102" s="24" t="str">
        <f>VLOOKUP(B102,SAOM!B$2:J1096,9,0)</f>
        <v>MARIA MAGNOLIA MONDUCCI</v>
      </c>
      <c r="R102" s="19" t="str">
        <f>VLOOKUP(B102,SAOM!B$2:K1542,10,0)</f>
        <v>Rua JOSE DE AZEREDO FILHO, 55 - CENTRO</v>
      </c>
      <c r="S102" s="24" t="str">
        <f>VLOOKUP(B102,SAOM!B$2:L1822,11,0)</f>
        <v>(31) 3718-6285</v>
      </c>
      <c r="T102" s="43"/>
      <c r="U102" s="9" t="str">
        <f>VLOOKUP(B102,SAOM!B$2:M1402,12,0)</f>
        <v>00:20:0E:10:4A:2F</v>
      </c>
      <c r="V102" s="19">
        <v>40988</v>
      </c>
      <c r="W102" s="9" t="s">
        <v>701</v>
      </c>
      <c r="X102" s="52">
        <v>40988</v>
      </c>
      <c r="Y102" s="101">
        <v>41012</v>
      </c>
      <c r="Z102" s="46" t="s">
        <v>762</v>
      </c>
      <c r="AA102" s="21">
        <v>40988</v>
      </c>
      <c r="AB102" s="21"/>
    </row>
    <row r="103" spans="1:28">
      <c r="A103" s="32">
        <v>774</v>
      </c>
      <c r="B103" s="92" t="s">
        <v>728</v>
      </c>
      <c r="C103" s="19">
        <v>40938</v>
      </c>
      <c r="D103" s="19">
        <f t="shared" si="7"/>
        <v>40983</v>
      </c>
      <c r="E103" s="19">
        <f t="shared" si="9"/>
        <v>40998</v>
      </c>
      <c r="F103" s="19"/>
      <c r="G103" s="8" t="s">
        <v>525</v>
      </c>
      <c r="H103" s="8" t="s">
        <v>696</v>
      </c>
      <c r="I103" s="8" t="s">
        <v>507</v>
      </c>
      <c r="J103" s="9" t="s">
        <v>729</v>
      </c>
      <c r="K103" s="9" t="s">
        <v>752</v>
      </c>
      <c r="L103" s="9" t="s">
        <v>753</v>
      </c>
      <c r="M103" s="10" t="str">
        <f>VLOOKUP(B103,SAOM!B$2:H1097,7,0)</f>
        <v>SES-PEAO-0774</v>
      </c>
      <c r="N103" s="33">
        <v>4033</v>
      </c>
      <c r="O103" s="19">
        <f>VLOOKUP(B103,SAOM!B$2:I1097,8,0)</f>
        <v>40949</v>
      </c>
      <c r="P103" s="19" t="e">
        <f>VLOOKUP(B103,AG_Lider!A$1:F1455,6,0)</f>
        <v>#N/A</v>
      </c>
      <c r="Q103" s="24" t="str">
        <f>VLOOKUP(B103,SAOM!B$2:J1097,9,0)</f>
        <v>HUDSON LUIZ RIBEIRO</v>
      </c>
      <c r="R103" s="19" t="str">
        <f>VLOOKUP(B103,SAOM!B$2:K1543,10,0)</f>
        <v>Avenida 12 de Dezembro, 70 - Centro</v>
      </c>
      <c r="S103" s="24" t="str">
        <f>VLOOKUP(B103,SAOM!B$2:L1823,11,0)</f>
        <v>(37) 3287-1946</v>
      </c>
      <c r="T103" s="43"/>
      <c r="U103" s="9" t="str">
        <f>VLOOKUP(B103,SAOM!B$2:M1403,12,0)</f>
        <v>00:20:0E:10:49:95</v>
      </c>
      <c r="V103" s="19">
        <v>40952</v>
      </c>
      <c r="W103" s="9" t="s">
        <v>977</v>
      </c>
      <c r="X103" s="52">
        <v>40952</v>
      </c>
      <c r="Y103" s="54"/>
      <c r="Z103" s="46"/>
      <c r="AA103" s="21">
        <v>40952</v>
      </c>
    </row>
    <row r="104" spans="1:28">
      <c r="A104" s="32">
        <v>786</v>
      </c>
      <c r="B104" s="92" t="s">
        <v>797</v>
      </c>
      <c r="C104" s="19">
        <v>40948</v>
      </c>
      <c r="D104" s="19">
        <f t="shared" si="7"/>
        <v>40993</v>
      </c>
      <c r="E104" s="19" t="s">
        <v>507</v>
      </c>
      <c r="F104" s="78">
        <v>40954</v>
      </c>
      <c r="G104" s="8" t="s">
        <v>777</v>
      </c>
      <c r="H104" s="8" t="s">
        <v>504</v>
      </c>
      <c r="I104" s="8" t="s">
        <v>514</v>
      </c>
      <c r="J104" s="9" t="s">
        <v>798</v>
      </c>
      <c r="K104" s="9" t="s">
        <v>847</v>
      </c>
      <c r="L104" s="9" t="s">
        <v>848</v>
      </c>
      <c r="M104" s="10" t="str">
        <f>VLOOKUP(B104,SAOM!B$2:H1098,7,0)</f>
        <v>-</v>
      </c>
      <c r="N104" s="33">
        <v>4033</v>
      </c>
      <c r="O104" s="19" t="str">
        <f>VLOOKUP(B104,SAOM!B$2:I1098,8,0)</f>
        <v>-</v>
      </c>
      <c r="P104" s="19" t="str">
        <f>VLOOKUP(B104,AG_Lider!A$1:F1456,6,0)</f>
        <v>VODANET</v>
      </c>
      <c r="Q104" s="24" t="str">
        <f>VLOOKUP(B104,SAOM!B$2:J1098,9,0)</f>
        <v>DEBORA CRISTINA COTA</v>
      </c>
      <c r="R104" s="19" t="str">
        <f>VLOOKUP(B104,SAOM!B$2:K1544,10,0)</f>
        <v>Rua SAO MANUEL, 78 - CENTRO</v>
      </c>
      <c r="S104" s="24" t="str">
        <f>VLOOKUP(B104,SAOM!B$2:L1824,11,0)</f>
        <v>(31) 3833-5561</v>
      </c>
      <c r="T104" s="43"/>
      <c r="U104" s="9" t="str">
        <f>VLOOKUP(B104,SAOM!B$2:M1404,12,0)</f>
        <v>-</v>
      </c>
      <c r="V104" s="19"/>
      <c r="W104" s="9"/>
      <c r="X104" s="52"/>
      <c r="Y104" s="54"/>
      <c r="Z104" s="46" t="s">
        <v>330</v>
      </c>
      <c r="AA104" s="21">
        <v>40952</v>
      </c>
    </row>
    <row r="105" spans="1:28">
      <c r="A105" s="32">
        <v>797</v>
      </c>
      <c r="B105" s="92" t="s">
        <v>799</v>
      </c>
      <c r="C105" s="19">
        <v>40948</v>
      </c>
      <c r="D105" s="19">
        <f t="shared" si="7"/>
        <v>40993</v>
      </c>
      <c r="E105" s="19" t="s">
        <v>507</v>
      </c>
      <c r="F105" s="19">
        <v>40967</v>
      </c>
      <c r="G105" s="8" t="s">
        <v>777</v>
      </c>
      <c r="H105" s="8" t="s">
        <v>504</v>
      </c>
      <c r="I105" s="8" t="s">
        <v>514</v>
      </c>
      <c r="J105" s="9" t="s">
        <v>800</v>
      </c>
      <c r="K105" s="9" t="s">
        <v>849</v>
      </c>
      <c r="L105" s="9" t="s">
        <v>850</v>
      </c>
      <c r="M105" s="10" t="str">
        <f>VLOOKUP(B105,SAOM!B$2:H1099,7,0)</f>
        <v>-</v>
      </c>
      <c r="N105" s="33">
        <v>4035</v>
      </c>
      <c r="O105" s="19" t="str">
        <f>VLOOKUP(B105,SAOM!B$2:I1099,8,0)</f>
        <v>-</v>
      </c>
      <c r="P105" s="19" t="str">
        <f>VLOOKUP(B105,AG_Lider!A$1:F1457,6,0)</f>
        <v>VODANET</v>
      </c>
      <c r="Q105" s="24" t="str">
        <f>VLOOKUP(B105,SAOM!B$2:J1099,9,0)</f>
        <v>ARIELY OLIVEIRA BOAVENTURA</v>
      </c>
      <c r="R105" s="19" t="str">
        <f>VLOOKUP(B105,SAOM!B$2:K1545,10,0)</f>
        <v>Avenida PREFEITO MIGUEL SANTIAGO, 20 - CENTR</v>
      </c>
      <c r="S105" s="24" t="str">
        <f>VLOOKUP(B105,SAOM!B$2:L1825,11,0)</f>
        <v>(33) 3232-1796</v>
      </c>
      <c r="T105" s="43"/>
      <c r="U105" s="9" t="str">
        <f>VLOOKUP(B105,SAOM!B$2:M1405,12,0)</f>
        <v>-</v>
      </c>
      <c r="V105" s="19"/>
      <c r="W105" s="9"/>
      <c r="X105" s="52"/>
      <c r="Y105" s="54"/>
      <c r="Z105" s="89" t="s">
        <v>1553</v>
      </c>
    </row>
    <row r="106" spans="1:28">
      <c r="A106" s="32">
        <v>798</v>
      </c>
      <c r="B106" s="92" t="s">
        <v>801</v>
      </c>
      <c r="C106" s="19">
        <v>40948</v>
      </c>
      <c r="D106" s="19">
        <f t="shared" si="7"/>
        <v>40993</v>
      </c>
      <c r="E106" s="19" t="s">
        <v>507</v>
      </c>
      <c r="F106" s="78">
        <v>40954</v>
      </c>
      <c r="G106" s="8" t="s">
        <v>777</v>
      </c>
      <c r="H106" s="8" t="s">
        <v>504</v>
      </c>
      <c r="I106" s="8" t="s">
        <v>514</v>
      </c>
      <c r="J106" s="9" t="s">
        <v>802</v>
      </c>
      <c r="K106" s="9" t="s">
        <v>851</v>
      </c>
      <c r="L106" s="9" t="s">
        <v>852</v>
      </c>
      <c r="M106" s="10" t="str">
        <f>VLOOKUP(B106,SAOM!B$2:H1100,7,0)</f>
        <v>-</v>
      </c>
      <c r="N106" s="33">
        <v>4033</v>
      </c>
      <c r="O106" s="19" t="str">
        <f>VLOOKUP(B106,SAOM!B$2:I1100,8,0)</f>
        <v>-</v>
      </c>
      <c r="P106" s="19" t="str">
        <f>VLOOKUP(B106,AG_Lider!A$1:F1458,6,0)</f>
        <v>VODANET</v>
      </c>
      <c r="Q106" s="24" t="str">
        <f>VLOOKUP(B106,SAOM!B$2:J1100,9,0)</f>
        <v>REGIANE ARAUJO SILVA</v>
      </c>
      <c r="R106" s="19" t="str">
        <f>VLOOKUP(B106,SAOM!B$2:K1546,10,0)</f>
        <v>Rua HELVECIO ALVES FERREIRA, 0 - CENTRO</v>
      </c>
      <c r="S106" s="24" t="str">
        <f>VLOOKUP(B106,SAOM!B$2:L1826,11,0)</f>
        <v>(33) 3628-1471</v>
      </c>
      <c r="T106" s="43"/>
      <c r="U106" s="9" t="str">
        <f>VLOOKUP(B106,SAOM!B$2:M1406,12,0)</f>
        <v>-</v>
      </c>
      <c r="V106" s="19"/>
      <c r="W106" s="9"/>
      <c r="X106" s="52"/>
      <c r="Y106" s="54"/>
      <c r="Z106" s="46" t="s">
        <v>1001</v>
      </c>
      <c r="AA106" s="21">
        <v>40952</v>
      </c>
    </row>
    <row r="107" spans="1:28">
      <c r="A107" s="32">
        <v>802</v>
      </c>
      <c r="B107" s="96" t="s">
        <v>803</v>
      </c>
      <c r="C107" s="19">
        <v>40948</v>
      </c>
      <c r="D107" s="19">
        <f t="shared" si="7"/>
        <v>40993</v>
      </c>
      <c r="E107" s="19">
        <f t="shared" si="9"/>
        <v>41008</v>
      </c>
      <c r="F107" s="19"/>
      <c r="G107" s="8" t="s">
        <v>525</v>
      </c>
      <c r="H107" s="8" t="s">
        <v>504</v>
      </c>
      <c r="I107" s="8" t="s">
        <v>507</v>
      </c>
      <c r="J107" s="9" t="s">
        <v>804</v>
      </c>
      <c r="K107" s="9" t="s">
        <v>853</v>
      </c>
      <c r="L107" s="9" t="s">
        <v>854</v>
      </c>
      <c r="M107" s="10" t="str">
        <f>VLOOKUP(B107,SAOM!B$2:H1101,7,0)</f>
        <v>SES-BOAS-0802</v>
      </c>
      <c r="N107" s="33">
        <v>4035</v>
      </c>
      <c r="O107" s="19">
        <f>VLOOKUP(B107,SAOM!B$2:I1101,8,0)</f>
        <v>40967</v>
      </c>
      <c r="P107" s="19" t="str">
        <f>VLOOKUP(B107,AG_Lider!A$1:F1459,6,0)</f>
        <v>CONCLUÍDO</v>
      </c>
      <c r="Q107" s="24" t="str">
        <f>VLOOKUP(B107,SAOM!B$2:J1101,9,0)</f>
        <v>MAYCON STHAEL ALVES GONTIJO</v>
      </c>
      <c r="R107" s="19" t="str">
        <f>VLOOKUP(B107,SAOM!B$2:K1547,10,0)</f>
        <v>Rua MANOEL LUIZ BRANDAO, 300 - CENTRO</v>
      </c>
      <c r="S107" s="24" t="str">
        <f>VLOOKUP(B107,SAOM!B$2:L1827,11,0)</f>
        <v>(38) 3675-1503</v>
      </c>
      <c r="T107" s="43">
        <v>40966</v>
      </c>
      <c r="U107" s="9" t="str">
        <f>VLOOKUP(B107,SAOM!B$2:M1407,12,0)</f>
        <v>00:20:0E:10:48:4D</v>
      </c>
      <c r="V107" s="19">
        <v>40967</v>
      </c>
      <c r="W107" s="9" t="s">
        <v>1435</v>
      </c>
      <c r="X107" s="52">
        <v>40968</v>
      </c>
      <c r="Y107" s="54">
        <v>40984</v>
      </c>
      <c r="Z107" s="46" t="s">
        <v>762</v>
      </c>
      <c r="AA107" s="21">
        <v>40968</v>
      </c>
    </row>
    <row r="108" spans="1:28">
      <c r="A108" s="32">
        <v>805</v>
      </c>
      <c r="B108" s="92" t="s">
        <v>805</v>
      </c>
      <c r="C108" s="19">
        <v>40948</v>
      </c>
      <c r="D108" s="19">
        <f t="shared" si="7"/>
        <v>40993</v>
      </c>
      <c r="E108" s="19" t="s">
        <v>507</v>
      </c>
      <c r="F108" s="19">
        <v>40967</v>
      </c>
      <c r="G108" s="8" t="s">
        <v>777</v>
      </c>
      <c r="H108" s="8" t="s">
        <v>504</v>
      </c>
      <c r="I108" s="8" t="s">
        <v>514</v>
      </c>
      <c r="J108" s="9" t="s">
        <v>806</v>
      </c>
      <c r="K108" s="9" t="s">
        <v>855</v>
      </c>
      <c r="L108" s="9" t="s">
        <v>856</v>
      </c>
      <c r="M108" s="10" t="str">
        <f>VLOOKUP(B108,SAOM!B$2:H1102,7,0)</f>
        <v>-</v>
      </c>
      <c r="N108" s="33">
        <v>4033</v>
      </c>
      <c r="O108" s="19" t="str">
        <f>VLOOKUP(B108,SAOM!B$2:I1102,8,0)</f>
        <v>-</v>
      </c>
      <c r="P108" s="19" t="str">
        <f>VLOOKUP(B108,AG_Lider!A$1:F1460,6,0)</f>
        <v>VODANET</v>
      </c>
      <c r="Q108" s="24" t="str">
        <f>VLOOKUP(B108,SAOM!B$2:J1102,9,0)</f>
        <v>MARIA VALQUIRIA GONCALVES MARQUES</v>
      </c>
      <c r="R108" s="19" t="str">
        <f>VLOOKUP(B108,SAOM!B$2:K1548,10,0)</f>
        <v>rodovia GUARAPUAVA, 0 km 72 - RODOVIA</v>
      </c>
      <c r="S108" s="24" t="str">
        <f>VLOOKUP(B108,SAOM!B$2:L1828,11,0)</f>
        <v>(38) 3678-1113</v>
      </c>
      <c r="T108" s="43"/>
      <c r="U108" s="9" t="str">
        <f>VLOOKUP(B108,SAOM!B$2:M1408,12,0)</f>
        <v>-</v>
      </c>
      <c r="V108" s="19"/>
      <c r="W108" s="9"/>
      <c r="X108" s="52"/>
      <c r="Y108" s="54"/>
      <c r="Z108" s="89" t="s">
        <v>1553</v>
      </c>
    </row>
    <row r="109" spans="1:28">
      <c r="A109" s="32">
        <v>806</v>
      </c>
      <c r="B109" s="92" t="s">
        <v>807</v>
      </c>
      <c r="C109" s="19">
        <v>40948</v>
      </c>
      <c r="D109" s="19">
        <f t="shared" si="7"/>
        <v>40993</v>
      </c>
      <c r="E109" s="19" t="s">
        <v>507</v>
      </c>
      <c r="F109" s="19">
        <v>40967</v>
      </c>
      <c r="G109" s="8" t="s">
        <v>525</v>
      </c>
      <c r="H109" s="8" t="s">
        <v>504</v>
      </c>
      <c r="I109" s="8" t="s">
        <v>507</v>
      </c>
      <c r="J109" s="9" t="s">
        <v>808</v>
      </c>
      <c r="K109" s="9" t="s">
        <v>857</v>
      </c>
      <c r="L109" s="9" t="s">
        <v>858</v>
      </c>
      <c r="M109" s="10" t="str">
        <f>VLOOKUP(B109,SAOM!B$2:H1103,7,0)</f>
        <v>SES-MOAS-0806</v>
      </c>
      <c r="N109" s="33">
        <v>4033</v>
      </c>
      <c r="O109" s="19">
        <f>VLOOKUP(B109,SAOM!B$2:I1103,8,0)</f>
        <v>40995</v>
      </c>
      <c r="P109" s="19" t="str">
        <f>VLOOKUP(B109,AG_Lider!A$1:F1461,6,0)</f>
        <v>CONCLUÍDO</v>
      </c>
      <c r="Q109" s="24" t="str">
        <f>VLOOKUP(B109,SAOM!B$2:J1103,9,0)</f>
        <v>MARLEY MARIA DA SILVA</v>
      </c>
      <c r="R109" s="19" t="str">
        <f>VLOOKUP(B109,SAOM!B$2:K1549,10,0)</f>
        <v>Rua CORONEL INACIO PEREIRA, 376 - CENTRO.</v>
      </c>
      <c r="S109" s="24" t="str">
        <f>VLOOKUP(B109,SAOM!B$2:L1829,11,0)</f>
        <v>(38) 3755-1100</v>
      </c>
      <c r="T109" s="43"/>
      <c r="U109" s="9" t="str">
        <f>VLOOKUP(B109,SAOM!B$2:M1409,12,0)</f>
        <v>00:20:0e:10:48:57</v>
      </c>
      <c r="V109" s="19">
        <v>40995</v>
      </c>
      <c r="W109" s="9" t="s">
        <v>1778</v>
      </c>
      <c r="X109" s="52">
        <v>40998</v>
      </c>
      <c r="Y109" s="54"/>
      <c r="Z109" s="46"/>
      <c r="AA109" s="21">
        <v>41002</v>
      </c>
    </row>
    <row r="110" spans="1:28">
      <c r="A110" s="32">
        <v>807</v>
      </c>
      <c r="B110" s="92" t="s">
        <v>809</v>
      </c>
      <c r="C110" s="19">
        <v>40948</v>
      </c>
      <c r="D110" s="19">
        <f t="shared" si="7"/>
        <v>40993</v>
      </c>
      <c r="E110" s="19" t="s">
        <v>507</v>
      </c>
      <c r="F110" s="78">
        <v>40954</v>
      </c>
      <c r="G110" s="8" t="s">
        <v>777</v>
      </c>
      <c r="H110" s="8" t="s">
        <v>504</v>
      </c>
      <c r="I110" s="8" t="s">
        <v>514</v>
      </c>
      <c r="J110" s="9" t="s">
        <v>810</v>
      </c>
      <c r="K110" s="9" t="s">
        <v>859</v>
      </c>
      <c r="L110" s="9" t="s">
        <v>860</v>
      </c>
      <c r="M110" s="10" t="str">
        <f>VLOOKUP(B110,SAOM!B$2:H1104,7,0)</f>
        <v>-</v>
      </c>
      <c r="N110" s="33">
        <v>4035</v>
      </c>
      <c r="O110" s="19" t="str">
        <f>VLOOKUP(B110,SAOM!B$2:I1104,8,0)</f>
        <v>-</v>
      </c>
      <c r="P110" s="19" t="str">
        <f>VLOOKUP(B110,AG_Lider!A$1:F1462,6,0)</f>
        <v>VODANET</v>
      </c>
      <c r="Q110" s="24" t="str">
        <f>VLOOKUP(B110,SAOM!B$2:J1104,9,0)</f>
        <v>ANDRES GUIDO VIRUEZ BAZAN</v>
      </c>
      <c r="R110" s="19" t="str">
        <f>VLOOKUP(B110,SAOM!B$2:K1550,10,0)</f>
        <v>praça TIRADENTES, 58 - CENTRO</v>
      </c>
      <c r="S110" s="24" t="str">
        <f>VLOOKUP(B110,SAOM!B$2:L1830,11,0)</f>
        <v>(33) 3235-1383</v>
      </c>
      <c r="T110" s="43"/>
      <c r="U110" s="9" t="str">
        <f>VLOOKUP(B110,SAOM!B$2:M1410,12,0)</f>
        <v>-</v>
      </c>
      <c r="V110" s="19"/>
      <c r="W110" s="9"/>
      <c r="X110" s="52"/>
      <c r="Y110" s="54"/>
      <c r="Z110" s="46" t="s">
        <v>1000</v>
      </c>
      <c r="AA110" s="21">
        <v>40952</v>
      </c>
    </row>
    <row r="111" spans="1:28">
      <c r="A111" s="32">
        <v>809</v>
      </c>
      <c r="B111" s="92" t="s">
        <v>811</v>
      </c>
      <c r="C111" s="19">
        <v>40948</v>
      </c>
      <c r="D111" s="19">
        <f t="shared" si="7"/>
        <v>40993</v>
      </c>
      <c r="E111" s="19">
        <f t="shared" si="9"/>
        <v>41008</v>
      </c>
      <c r="F111" s="78">
        <v>40954</v>
      </c>
      <c r="G111" s="8" t="s">
        <v>525</v>
      </c>
      <c r="H111" s="8" t="s">
        <v>504</v>
      </c>
      <c r="I111" s="8" t="s">
        <v>507</v>
      </c>
      <c r="J111" s="9" t="s">
        <v>812</v>
      </c>
      <c r="K111" s="9" t="s">
        <v>861</v>
      </c>
      <c r="L111" s="9" t="s">
        <v>862</v>
      </c>
      <c r="M111" s="10" t="str">
        <f>VLOOKUP(B111,SAOM!B$2:H1105,7,0)</f>
        <v>SES-COAL-0809</v>
      </c>
      <c r="N111" s="33">
        <v>4033</v>
      </c>
      <c r="O111" s="19">
        <f>VLOOKUP(B111,SAOM!B$2:I1105,8,0)</f>
        <v>40967</v>
      </c>
      <c r="P111" s="19" t="str">
        <f>VLOOKUP(B111,AG_Lider!A$1:F1463,6,0)</f>
        <v>CONCLUÍDO</v>
      </c>
      <c r="Q111" s="24" t="str">
        <f>VLOOKUP(B111,SAOM!B$2:J1105,9,0)</f>
        <v>MAIRA PEREIRA MIGUEL</v>
      </c>
      <c r="R111" s="19" t="str">
        <f>VLOOKUP(B111,SAOM!B$2:K1551,10,0)</f>
        <v>Rua JUCA FAUSTINO, 160 - LAJINHA</v>
      </c>
      <c r="S111" s="24" t="str">
        <f>VLOOKUP(B111,SAOM!B$2:L1831,11,0)</f>
        <v>(35) 3855-1153</v>
      </c>
      <c r="T111" s="43">
        <v>40965</v>
      </c>
      <c r="U111" s="9" t="str">
        <f>VLOOKUP(B111,SAOM!B$2:M1411,12,0)</f>
        <v>00:20:0E:10:49:94</v>
      </c>
      <c r="V111" s="19">
        <v>40966</v>
      </c>
      <c r="W111" s="9" t="s">
        <v>488</v>
      </c>
      <c r="X111" s="52">
        <v>40967</v>
      </c>
      <c r="Y111" s="54">
        <v>40984</v>
      </c>
      <c r="Z111" s="46" t="s">
        <v>762</v>
      </c>
      <c r="AA111" s="21">
        <v>40968</v>
      </c>
    </row>
    <row r="112" spans="1:28" s="76" customFormat="1">
      <c r="A112" s="32">
        <v>811</v>
      </c>
      <c r="B112" s="92" t="s">
        <v>813</v>
      </c>
      <c r="C112" s="19">
        <v>40948</v>
      </c>
      <c r="D112" s="19">
        <f t="shared" si="7"/>
        <v>40993</v>
      </c>
      <c r="E112" s="19">
        <f t="shared" si="9"/>
        <v>41008</v>
      </c>
      <c r="F112" s="19"/>
      <c r="G112" s="8" t="s">
        <v>525</v>
      </c>
      <c r="H112" s="8" t="s">
        <v>504</v>
      </c>
      <c r="I112" s="8" t="s">
        <v>507</v>
      </c>
      <c r="J112" s="9" t="s">
        <v>814</v>
      </c>
      <c r="K112" s="9" t="s">
        <v>863</v>
      </c>
      <c r="L112" s="9" t="s">
        <v>864</v>
      </c>
      <c r="M112" s="10" t="str">
        <f>VLOOKUP(B112,SAOM!B$2:H1106,7,0)</f>
        <v>SES-DINA-0811</v>
      </c>
      <c r="N112" s="33">
        <v>4035</v>
      </c>
      <c r="O112" s="19">
        <f>VLOOKUP(B112,SAOM!B$2:I1106,8,0)</f>
        <v>40967</v>
      </c>
      <c r="P112" s="19" t="str">
        <f>VLOOKUP(B112,AG_Lider!A$1:F1464,6,0)</f>
        <v>CONCLUÍDO</v>
      </c>
      <c r="Q112" s="24" t="str">
        <f>VLOOKUP(B112,SAOM!B$2:J1106,9,0)</f>
        <v>Marlene Nonimato Correa</v>
      </c>
      <c r="R112" s="19" t="str">
        <f>VLOOKUP(B112,SAOM!B$2:K1552,10,0)</f>
        <v>Outros Beco Felisberto, 101 - Rio Grande</v>
      </c>
      <c r="S112" s="24" t="str">
        <f>VLOOKUP(B112,SAOM!B$2:L1832,11,0)</f>
        <v>(38) 3531-2757</v>
      </c>
      <c r="T112" s="43">
        <v>40966</v>
      </c>
      <c r="U112" s="9" t="str">
        <f>VLOOKUP(B112,SAOM!B$2:M1412,12,0)</f>
        <v>00:20:0E:10:48:9E</v>
      </c>
      <c r="V112" s="19">
        <v>40967</v>
      </c>
      <c r="W112" s="9" t="s">
        <v>498</v>
      </c>
      <c r="X112" s="52">
        <v>40968</v>
      </c>
      <c r="Y112" s="54">
        <v>40984</v>
      </c>
      <c r="Z112" s="46" t="s">
        <v>762</v>
      </c>
      <c r="AA112" s="21">
        <v>40968</v>
      </c>
    </row>
    <row r="113" spans="1:28" s="76" customFormat="1">
      <c r="A113" s="32">
        <v>813</v>
      </c>
      <c r="B113" s="92" t="s">
        <v>815</v>
      </c>
      <c r="C113" s="19">
        <v>40948</v>
      </c>
      <c r="D113" s="19">
        <f t="shared" si="7"/>
        <v>40993</v>
      </c>
      <c r="E113" s="19">
        <f t="shared" si="9"/>
        <v>41008</v>
      </c>
      <c r="F113" s="78"/>
      <c r="G113" s="8" t="s">
        <v>525</v>
      </c>
      <c r="H113" s="8" t="s">
        <v>504</v>
      </c>
      <c r="I113" s="8" t="s">
        <v>507</v>
      </c>
      <c r="J113" s="9" t="s">
        <v>816</v>
      </c>
      <c r="K113" s="9" t="s">
        <v>865</v>
      </c>
      <c r="L113" s="9" t="s">
        <v>866</v>
      </c>
      <c r="M113" s="10" t="str">
        <f>VLOOKUP(B113,SAOM!B$2:H1107,7,0)</f>
        <v>SES-ITRA-0813</v>
      </c>
      <c r="N113" s="33">
        <v>4033</v>
      </c>
      <c r="O113" s="19">
        <f>VLOOKUP(B113,SAOM!B$2:I1107,8,0)</f>
        <v>40953</v>
      </c>
      <c r="P113" s="19" t="str">
        <f>VLOOKUP(B113,AG_Lider!A$1:F1465,6,0)</f>
        <v>CONCLUÍDO</v>
      </c>
      <c r="Q113" s="24" t="str">
        <f>VLOOKUP(B113,SAOM!B$2:J1107,9,0)</f>
        <v>Ronaldo Guimarães</v>
      </c>
      <c r="R113" s="19" t="str">
        <f>VLOOKUP(B113,SAOM!B$2:K1553,10,0)</f>
        <v>Avenida João Pinheiro, 791 - Centro</v>
      </c>
      <c r="S113" s="24" t="str">
        <f>VLOOKUP(B113,SAOM!B$2:L1833,11,0)</f>
        <v>(31) 3839-2386</v>
      </c>
      <c r="T113" s="43">
        <v>40953</v>
      </c>
      <c r="U113" s="9" t="str">
        <f>VLOOKUP(B113,SAOM!B$2:M1413,12,0)</f>
        <v>00:20:0E:10:4A:17</v>
      </c>
      <c r="V113" s="19">
        <v>40954</v>
      </c>
      <c r="W113" s="9" t="s">
        <v>488</v>
      </c>
      <c r="X113" s="52">
        <v>40954</v>
      </c>
      <c r="Y113" s="54">
        <v>40984</v>
      </c>
      <c r="Z113" s="46" t="s">
        <v>762</v>
      </c>
      <c r="AA113" s="21">
        <v>40954</v>
      </c>
    </row>
    <row r="114" spans="1:28" s="76" customFormat="1">
      <c r="A114" s="32">
        <v>815</v>
      </c>
      <c r="B114" s="92" t="s">
        <v>817</v>
      </c>
      <c r="C114" s="19">
        <v>40948</v>
      </c>
      <c r="D114" s="19">
        <f t="shared" si="7"/>
        <v>40993</v>
      </c>
      <c r="E114" s="19">
        <f t="shared" si="9"/>
        <v>41008</v>
      </c>
      <c r="F114" s="19"/>
      <c r="G114" s="8" t="s">
        <v>525</v>
      </c>
      <c r="H114" s="8" t="s">
        <v>504</v>
      </c>
      <c r="I114" s="8" t="s">
        <v>507</v>
      </c>
      <c r="J114" s="9" t="s">
        <v>818</v>
      </c>
      <c r="K114" s="9" t="s">
        <v>867</v>
      </c>
      <c r="L114" s="9" t="s">
        <v>868</v>
      </c>
      <c r="M114" s="10" t="str">
        <f>VLOOKUP(B114,SAOM!B$2:H1108,7,0)</f>
        <v>SES-JABA-0815</v>
      </c>
      <c r="N114" s="33">
        <v>4035</v>
      </c>
      <c r="O114" s="19">
        <f>VLOOKUP(B114,SAOM!B$2:I1108,8,0)</f>
        <v>40966</v>
      </c>
      <c r="P114" s="19" t="str">
        <f>VLOOKUP(B114,AG_Lider!A$1:F1466,6,0)</f>
        <v>CONCLUÍDO</v>
      </c>
      <c r="Q114" s="24" t="str">
        <f>VLOOKUP(B114,SAOM!B$2:J1108,9,0)</f>
        <v>Maria Gorette de Carvalho</v>
      </c>
      <c r="R114" s="19" t="str">
        <f>VLOOKUP(B114,SAOM!B$2:K1554,10,0)</f>
        <v>Avenida Brasil, 843 - Centro</v>
      </c>
      <c r="S114" s="24" t="str">
        <f>VLOOKUP(B114,SAOM!B$2:L1834,11,0)</f>
        <v>(38) 3821-4793</v>
      </c>
      <c r="T114" s="43">
        <v>40962</v>
      </c>
      <c r="U114" s="9" t="str">
        <f>VLOOKUP(B114,SAOM!B$2:M1414,12,0)</f>
        <v>00:20:0E:10:49:FE</v>
      </c>
      <c r="V114" s="19">
        <v>40963</v>
      </c>
      <c r="W114" s="9" t="s">
        <v>498</v>
      </c>
      <c r="X114" s="52">
        <v>40966</v>
      </c>
      <c r="Y114" s="54">
        <v>40984</v>
      </c>
      <c r="Z114" s="46" t="s">
        <v>761</v>
      </c>
      <c r="AA114" s="21">
        <v>40966</v>
      </c>
    </row>
    <row r="115" spans="1:28" s="76" customFormat="1">
      <c r="A115" s="32">
        <v>817</v>
      </c>
      <c r="B115" s="92" t="s">
        <v>819</v>
      </c>
      <c r="C115" s="19">
        <v>40948</v>
      </c>
      <c r="D115" s="19">
        <f t="shared" si="7"/>
        <v>40993</v>
      </c>
      <c r="E115" s="19" t="s">
        <v>507</v>
      </c>
      <c r="F115" s="19">
        <v>40967</v>
      </c>
      <c r="G115" s="8" t="s">
        <v>777</v>
      </c>
      <c r="H115" s="8" t="s">
        <v>504</v>
      </c>
      <c r="I115" s="8" t="s">
        <v>514</v>
      </c>
      <c r="J115" s="9" t="s">
        <v>820</v>
      </c>
      <c r="K115" s="9" t="s">
        <v>869</v>
      </c>
      <c r="L115" s="9" t="s">
        <v>870</v>
      </c>
      <c r="M115" s="10" t="str">
        <f>VLOOKUP(B115,SAOM!B$2:H1109,7,0)</f>
        <v>-</v>
      </c>
      <c r="N115" s="33">
        <v>4035</v>
      </c>
      <c r="O115" s="19" t="str">
        <f>VLOOKUP(B115,SAOM!B$2:I1109,8,0)</f>
        <v>-</v>
      </c>
      <c r="P115" s="19" t="str">
        <f>VLOOKUP(B115,AG_Lider!A$1:F1467,6,0)</f>
        <v>VODANET</v>
      </c>
      <c r="Q115" s="24" t="str">
        <f>VLOOKUP(B115,SAOM!B$2:J1109,9,0)</f>
        <v>Sinvaldo Alves Pereira</v>
      </c>
      <c r="R115" s="19" t="str">
        <f>VLOOKUP(B115,SAOM!B$2:K1555,10,0)</f>
        <v>Avenida Otavio Carneiro, 1102 - Santo Antônio</v>
      </c>
      <c r="S115" s="24" t="str">
        <f>VLOOKUP(B115,SAOM!B$2:L1835,11,0)</f>
        <v>(38) 3749-6202</v>
      </c>
      <c r="T115" s="43"/>
      <c r="U115" s="9" t="str">
        <f>VLOOKUP(B115,SAOM!B$2:M1415,12,0)</f>
        <v>-</v>
      </c>
      <c r="V115" s="19"/>
      <c r="W115" s="9"/>
      <c r="X115" s="52"/>
      <c r="Y115" s="54"/>
      <c r="Z115" s="89" t="s">
        <v>2842</v>
      </c>
      <c r="AA115" s="21"/>
    </row>
    <row r="116" spans="1:28" s="76" customFormat="1">
      <c r="A116" s="32">
        <v>828</v>
      </c>
      <c r="B116" s="92" t="s">
        <v>821</v>
      </c>
      <c r="C116" s="19">
        <v>40948</v>
      </c>
      <c r="D116" s="19">
        <f t="shared" si="7"/>
        <v>40993</v>
      </c>
      <c r="E116" s="19" t="s">
        <v>507</v>
      </c>
      <c r="F116" s="78">
        <v>40954</v>
      </c>
      <c r="G116" s="8" t="s">
        <v>777</v>
      </c>
      <c r="H116" s="8" t="s">
        <v>504</v>
      </c>
      <c r="I116" s="8" t="s">
        <v>514</v>
      </c>
      <c r="J116" s="9" t="s">
        <v>822</v>
      </c>
      <c r="K116" s="9" t="s">
        <v>871</v>
      </c>
      <c r="L116" s="9" t="s">
        <v>872</v>
      </c>
      <c r="M116" s="10" t="str">
        <f>VLOOKUP(B116,SAOM!B$2:H1110,7,0)</f>
        <v>-</v>
      </c>
      <c r="N116" s="33">
        <v>4033</v>
      </c>
      <c r="O116" s="19" t="str">
        <f>VLOOKUP(B116,SAOM!B$2:I1110,8,0)</f>
        <v>-</v>
      </c>
      <c r="P116" s="19" t="str">
        <f>VLOOKUP(B116,AG_Lider!A$1:F1468,6,0)</f>
        <v>VODANET</v>
      </c>
      <c r="Q116" s="24" t="str">
        <f>VLOOKUP(B116,SAOM!B$2:J1110,9,0)</f>
        <v>nathalia Cesar de Oliveira</v>
      </c>
      <c r="R116" s="19" t="str">
        <f>VLOOKUP(B116,SAOM!B$2:K1556,10,0)</f>
        <v>Rua Maria Virginia da Conceição, 0 - Centro</v>
      </c>
      <c r="S116" s="24" t="str">
        <f>VLOOKUP(B116,SAOM!B$2:L1836,11,0)</f>
        <v>(33) 3343-1117</v>
      </c>
      <c r="T116" s="43"/>
      <c r="U116" s="9" t="str">
        <f>VLOOKUP(B116,SAOM!B$2:M1416,12,0)</f>
        <v>-</v>
      </c>
      <c r="V116" s="19"/>
      <c r="W116" s="9"/>
      <c r="X116" s="52"/>
      <c r="Y116" s="54"/>
      <c r="Z116" s="46" t="s">
        <v>1000</v>
      </c>
      <c r="AA116" s="21">
        <v>40952</v>
      </c>
    </row>
    <row r="117" spans="1:28" s="76" customFormat="1">
      <c r="A117" s="32">
        <v>830</v>
      </c>
      <c r="B117" s="92" t="s">
        <v>823</v>
      </c>
      <c r="C117" s="19">
        <v>40948</v>
      </c>
      <c r="D117" s="19">
        <f t="shared" si="7"/>
        <v>40993</v>
      </c>
      <c r="E117" s="19" t="s">
        <v>507</v>
      </c>
      <c r="F117" s="78">
        <v>40954</v>
      </c>
      <c r="G117" s="8" t="s">
        <v>777</v>
      </c>
      <c r="H117" s="8" t="s">
        <v>504</v>
      </c>
      <c r="I117" s="8" t="s">
        <v>514</v>
      </c>
      <c r="J117" s="9" t="s">
        <v>824</v>
      </c>
      <c r="K117" s="9" t="s">
        <v>873</v>
      </c>
      <c r="L117" s="9" t="s">
        <v>874</v>
      </c>
      <c r="M117" s="10" t="str">
        <f>VLOOKUP(B117,SAOM!B$2:H1111,7,0)</f>
        <v>-</v>
      </c>
      <c r="N117" s="33">
        <v>4033</v>
      </c>
      <c r="O117" s="19" t="str">
        <f>VLOOKUP(B117,SAOM!B$2:I1111,8,0)</f>
        <v>-</v>
      </c>
      <c r="P117" s="19" t="str">
        <f>VLOOKUP(B117,AG_Lider!A$1:F1469,6,0)</f>
        <v>VODANET</v>
      </c>
      <c r="Q117" s="24" t="str">
        <f>VLOOKUP(B117,SAOM!B$2:J1111,9,0)</f>
        <v>Kelcia Fagundes de Andrade</v>
      </c>
      <c r="R117" s="19" t="str">
        <f>VLOOKUP(B117,SAOM!B$2:K1557,10,0)</f>
        <v>Rua Dr Juracy de Oliveira, 0 - Centro</v>
      </c>
      <c r="S117" s="24" t="str">
        <f>VLOOKUP(B117,SAOM!B$2:L1837,11,0)</f>
        <v>(35) 3325-1600</v>
      </c>
      <c r="T117" s="43"/>
      <c r="U117" s="9" t="str">
        <f>VLOOKUP(B117,SAOM!B$2:M1417,12,0)</f>
        <v>-</v>
      </c>
      <c r="V117" s="19"/>
      <c r="W117" s="9"/>
      <c r="X117" s="52"/>
      <c r="Y117" s="54"/>
      <c r="Z117" s="46" t="s">
        <v>1000</v>
      </c>
      <c r="AA117" s="21">
        <v>40952</v>
      </c>
    </row>
    <row r="118" spans="1:28" s="76" customFormat="1">
      <c r="A118" s="32">
        <v>787</v>
      </c>
      <c r="B118" s="92" t="s">
        <v>825</v>
      </c>
      <c r="C118" s="19">
        <v>40948</v>
      </c>
      <c r="D118" s="19">
        <f t="shared" si="7"/>
        <v>40993</v>
      </c>
      <c r="E118" s="19" t="s">
        <v>507</v>
      </c>
      <c r="F118" s="19">
        <v>40967</v>
      </c>
      <c r="G118" s="8" t="s">
        <v>777</v>
      </c>
      <c r="H118" s="8" t="s">
        <v>504</v>
      </c>
      <c r="I118" s="8" t="s">
        <v>514</v>
      </c>
      <c r="J118" s="9" t="s">
        <v>826</v>
      </c>
      <c r="K118" s="9" t="s">
        <v>875</v>
      </c>
      <c r="L118" s="9" t="s">
        <v>876</v>
      </c>
      <c r="M118" s="10" t="str">
        <f>VLOOKUP(B118,SAOM!B$2:H1112,7,0)</f>
        <v>-</v>
      </c>
      <c r="N118" s="33">
        <v>4033</v>
      </c>
      <c r="O118" s="19" t="str">
        <f>VLOOKUP(B118,SAOM!B$2:I1112,8,0)</f>
        <v>-</v>
      </c>
      <c r="P118" s="19" t="str">
        <f>VLOOKUP(B118,AG_Lider!A$1:F1470,6,0)</f>
        <v>VODANET</v>
      </c>
      <c r="Q118" s="24" t="str">
        <f>VLOOKUP(B118,SAOM!B$2:J1112,9,0)</f>
        <v>ANDERLUCIO DA CRUZ EVANGELISTA</v>
      </c>
      <c r="R118" s="19" t="str">
        <f>VLOOKUP(B118,SAOM!B$2:K1558,10,0)</f>
        <v>Avenida SEBASTIAO GOMES DA SILVA, 0 - MONTE SINAI.</v>
      </c>
      <c r="S118" s="24" t="str">
        <f>VLOOKUP(B118,SAOM!B$2:L1838,11,0)</f>
        <v>(33) 8428-2627</v>
      </c>
      <c r="T118" s="43"/>
      <c r="U118" s="9" t="str">
        <f>VLOOKUP(B118,SAOM!B$2:M1418,12,0)</f>
        <v>-</v>
      </c>
      <c r="V118" s="19"/>
      <c r="W118" s="9"/>
      <c r="X118" s="52"/>
      <c r="Y118" s="54"/>
      <c r="Z118" s="89" t="s">
        <v>1553</v>
      </c>
      <c r="AA118" s="21"/>
    </row>
    <row r="119" spans="1:28" s="76" customFormat="1">
      <c r="A119" s="32">
        <v>788</v>
      </c>
      <c r="B119" s="92" t="s">
        <v>827</v>
      </c>
      <c r="C119" s="19">
        <v>40948</v>
      </c>
      <c r="D119" s="19">
        <f t="shared" si="7"/>
        <v>40993</v>
      </c>
      <c r="E119" s="19">
        <f t="shared" si="9"/>
        <v>41008</v>
      </c>
      <c r="F119" s="19"/>
      <c r="G119" s="8" t="s">
        <v>525</v>
      </c>
      <c r="H119" s="8" t="s">
        <v>504</v>
      </c>
      <c r="I119" s="8" t="s">
        <v>507</v>
      </c>
      <c r="J119" s="9" t="s">
        <v>828</v>
      </c>
      <c r="K119" s="9" t="s">
        <v>877</v>
      </c>
      <c r="L119" s="9" t="s">
        <v>878</v>
      </c>
      <c r="M119" s="10" t="str">
        <f>VLOOKUP(B119,SAOM!B$2:H1113,7,0)</f>
        <v>SES-SARA-0788</v>
      </c>
      <c r="N119" s="33">
        <v>4033</v>
      </c>
      <c r="O119" s="19">
        <f>VLOOKUP(B119,SAOM!B$2:I1113,8,0)</f>
        <v>40975</v>
      </c>
      <c r="P119" s="19" t="str">
        <f>VLOOKUP(B119,AG_Lider!A$1:F1471,6,0)</f>
        <v>CONCLUÍDO</v>
      </c>
      <c r="Q119" s="24" t="str">
        <f>VLOOKUP(B119,SAOM!B$2:J1113,9,0)</f>
        <v>ANDREA REIS PEREIRA</v>
      </c>
      <c r="R119" s="19" t="str">
        <f>VLOOKUP(B119,SAOM!B$2:K1559,10,0)</f>
        <v>Avenida BARRA VELHA, 405 - CENTRO.</v>
      </c>
      <c r="S119" s="24" t="str">
        <f>VLOOKUP(B119,SAOM!B$2:L1839,11,0)</f>
        <v>(35) 3523-9409</v>
      </c>
      <c r="T119" s="43">
        <v>40969</v>
      </c>
      <c r="U119" s="9" t="str">
        <f>VLOOKUP(B119,SAOM!B$2:M1419,12,0)</f>
        <v>00:20:0E:10:49:F0</v>
      </c>
      <c r="V119" s="19">
        <v>40975</v>
      </c>
      <c r="W119" s="9" t="s">
        <v>701</v>
      </c>
      <c r="X119" s="52">
        <v>40975</v>
      </c>
      <c r="Y119" s="101">
        <v>41012</v>
      </c>
      <c r="Z119" s="46" t="s">
        <v>762</v>
      </c>
      <c r="AA119" s="21">
        <v>40975</v>
      </c>
      <c r="AB119" s="21"/>
    </row>
    <row r="120" spans="1:28" s="76" customFormat="1">
      <c r="A120" s="32">
        <v>789</v>
      </c>
      <c r="B120" s="92" t="s">
        <v>829</v>
      </c>
      <c r="C120" s="19">
        <v>40948</v>
      </c>
      <c r="D120" s="19">
        <f t="shared" si="7"/>
        <v>40993</v>
      </c>
      <c r="E120" s="19">
        <f t="shared" si="9"/>
        <v>41008</v>
      </c>
      <c r="F120" s="19"/>
      <c r="G120" s="8" t="s">
        <v>525</v>
      </c>
      <c r="H120" s="8" t="s">
        <v>504</v>
      </c>
      <c r="I120" s="8" t="s">
        <v>507</v>
      </c>
      <c r="J120" s="9" t="s">
        <v>830</v>
      </c>
      <c r="K120" s="9" t="s">
        <v>879</v>
      </c>
      <c r="L120" s="9" t="s">
        <v>880</v>
      </c>
      <c r="M120" s="10" t="str">
        <f>VLOOKUP(B120,SAOM!B$2:H1114,7,0)</f>
        <v>SES-SANO-0789</v>
      </c>
      <c r="N120" s="33">
        <v>4035</v>
      </c>
      <c r="O120" s="19">
        <f>VLOOKUP(B120,SAOM!B$2:I1114,8,0)</f>
        <v>40966</v>
      </c>
      <c r="P120" s="19" t="str">
        <f>VLOOKUP(B120,AG_Lider!A$1:F1472,6,0)</f>
        <v>CONCLUÍDO</v>
      </c>
      <c r="Q120" s="24" t="str">
        <f>VLOOKUP(B120,SAOM!B$2:J1114,9,0)</f>
        <v>ELAINY RODRIGUES DE OLIVEIRA LIMA</v>
      </c>
      <c r="R120" s="19" t="str">
        <f>VLOOKUP(B120,SAOM!B$2:K1560,10,0)</f>
        <v>Rua ANTONIO BASTOS BRAGA, 99 - CENTRO.</v>
      </c>
      <c r="S120" s="24" t="str">
        <f>VLOOKUP(B120,SAOM!B$2:L1840,11,0)</f>
        <v>(33) 3582-1509</v>
      </c>
      <c r="T120" s="43">
        <v>40962</v>
      </c>
      <c r="U120" s="9" t="str">
        <f>VLOOKUP(B120,SAOM!B$2:M1420,12,0)</f>
        <v>00:20:0E:10:4A:1C</v>
      </c>
      <c r="V120" s="19">
        <v>40963</v>
      </c>
      <c r="W120" s="9" t="s">
        <v>678</v>
      </c>
      <c r="X120" s="52">
        <v>40966</v>
      </c>
      <c r="Y120" s="54"/>
      <c r="Z120" s="46"/>
      <c r="AA120" s="21">
        <v>40966</v>
      </c>
    </row>
    <row r="121" spans="1:28" s="76" customFormat="1">
      <c r="A121" s="32">
        <v>790</v>
      </c>
      <c r="B121" s="92" t="s">
        <v>831</v>
      </c>
      <c r="C121" s="19">
        <v>40948</v>
      </c>
      <c r="D121" s="19">
        <f t="shared" si="7"/>
        <v>40993</v>
      </c>
      <c r="E121" s="19" t="s">
        <v>507</v>
      </c>
      <c r="F121" s="19">
        <v>40967</v>
      </c>
      <c r="G121" s="8" t="s">
        <v>777</v>
      </c>
      <c r="H121" s="8" t="s">
        <v>504</v>
      </c>
      <c r="I121" s="8" t="s">
        <v>514</v>
      </c>
      <c r="J121" s="9" t="s">
        <v>832</v>
      </c>
      <c r="K121" s="9" t="s">
        <v>881</v>
      </c>
      <c r="L121" s="9" t="s">
        <v>882</v>
      </c>
      <c r="M121" s="10" t="str">
        <f>VLOOKUP(B121,SAOM!B$2:H1115,7,0)</f>
        <v>-</v>
      </c>
      <c r="N121" s="33">
        <v>4035</v>
      </c>
      <c r="O121" s="19" t="str">
        <f>VLOOKUP(B121,SAOM!B$2:I1115,8,0)</f>
        <v>-</v>
      </c>
      <c r="P121" s="19" t="str">
        <f>VLOOKUP(B121,AG_Lider!A$1:F1473,6,0)</f>
        <v>VODANET</v>
      </c>
      <c r="Q121" s="24" t="str">
        <f>VLOOKUP(B121,SAOM!B$2:J1115,9,0)</f>
        <v>CASSIO MARTINS MACENA</v>
      </c>
      <c r="R121" s="19" t="str">
        <f>VLOOKUP(B121,SAOM!B$2:K1561,10,0)</f>
        <v>Avenida NITON GONÇALVES PEREIRA, 380 - CENTRO.</v>
      </c>
      <c r="S121" s="24" t="str">
        <f>VLOOKUP(B121,SAOM!B$2:L1841,11,0)</f>
        <v>(38) 3624-1480</v>
      </c>
      <c r="T121" s="43"/>
      <c r="U121" s="9" t="str">
        <f>VLOOKUP(B121,SAOM!B$2:M1421,12,0)</f>
        <v>-</v>
      </c>
      <c r="V121" s="19"/>
      <c r="W121" s="9"/>
      <c r="X121" s="52"/>
      <c r="Y121" s="54"/>
      <c r="Z121" s="89" t="s">
        <v>1553</v>
      </c>
      <c r="AA121" s="21"/>
    </row>
    <row r="122" spans="1:28" s="76" customFormat="1">
      <c r="A122" s="32">
        <v>791</v>
      </c>
      <c r="B122" s="92" t="s">
        <v>833</v>
      </c>
      <c r="C122" s="19">
        <v>40948</v>
      </c>
      <c r="D122" s="19">
        <f t="shared" si="7"/>
        <v>40993</v>
      </c>
      <c r="E122" s="19">
        <f t="shared" si="9"/>
        <v>41008</v>
      </c>
      <c r="F122" s="19"/>
      <c r="G122" s="8" t="s">
        <v>525</v>
      </c>
      <c r="H122" s="8" t="s">
        <v>504</v>
      </c>
      <c r="I122" s="8" t="s">
        <v>507</v>
      </c>
      <c r="J122" s="9" t="s">
        <v>834</v>
      </c>
      <c r="K122" s="9" t="s">
        <v>883</v>
      </c>
      <c r="L122" s="9" t="s">
        <v>884</v>
      </c>
      <c r="M122" s="10" t="str">
        <f>VLOOKUP(B122,SAOM!B$2:H1116,7,0)</f>
        <v>SES-SANO-0791</v>
      </c>
      <c r="N122" s="33">
        <v>4033</v>
      </c>
      <c r="O122" s="19">
        <f>VLOOKUP(B122,SAOM!B$2:I1116,8,0)</f>
        <v>40963</v>
      </c>
      <c r="P122" s="19" t="str">
        <f>VLOOKUP(B122,AG_Lider!A$1:F1474,6,0)</f>
        <v>CONCLUÍDO</v>
      </c>
      <c r="Q122" s="24" t="str">
        <f>VLOOKUP(B122,SAOM!B$2:J1116,9,0)</f>
        <v>IURI PIMENTA OLIVEIRA</v>
      </c>
      <c r="R122" s="19" t="str">
        <f>VLOOKUP(B122,SAOM!B$2:K1562,10,0)</f>
        <v>Rua MIGUEL MARTINS, 747 - CENTRO.</v>
      </c>
      <c r="S122" s="24" t="str">
        <f>VLOOKUP(B122,SAOM!B$2:L1842,11,0)</f>
        <v>(35) 3535-1829</v>
      </c>
      <c r="T122" s="43">
        <v>40962</v>
      </c>
      <c r="U122" s="9" t="str">
        <f>VLOOKUP(B122,SAOM!B$2:M1422,12,0)</f>
        <v>00:20:0E:10:49:AF</v>
      </c>
      <c r="V122" s="19">
        <v>40963</v>
      </c>
      <c r="W122" s="9" t="s">
        <v>487</v>
      </c>
      <c r="X122" s="52">
        <v>40964</v>
      </c>
      <c r="Y122" s="54">
        <v>40984</v>
      </c>
      <c r="Z122" s="46" t="s">
        <v>762</v>
      </c>
      <c r="AA122" s="21">
        <v>40963</v>
      </c>
    </row>
    <row r="123" spans="1:28" s="76" customFormat="1">
      <c r="A123" s="32">
        <v>792</v>
      </c>
      <c r="B123" s="92" t="s">
        <v>835</v>
      </c>
      <c r="C123" s="19">
        <v>40948</v>
      </c>
      <c r="D123" s="19">
        <f t="shared" si="7"/>
        <v>40993</v>
      </c>
      <c r="E123" s="19" t="s">
        <v>507</v>
      </c>
      <c r="F123" s="19">
        <v>40967</v>
      </c>
      <c r="G123" s="8" t="s">
        <v>777</v>
      </c>
      <c r="H123" s="8" t="s">
        <v>504</v>
      </c>
      <c r="I123" s="8" t="s">
        <v>514</v>
      </c>
      <c r="J123" s="9" t="s">
        <v>836</v>
      </c>
      <c r="K123" s="9" t="s">
        <v>885</v>
      </c>
      <c r="L123" s="9" t="s">
        <v>886</v>
      </c>
      <c r="M123" s="10" t="str">
        <f>VLOOKUP(B123,SAOM!B$2:H1117,7,0)</f>
        <v>-</v>
      </c>
      <c r="N123" s="33">
        <v>4033</v>
      </c>
      <c r="O123" s="19" t="str">
        <f>VLOOKUP(B123,SAOM!B$2:I1117,8,0)</f>
        <v>-</v>
      </c>
      <c r="P123" s="19" t="str">
        <f>VLOOKUP(B123,AG_Lider!A$1:F1475,6,0)</f>
        <v>VODANET</v>
      </c>
      <c r="Q123" s="24" t="str">
        <f>VLOOKUP(B123,SAOM!B$2:J1117,9,0)</f>
        <v>KELLEN JUNQUEIRA OLIVEIRA</v>
      </c>
      <c r="R123" s="19" t="str">
        <f>VLOOKUP(B123,SAOM!B$2:K1563,10,0)</f>
        <v>Rua IRMAO ILIDIO GABRIEL, 75 - COHAB.</v>
      </c>
      <c r="S123" s="24" t="str">
        <f>VLOOKUP(B123,SAOM!B$2:L1843,11,0)</f>
        <v>(35) 3323-2014</v>
      </c>
      <c r="T123" s="43"/>
      <c r="U123" s="9" t="str">
        <f>VLOOKUP(B123,SAOM!B$2:M1423,12,0)</f>
        <v>-</v>
      </c>
      <c r="V123" s="19"/>
      <c r="W123" s="9"/>
      <c r="X123" s="52"/>
      <c r="Y123" s="54"/>
      <c r="Z123" s="89" t="s">
        <v>1554</v>
      </c>
      <c r="AA123" s="21"/>
    </row>
    <row r="124" spans="1:28" s="76" customFormat="1">
      <c r="A124" s="32">
        <v>793</v>
      </c>
      <c r="B124" s="92" t="s">
        <v>837</v>
      </c>
      <c r="C124" s="19">
        <v>40948</v>
      </c>
      <c r="D124" s="19">
        <f t="shared" si="7"/>
        <v>40993</v>
      </c>
      <c r="E124" s="19" t="s">
        <v>507</v>
      </c>
      <c r="F124" s="19">
        <v>40967</v>
      </c>
      <c r="G124" s="8" t="s">
        <v>525</v>
      </c>
      <c r="H124" s="8" t="s">
        <v>504</v>
      </c>
      <c r="I124" s="8" t="s">
        <v>507</v>
      </c>
      <c r="J124" s="9" t="s">
        <v>838</v>
      </c>
      <c r="K124" s="9" t="s">
        <v>887</v>
      </c>
      <c r="L124" s="9" t="s">
        <v>888</v>
      </c>
      <c r="M124" s="10" t="str">
        <f>VLOOKUP(B124,SAOM!B$2:H1118,7,0)</f>
        <v>SES-SEES-0793</v>
      </c>
      <c r="N124" s="33">
        <v>4033</v>
      </c>
      <c r="O124" s="19">
        <f>VLOOKUP(B124,SAOM!B$2:I1118,8,0)</f>
        <v>40988</v>
      </c>
      <c r="P124" s="19" t="str">
        <f>VLOOKUP(B124,AG_Lider!A$1:F1476,6,0)</f>
        <v>CONCLUÍDO</v>
      </c>
      <c r="Q124" s="24" t="str">
        <f>VLOOKUP(B124,SAOM!B$2:J1118,9,0)</f>
        <v>ANA CLARA GARCIA MARTON</v>
      </c>
      <c r="R124" s="19" t="str">
        <f>VLOOKUP(B124,SAOM!B$2:K1564,10,0)</f>
        <v>Rua ELPIDIO DE SOUZA GUERRA, 38 - CENTRO.</v>
      </c>
      <c r="S124" s="24" t="str">
        <f>VLOOKUP(B124,SAOM!B$2:L1844,11,0)</f>
        <v>(32) 3287-1167</v>
      </c>
      <c r="T124" s="43"/>
      <c r="U124" s="9" t="str">
        <f>VLOOKUP(B124,SAOM!B$2:M1424,12,0)</f>
        <v>00:20:0E:10:4A:19</v>
      </c>
      <c r="V124" s="19">
        <v>40988</v>
      </c>
      <c r="W124" s="9" t="s">
        <v>2013</v>
      </c>
      <c r="X124" s="52">
        <v>40988</v>
      </c>
      <c r="Y124" s="54"/>
      <c r="Z124" s="89"/>
      <c r="AA124" s="21">
        <v>40988</v>
      </c>
      <c r="AB124" s="21"/>
    </row>
    <row r="125" spans="1:28" s="76" customFormat="1">
      <c r="A125" s="32">
        <v>794</v>
      </c>
      <c r="B125" s="92" t="s">
        <v>839</v>
      </c>
      <c r="C125" s="19">
        <v>40948</v>
      </c>
      <c r="D125" s="19">
        <f t="shared" si="7"/>
        <v>40993</v>
      </c>
      <c r="E125" s="19" t="s">
        <v>507</v>
      </c>
      <c r="F125" s="19">
        <v>40967</v>
      </c>
      <c r="G125" s="8" t="s">
        <v>777</v>
      </c>
      <c r="H125" s="8" t="s">
        <v>504</v>
      </c>
      <c r="I125" s="8" t="s">
        <v>514</v>
      </c>
      <c r="J125" s="9" t="s">
        <v>840</v>
      </c>
      <c r="K125" s="9" t="s">
        <v>889</v>
      </c>
      <c r="L125" s="9" t="s">
        <v>890</v>
      </c>
      <c r="M125" s="10" t="str">
        <f>VLOOKUP(B125,SAOM!B$2:H1119,7,0)</f>
        <v>-</v>
      </c>
      <c r="N125" s="33">
        <v>4033</v>
      </c>
      <c r="O125" s="19" t="str">
        <f>VLOOKUP(B125,SAOM!B$2:I1119,8,0)</f>
        <v>-</v>
      </c>
      <c r="P125" s="19" t="str">
        <f>VLOOKUP(B125,AG_Lider!A$1:F1477,6,0)</f>
        <v>VODANET</v>
      </c>
      <c r="Q125" s="24" t="str">
        <f>VLOOKUP(B125,SAOM!B$2:J1119,9,0)</f>
        <v>EVERTON TRINDADE CAMPOS</v>
      </c>
      <c r="R125" s="19" t="str">
        <f>VLOOKUP(B125,SAOM!B$2:K1565,10,0)</f>
        <v>Travessa PADRE JOSE PEREIRA, 0 - SAO GERALDO</v>
      </c>
      <c r="S125" s="24" t="str">
        <f>VLOOKUP(B125,SAOM!B$2:L1845,11,0)</f>
        <v>(31) 3577-1450</v>
      </c>
      <c r="T125" s="43"/>
      <c r="U125" s="9" t="str">
        <f>VLOOKUP(B125,SAOM!B$2:M1425,12,0)</f>
        <v>-</v>
      </c>
      <c r="V125" s="19"/>
      <c r="W125" s="9"/>
      <c r="X125" s="52"/>
      <c r="Y125" s="54"/>
      <c r="Z125" s="89" t="s">
        <v>2842</v>
      </c>
      <c r="AA125" s="21"/>
    </row>
    <row r="126" spans="1:28" s="76" customFormat="1">
      <c r="A126" s="32">
        <v>795</v>
      </c>
      <c r="B126" s="92" t="s">
        <v>841</v>
      </c>
      <c r="C126" s="19">
        <v>40948</v>
      </c>
      <c r="D126" s="19">
        <f t="shared" si="7"/>
        <v>40993</v>
      </c>
      <c r="E126" s="19">
        <f t="shared" si="9"/>
        <v>41008</v>
      </c>
      <c r="F126" s="19"/>
      <c r="G126" s="8" t="s">
        <v>525</v>
      </c>
      <c r="H126" s="8" t="s">
        <v>504</v>
      </c>
      <c r="I126" s="8" t="s">
        <v>507</v>
      </c>
      <c r="J126" s="9" t="s">
        <v>842</v>
      </c>
      <c r="K126" s="9" t="s">
        <v>891</v>
      </c>
      <c r="L126" s="9" t="s">
        <v>892</v>
      </c>
      <c r="M126" s="10" t="str">
        <f>VLOOKUP(B126,SAOM!B$2:H1120,7,0)</f>
        <v>SES-SEIA-0795</v>
      </c>
      <c r="N126" s="33">
        <v>4033</v>
      </c>
      <c r="O126" s="19">
        <f>VLOOKUP(B126,SAOM!B$2:I1120,8,0)</f>
        <v>40968</v>
      </c>
      <c r="P126" s="19" t="str">
        <f>VLOOKUP(B126,AG_Lider!A$1:F1478,6,0)</f>
        <v>CONCLUÍDO</v>
      </c>
      <c r="Q126" s="24" t="str">
        <f>VLOOKUP(B126,SAOM!B$2:J1120,9,0)</f>
        <v>GABRIELA DANZINGER DE SIQUEIRA</v>
      </c>
      <c r="R126" s="19" t="str">
        <f>VLOOKUP(B126,SAOM!B$2:K1566,10,0)</f>
        <v>Rua DR PLINIO COUTINHO, 0 - CENTRO.</v>
      </c>
      <c r="S126" s="24" t="str">
        <f>VLOOKUP(B126,SAOM!B$2:L1846,11,0)</f>
        <v>(35) 3284-1862</v>
      </c>
      <c r="T126" s="43"/>
      <c r="U126" s="9" t="str">
        <f>VLOOKUP(B126,SAOM!B$2:M1426,12,0)</f>
        <v>00:20:0E:10:48:78</v>
      </c>
      <c r="V126" s="19">
        <v>40968</v>
      </c>
      <c r="W126" s="9" t="s">
        <v>488</v>
      </c>
      <c r="X126" s="52">
        <v>40968</v>
      </c>
      <c r="Y126" s="54">
        <v>40984</v>
      </c>
      <c r="Z126" s="46" t="s">
        <v>762</v>
      </c>
      <c r="AA126" s="21">
        <v>40968</v>
      </c>
    </row>
    <row r="127" spans="1:28" s="76" customFormat="1">
      <c r="A127" s="32">
        <v>796</v>
      </c>
      <c r="B127" s="92" t="s">
        <v>843</v>
      </c>
      <c r="C127" s="19">
        <v>40948</v>
      </c>
      <c r="D127" s="19">
        <f t="shared" si="7"/>
        <v>40993</v>
      </c>
      <c r="E127" s="19">
        <f t="shared" si="9"/>
        <v>41008</v>
      </c>
      <c r="F127" s="19"/>
      <c r="G127" s="8" t="s">
        <v>525</v>
      </c>
      <c r="H127" s="8" t="s">
        <v>504</v>
      </c>
      <c r="I127" s="8" t="s">
        <v>507</v>
      </c>
      <c r="J127" s="9" t="s">
        <v>844</v>
      </c>
      <c r="K127" s="9" t="s">
        <v>893</v>
      </c>
      <c r="L127" s="9" t="s">
        <v>894</v>
      </c>
      <c r="M127" s="10" t="str">
        <f>VLOOKUP(B127,SAOM!B$2:H1121,7,0)</f>
        <v>SES-COIA-0796</v>
      </c>
      <c r="N127" s="33">
        <v>4033</v>
      </c>
      <c r="O127" s="19">
        <f>VLOOKUP(B127,SAOM!B$2:I1121,8,0)</f>
        <v>40963</v>
      </c>
      <c r="P127" s="19" t="str">
        <f>VLOOKUP(B127,AG_Lider!A$1:F1479,6,0)</f>
        <v>CONCLUÍDO</v>
      </c>
      <c r="Q127" s="24" t="str">
        <f>VLOOKUP(B127,SAOM!B$2:J1121,9,0)</f>
        <v>LETICIA JUNHO MOREIRA</v>
      </c>
      <c r="R127" s="19" t="str">
        <f>VLOOKUP(B127,SAOM!B$2:K1567,10,0)</f>
        <v>Avenida CONEGO FRANCISCO, 240 - CENTRO.</v>
      </c>
      <c r="S127" s="24" t="str">
        <f>VLOOKUP(B127,SAOM!B$2:L1847,11,0)</f>
        <v>(35) 3244-1305</v>
      </c>
      <c r="T127" s="43">
        <v>40962</v>
      </c>
      <c r="U127" s="9" t="str">
        <f>VLOOKUP(B127,SAOM!B$2:M1427,12,0)</f>
        <v>00:20:0E:10:49:ED</v>
      </c>
      <c r="V127" s="19">
        <v>40963</v>
      </c>
      <c r="W127" s="9" t="s">
        <v>486</v>
      </c>
      <c r="X127" s="52">
        <v>40963</v>
      </c>
      <c r="Y127" s="54">
        <v>40984</v>
      </c>
      <c r="Z127" s="46" t="s">
        <v>762</v>
      </c>
      <c r="AA127" s="21">
        <v>40963</v>
      </c>
    </row>
    <row r="128" spans="1:28" s="76" customFormat="1">
      <c r="A128" s="32">
        <v>819</v>
      </c>
      <c r="B128" s="92" t="s">
        <v>845</v>
      </c>
      <c r="C128" s="19">
        <v>40948</v>
      </c>
      <c r="D128" s="19">
        <f t="shared" si="7"/>
        <v>40993</v>
      </c>
      <c r="E128" s="19">
        <f t="shared" si="9"/>
        <v>41008</v>
      </c>
      <c r="F128" s="19"/>
      <c r="G128" s="8" t="s">
        <v>525</v>
      </c>
      <c r="H128" s="8" t="s">
        <v>504</v>
      </c>
      <c r="I128" s="8" t="s">
        <v>507</v>
      </c>
      <c r="J128" s="9" t="s">
        <v>846</v>
      </c>
      <c r="K128" s="9" t="s">
        <v>895</v>
      </c>
      <c r="L128" s="9" t="s">
        <v>896</v>
      </c>
      <c r="M128" s="10" t="str">
        <f>VLOOKUP(B128,SAOM!B$2:H1122,7,0)</f>
        <v>SES-SATE-0819</v>
      </c>
      <c r="N128" s="33">
        <v>4033</v>
      </c>
      <c r="O128" s="19">
        <f>VLOOKUP(B128,SAOM!B$2:I1122,8,0)</f>
        <v>40956</v>
      </c>
      <c r="P128" s="19" t="str">
        <f>VLOOKUP(B128,AG_Lider!A$1:F1480,6,0)</f>
        <v>CONCLUÍDO</v>
      </c>
      <c r="Q128" s="24" t="str">
        <f>VLOOKUP(B128,SAOM!B$2:J1122,9,0)</f>
        <v>Iara Cardoso de Oliveira</v>
      </c>
      <c r="R128" s="19" t="str">
        <f>VLOOKUP(B128,SAOM!B$2:K1568,10,0)</f>
        <v>avenida Coronel Fragia, 486 - Bela Vista</v>
      </c>
      <c r="S128" s="24" t="str">
        <f>VLOOKUP(B128,SAOM!B$2:L1848,11,0)</f>
        <v>(37) 3281-2347</v>
      </c>
      <c r="T128" s="43"/>
      <c r="U128" s="9" t="str">
        <f>VLOOKUP(B128,SAOM!B$2:M1428,12,0)</f>
        <v>00:20:0E:10:49:AD</v>
      </c>
      <c r="V128" s="19">
        <v>40963</v>
      </c>
      <c r="W128" s="9" t="s">
        <v>515</v>
      </c>
      <c r="X128" s="52">
        <v>40963</v>
      </c>
      <c r="Y128" s="54">
        <v>40984</v>
      </c>
      <c r="Z128" s="46" t="s">
        <v>2787</v>
      </c>
      <c r="AA128" s="21">
        <v>40977</v>
      </c>
    </row>
    <row r="129" spans="1:28" s="76" customFormat="1">
      <c r="A129" s="32">
        <v>799</v>
      </c>
      <c r="B129" s="92" t="s">
        <v>897</v>
      </c>
      <c r="C129" s="19">
        <v>40949</v>
      </c>
      <c r="D129" s="19">
        <f t="shared" si="7"/>
        <v>40994</v>
      </c>
      <c r="E129" s="19">
        <f t="shared" si="9"/>
        <v>41009</v>
      </c>
      <c r="F129" s="19"/>
      <c r="G129" s="8" t="s">
        <v>525</v>
      </c>
      <c r="H129" s="8" t="s">
        <v>504</v>
      </c>
      <c r="I129" s="8" t="s">
        <v>507</v>
      </c>
      <c r="J129" s="9" t="s">
        <v>898</v>
      </c>
      <c r="K129" s="9" t="s">
        <v>937</v>
      </c>
      <c r="L129" s="9" t="s">
        <v>938</v>
      </c>
      <c r="M129" s="10" t="str">
        <f>VLOOKUP(B129,SAOM!B$2:H1123,7,0)</f>
        <v>SES-VIAS-0799</v>
      </c>
      <c r="N129" s="33">
        <v>4033</v>
      </c>
      <c r="O129" s="19">
        <f>VLOOKUP(B129,SAOM!B$2:I1123,8,0)</f>
        <v>40969</v>
      </c>
      <c r="P129" s="19" t="str">
        <f>VLOOKUP(B129,AG_Lider!A$1:F1481,6,0)</f>
        <v>CONCLUÍDO</v>
      </c>
      <c r="Q129" s="24" t="str">
        <f>VLOOKUP(B129,SAOM!B$2:J1123,9,0)</f>
        <v>WALFRIDO CRISTIAN CASSIN DE OLIVEIRA</v>
      </c>
      <c r="R129" s="19" t="str">
        <f>VLOOKUP(B129,SAOM!B$2:K1569,10,0)</f>
        <v>Rua LILIA MOREIRA, 0 - CENTRO</v>
      </c>
      <c r="S129" s="24" t="str">
        <f>VLOOKUP(B129,SAOM!B$2:L1849,11,0)</f>
        <v>(32) 3755-1068</v>
      </c>
      <c r="T129" s="43">
        <v>40969</v>
      </c>
      <c r="U129" s="9" t="str">
        <f>VLOOKUP(B129,SAOM!B$2:M1429,12,0)</f>
        <v>00:20:0E:10:45:87</v>
      </c>
      <c r="V129" s="19">
        <v>40969</v>
      </c>
      <c r="W129" s="9" t="s">
        <v>495</v>
      </c>
      <c r="X129" s="52">
        <v>40970</v>
      </c>
      <c r="Y129" s="54"/>
      <c r="Z129" s="46"/>
      <c r="AA129" s="21">
        <v>40970</v>
      </c>
      <c r="AB129" s="21"/>
    </row>
    <row r="130" spans="1:28" s="76" customFormat="1">
      <c r="A130" s="32">
        <v>800</v>
      </c>
      <c r="B130" s="92" t="s">
        <v>899</v>
      </c>
      <c r="C130" s="19">
        <v>40949</v>
      </c>
      <c r="D130" s="19">
        <f t="shared" si="7"/>
        <v>40994</v>
      </c>
      <c r="E130" s="19">
        <f t="shared" si="9"/>
        <v>41009</v>
      </c>
      <c r="F130" s="19"/>
      <c r="G130" s="8" t="s">
        <v>525</v>
      </c>
      <c r="H130" s="8" t="s">
        <v>504</v>
      </c>
      <c r="I130" s="8" t="s">
        <v>507</v>
      </c>
      <c r="J130" s="9" t="s">
        <v>900</v>
      </c>
      <c r="K130" s="9" t="s">
        <v>939</v>
      </c>
      <c r="L130" s="9" t="s">
        <v>940</v>
      </c>
      <c r="M130" s="10" t="str">
        <f>VLOOKUP(B130,SAOM!B$2:H1124,7,0)</f>
        <v>SES-UMBA-0800</v>
      </c>
      <c r="N130" s="33">
        <v>4035</v>
      </c>
      <c r="O130" s="19">
        <f>VLOOKUP(B130,SAOM!B$2:I1124,8,0)</f>
        <v>40982</v>
      </c>
      <c r="P130" s="19" t="str">
        <f>VLOOKUP(B130,AG_Lider!A$1:F1482,6,0)</f>
        <v>CONCLUÍDO</v>
      </c>
      <c r="Q130" s="24" t="str">
        <f>VLOOKUP(B130,SAOM!B$2:J1124,9,0)</f>
        <v>WILLIAM DAVID DE ANDRADE</v>
      </c>
      <c r="R130" s="19" t="str">
        <f>VLOOKUP(B130,SAOM!B$2:K1570,10,0)</f>
        <v>Rua APARECIDA, 140 - CENTRO</v>
      </c>
      <c r="S130" s="24" t="str">
        <f>VLOOKUP(B130,SAOM!B$2:L1850,11,0)</f>
        <v>(33) 3628-1471</v>
      </c>
      <c r="T130" s="43"/>
      <c r="U130" s="9" t="str">
        <f>VLOOKUP(B130,SAOM!B$2:M1430,12,0)</f>
        <v>00:20:0E:10:4A:47</v>
      </c>
      <c r="V130" s="19">
        <v>40982</v>
      </c>
      <c r="W130" s="9" t="s">
        <v>764</v>
      </c>
      <c r="X130" s="52">
        <v>40982</v>
      </c>
      <c r="Y130" s="54"/>
      <c r="Z130" s="46"/>
      <c r="AA130" s="21">
        <v>40982</v>
      </c>
      <c r="AB130" s="21"/>
    </row>
    <row r="131" spans="1:28" s="76" customFormat="1">
      <c r="A131" s="32">
        <v>801</v>
      </c>
      <c r="B131" s="92" t="s">
        <v>901</v>
      </c>
      <c r="C131" s="19">
        <v>40949</v>
      </c>
      <c r="D131" s="19">
        <f t="shared" si="7"/>
        <v>40994</v>
      </c>
      <c r="E131" s="19" t="s">
        <v>507</v>
      </c>
      <c r="F131" s="19">
        <v>40967</v>
      </c>
      <c r="G131" s="8" t="s">
        <v>777</v>
      </c>
      <c r="H131" s="8" t="s">
        <v>504</v>
      </c>
      <c r="I131" s="8" t="s">
        <v>514</v>
      </c>
      <c r="J131" s="9" t="s">
        <v>902</v>
      </c>
      <c r="K131" s="9" t="s">
        <v>941</v>
      </c>
      <c r="L131" s="9" t="s">
        <v>942</v>
      </c>
      <c r="M131" s="10" t="str">
        <f>VLOOKUP(B131,SAOM!B$2:H1125,7,0)</f>
        <v>-</v>
      </c>
      <c r="N131" s="33">
        <v>4033</v>
      </c>
      <c r="O131" s="19" t="str">
        <f>VLOOKUP(B131,SAOM!B$2:I1125,8,0)</f>
        <v>-</v>
      </c>
      <c r="P131" s="19" t="str">
        <f>VLOOKUP(B131,AG_Lider!A$1:F1483,6,0)</f>
        <v>VODANET</v>
      </c>
      <c r="Q131" s="24" t="str">
        <f>VLOOKUP(B131,SAOM!B$2:J1125,9,0)</f>
        <v>LILIANNE MACHADO DE AZEVEDO</v>
      </c>
      <c r="R131" s="19" t="str">
        <f>VLOOKUP(B131,SAOM!B$2:K1571,10,0)</f>
        <v>Rua OSORIA SOARES, 600 - INDEPENDENCIA</v>
      </c>
      <c r="S131" s="24" t="str">
        <f>VLOOKUP(B131,SAOM!B$2:L1851,11,0)</f>
        <v>(38) 3813-1065</v>
      </c>
      <c r="T131" s="43"/>
      <c r="U131" s="9" t="str">
        <f>VLOOKUP(B131,SAOM!B$2:M1431,12,0)</f>
        <v>-</v>
      </c>
      <c r="V131" s="19"/>
      <c r="W131" s="9"/>
      <c r="X131" s="52"/>
      <c r="Y131" s="54"/>
      <c r="Z131" s="89" t="s">
        <v>1555</v>
      </c>
      <c r="AA131" s="21"/>
    </row>
    <row r="132" spans="1:28" s="76" customFormat="1">
      <c r="A132" s="32">
        <v>803</v>
      </c>
      <c r="B132" s="92" t="s">
        <v>903</v>
      </c>
      <c r="C132" s="19">
        <v>40949</v>
      </c>
      <c r="D132" s="19">
        <f t="shared" si="7"/>
        <v>40994</v>
      </c>
      <c r="E132" s="19">
        <f t="shared" si="9"/>
        <v>41009</v>
      </c>
      <c r="F132" s="19"/>
      <c r="G132" s="8" t="s">
        <v>525</v>
      </c>
      <c r="H132" s="8" t="s">
        <v>504</v>
      </c>
      <c r="I132" s="8" t="s">
        <v>507</v>
      </c>
      <c r="J132" s="9" t="s">
        <v>904</v>
      </c>
      <c r="K132" s="9" t="s">
        <v>943</v>
      </c>
      <c r="L132" s="9" t="s">
        <v>944</v>
      </c>
      <c r="M132" s="10" t="str">
        <f>VLOOKUP(B132,SAOM!B$2:H1126,7,0)</f>
        <v>SES-FOSO-0803</v>
      </c>
      <c r="N132" s="33">
        <v>4035</v>
      </c>
      <c r="O132" s="19">
        <f>VLOOKUP(B132,SAOM!B$2:I1126,8,0)</f>
        <v>40968</v>
      </c>
      <c r="P132" s="19" t="str">
        <f>VLOOKUP(B132,AG_Lider!A$1:F1484,6,0)</f>
        <v>CONCLUÍDO</v>
      </c>
      <c r="Q132" s="24" t="str">
        <f>VLOOKUP(B132,SAOM!B$2:J1126,9,0)</f>
        <v>LAURA CARLA BRITO COSTA</v>
      </c>
      <c r="R132" s="19" t="str">
        <f>VLOOKUP(B132,SAOM!B$2:K1572,10,0)</f>
        <v>Praça DA MATRIZ, 0 - CENTRO</v>
      </c>
      <c r="S132" s="24" t="str">
        <f>VLOOKUP(B132,SAOM!B$2:L1852,11,0)</f>
        <v>(38) 3647-1144</v>
      </c>
      <c r="T132" s="43">
        <v>40968</v>
      </c>
      <c r="U132" s="9" t="str">
        <f>VLOOKUP(B132,SAOM!B$2:M1432,12,0)</f>
        <v>00:20:0E:10:4A:0F</v>
      </c>
      <c r="V132" s="19">
        <v>40969</v>
      </c>
      <c r="W132" s="9" t="s">
        <v>1504</v>
      </c>
      <c r="X132" s="52">
        <v>40969</v>
      </c>
      <c r="Y132" s="54"/>
      <c r="Z132" s="46"/>
      <c r="AA132" s="21">
        <v>40969</v>
      </c>
      <c r="AB132" s="21"/>
    </row>
    <row r="133" spans="1:28" s="76" customFormat="1">
      <c r="A133" s="32">
        <v>804</v>
      </c>
      <c r="B133" s="92" t="s">
        <v>905</v>
      </c>
      <c r="C133" s="19">
        <v>40949</v>
      </c>
      <c r="D133" s="19">
        <f t="shared" si="7"/>
        <v>40994</v>
      </c>
      <c r="E133" s="19" t="s">
        <v>507</v>
      </c>
      <c r="F133" s="19">
        <v>40967</v>
      </c>
      <c r="G133" s="8" t="s">
        <v>777</v>
      </c>
      <c r="H133" s="8" t="s">
        <v>504</v>
      </c>
      <c r="I133" s="8" t="s">
        <v>514</v>
      </c>
      <c r="J133" s="9" t="s">
        <v>906</v>
      </c>
      <c r="K133" s="9" t="s">
        <v>945</v>
      </c>
      <c r="L133" s="9" t="s">
        <v>946</v>
      </c>
      <c r="M133" s="10" t="str">
        <f>VLOOKUP(B133,SAOM!B$2:H1127,7,0)</f>
        <v>-</v>
      </c>
      <c r="N133" s="33">
        <v>4035</v>
      </c>
      <c r="O133" s="19" t="str">
        <f>VLOOKUP(B133,SAOM!B$2:I1127,8,0)</f>
        <v>-</v>
      </c>
      <c r="P133" s="19" t="str">
        <f>VLOOKUP(B133,AG_Lider!A$1:F1485,6,0)</f>
        <v>VODANET</v>
      </c>
      <c r="Q133" s="24" t="str">
        <f>VLOOKUP(B133,SAOM!B$2:J1127,9,0)</f>
        <v>PEDRO PAULO DE ANDRADE NOGUEIRA</v>
      </c>
      <c r="R133" s="19" t="str">
        <f>VLOOKUP(B133,SAOM!B$2:K1573,10,0)</f>
        <v>Rua SAGRADO CORACAO, 0 - CENTRO.</v>
      </c>
      <c r="S133" s="24" t="str">
        <f>VLOOKUP(B133,SAOM!B$2:L1853,11,0)</f>
        <v>(33) 3316-1251</v>
      </c>
      <c r="T133" s="43"/>
      <c r="U133" s="9" t="str">
        <f>VLOOKUP(B133,SAOM!B$2:M1433,12,0)</f>
        <v>-</v>
      </c>
      <c r="V133" s="19"/>
      <c r="W133" s="9"/>
      <c r="X133" s="52"/>
      <c r="Y133" s="54"/>
      <c r="Z133" s="89" t="s">
        <v>1555</v>
      </c>
      <c r="AA133" s="21"/>
    </row>
    <row r="134" spans="1:28" s="76" customFormat="1">
      <c r="A134" s="32">
        <v>808</v>
      </c>
      <c r="B134" s="92" t="s">
        <v>907</v>
      </c>
      <c r="C134" s="19">
        <v>40949</v>
      </c>
      <c r="D134" s="19">
        <f t="shared" si="7"/>
        <v>40994</v>
      </c>
      <c r="E134" s="19" t="s">
        <v>507</v>
      </c>
      <c r="F134" s="19">
        <v>40967</v>
      </c>
      <c r="G134" s="8" t="s">
        <v>525</v>
      </c>
      <c r="H134" s="8" t="s">
        <v>504</v>
      </c>
      <c r="I134" s="8" t="s">
        <v>507</v>
      </c>
      <c r="J134" s="9" t="s">
        <v>908</v>
      </c>
      <c r="K134" s="9" t="s">
        <v>947</v>
      </c>
      <c r="L134" s="9" t="s">
        <v>948</v>
      </c>
      <c r="M134" s="10" t="str">
        <f>VLOOKUP(B134,SAOM!B$2:H1128,7,0)</f>
        <v>SES-TRAS-0808</v>
      </c>
      <c r="N134" s="33">
        <v>4033</v>
      </c>
      <c r="O134" s="19">
        <f>VLOOKUP(B134,SAOM!B$2:I1128,8,0)</f>
        <v>40988</v>
      </c>
      <c r="P134" s="19" t="str">
        <f>VLOOKUP(B134,AG_Lider!A$1:F1486,6,0)</f>
        <v>CONCLUÍDO</v>
      </c>
      <c r="Q134" s="24" t="str">
        <f>VLOOKUP(B134,SAOM!B$2:J1128,9,0)</f>
        <v>FRANCINNE APARECIDA PEDROSO</v>
      </c>
      <c r="R134" s="19" t="str">
        <f>VLOOKUP(B134,SAOM!B$2:K1574,10,0)</f>
        <v>Avenida GETULIO VARGAS, 3 - CENTRO.</v>
      </c>
      <c r="S134" s="24" t="str">
        <f>VLOOKUP(B134,SAOM!B$2:L1854,11,0)</f>
        <v>(38) 3754-5281</v>
      </c>
      <c r="T134" s="43"/>
      <c r="U134" s="9" t="str">
        <f>VLOOKUP(B134,SAOM!B$2:M1434,12,0)</f>
        <v>00:20:0E:10:48:86</v>
      </c>
      <c r="V134" s="19">
        <v>40988</v>
      </c>
      <c r="W134" s="9" t="s">
        <v>1778</v>
      </c>
      <c r="X134" s="52">
        <v>40988</v>
      </c>
      <c r="Y134" s="54"/>
      <c r="Z134" s="89"/>
      <c r="AA134" s="21">
        <v>40988</v>
      </c>
      <c r="AB134" s="21"/>
    </row>
    <row r="135" spans="1:28" s="76" customFormat="1">
      <c r="A135" s="32">
        <v>810</v>
      </c>
      <c r="B135" s="92" t="s">
        <v>909</v>
      </c>
      <c r="C135" s="19">
        <v>40949</v>
      </c>
      <c r="D135" s="19">
        <f t="shared" ref="D135:D198" si="10">C135+45</f>
        <v>40994</v>
      </c>
      <c r="E135" s="19" t="s">
        <v>507</v>
      </c>
      <c r="F135" s="19">
        <v>40967</v>
      </c>
      <c r="G135" s="8" t="s">
        <v>777</v>
      </c>
      <c r="H135" s="8" t="s">
        <v>504</v>
      </c>
      <c r="I135" s="8" t="s">
        <v>514</v>
      </c>
      <c r="J135" s="9" t="s">
        <v>910</v>
      </c>
      <c r="K135" s="9" t="s">
        <v>949</v>
      </c>
      <c r="L135" s="9" t="s">
        <v>950</v>
      </c>
      <c r="M135" s="10" t="str">
        <f>VLOOKUP(B135,SAOM!B$2:H1129,7,0)</f>
        <v>-</v>
      </c>
      <c r="N135" s="33">
        <v>4033</v>
      </c>
      <c r="O135" s="19" t="str">
        <f>VLOOKUP(B135,SAOM!B$2:I1129,8,0)</f>
        <v>-</v>
      </c>
      <c r="P135" s="19" t="str">
        <f>VLOOKUP(B135,AG_Lider!A$1:F1487,6,0)</f>
        <v>VODANET</v>
      </c>
      <c r="Q135" s="24" t="str">
        <f>VLOOKUP(B135,SAOM!B$2:J1129,9,0)</f>
        <v>GLEICE FRANCISCA DE SOUZA ABRAHAO</v>
      </c>
      <c r="R135" s="19" t="str">
        <f>VLOOKUP(B135,SAOM!B$2:K1575,10,0)</f>
        <v>avenida ESDRAS THOMAZ SALVADOR, 295 - CENTRO</v>
      </c>
      <c r="S135" s="24" t="str">
        <f>VLOOKUP(B135,SAOM!B$2:L1855,11,0)</f>
        <v>(35) 3345-1609</v>
      </c>
      <c r="T135" s="43"/>
      <c r="U135" s="9" t="str">
        <f>VLOOKUP(B135,SAOM!B$2:M1435,12,0)</f>
        <v>-</v>
      </c>
      <c r="V135" s="19"/>
      <c r="W135" s="9"/>
      <c r="X135" s="52"/>
      <c r="Y135" s="54"/>
      <c r="Z135" s="89" t="s">
        <v>1553</v>
      </c>
      <c r="AA135" s="21"/>
    </row>
    <row r="136" spans="1:28" s="76" customFormat="1">
      <c r="A136" s="32">
        <v>812</v>
      </c>
      <c r="B136" s="92" t="s">
        <v>911</v>
      </c>
      <c r="C136" s="19">
        <v>40949</v>
      </c>
      <c r="D136" s="19">
        <f t="shared" si="10"/>
        <v>40994</v>
      </c>
      <c r="E136" s="19" t="s">
        <v>507</v>
      </c>
      <c r="F136" s="19">
        <v>40967</v>
      </c>
      <c r="G136" s="8" t="s">
        <v>777</v>
      </c>
      <c r="H136" s="8" t="s">
        <v>504</v>
      </c>
      <c r="I136" s="8" t="s">
        <v>514</v>
      </c>
      <c r="J136" s="9" t="s">
        <v>912</v>
      </c>
      <c r="K136" s="9" t="s">
        <v>951</v>
      </c>
      <c r="L136" s="9" t="s">
        <v>952</v>
      </c>
      <c r="M136" s="10" t="str">
        <f>VLOOKUP(B136,SAOM!B$2:H1130,7,0)</f>
        <v>-</v>
      </c>
      <c r="N136" s="33">
        <v>4035</v>
      </c>
      <c r="O136" s="19" t="str">
        <f>VLOOKUP(B136,SAOM!B$2:I1130,8,0)</f>
        <v>-</v>
      </c>
      <c r="P136" s="19" t="str">
        <f>VLOOKUP(B136,AG_Lider!A$1:F1488,6,0)</f>
        <v>VODANET</v>
      </c>
      <c r="Q136" s="24" t="str">
        <f>VLOOKUP(B136,SAOM!B$2:J1130,9,0)</f>
        <v>Lorena Karoline Nunes da Silva</v>
      </c>
      <c r="R136" s="19" t="str">
        <f>VLOOKUP(B136,SAOM!B$2:K1576,10,0)</f>
        <v>Rua São João, 344 - Centro</v>
      </c>
      <c r="S136" s="24" t="str">
        <f>VLOOKUP(B136,SAOM!B$2:L1856,11,0)</f>
        <v>(33) 3277-7101</v>
      </c>
      <c r="T136" s="43"/>
      <c r="U136" s="9" t="str">
        <f>VLOOKUP(B136,SAOM!B$2:M1436,12,0)</f>
        <v>-</v>
      </c>
      <c r="V136" s="19"/>
      <c r="W136" s="9"/>
      <c r="X136" s="52"/>
      <c r="Y136" s="54"/>
      <c r="Z136" s="89" t="s">
        <v>1553</v>
      </c>
      <c r="AA136" s="21"/>
    </row>
    <row r="137" spans="1:28" s="76" customFormat="1">
      <c r="A137" s="32">
        <v>814</v>
      </c>
      <c r="B137" s="92" t="s">
        <v>913</v>
      </c>
      <c r="C137" s="19">
        <v>40949</v>
      </c>
      <c r="D137" s="19">
        <f t="shared" si="10"/>
        <v>40994</v>
      </c>
      <c r="E137" s="19">
        <f t="shared" si="9"/>
        <v>41009</v>
      </c>
      <c r="F137" s="19"/>
      <c r="G137" s="8" t="s">
        <v>525</v>
      </c>
      <c r="H137" s="8" t="s">
        <v>504</v>
      </c>
      <c r="I137" s="8" t="s">
        <v>507</v>
      </c>
      <c r="J137" s="9" t="s">
        <v>914</v>
      </c>
      <c r="K137" s="9" t="s">
        <v>953</v>
      </c>
      <c r="L137" s="9" t="s">
        <v>954</v>
      </c>
      <c r="M137" s="10" t="str">
        <f>VLOOKUP(B137,SAOM!B$2:H1131,7,0)</f>
        <v>SES-ITTO-0814</v>
      </c>
      <c r="N137" s="33">
        <v>4033</v>
      </c>
      <c r="O137" s="19">
        <f>VLOOKUP(B137,SAOM!B$2:I1131,8,0)</f>
        <v>40956</v>
      </c>
      <c r="P137" s="19" t="str">
        <f>VLOOKUP(B137,AG_Lider!A$1:F1489,6,0)</f>
        <v>CONCLUÍDO</v>
      </c>
      <c r="Q137" s="24" t="str">
        <f>VLOOKUP(B137,SAOM!B$2:J1131,9,0)</f>
        <v>Márcia Maria Gomes Ribeiro</v>
      </c>
      <c r="R137" s="19" t="str">
        <f>VLOOKUP(B137,SAOM!B$2:K1577,10,0)</f>
        <v>Rua Antônio Carlos, 292 - Boa Imagem</v>
      </c>
      <c r="S137" s="24" t="str">
        <f>VLOOKUP(B137,SAOM!B$2:L1857,11,0)</f>
        <v>(31) 3561-1500</v>
      </c>
      <c r="T137" s="43">
        <v>40955</v>
      </c>
      <c r="U137" s="9" t="str">
        <f>VLOOKUP(B137,SAOM!B$2:M1437,12,0)</f>
        <v>00:20:0E:10:49:B8</v>
      </c>
      <c r="V137" s="19">
        <v>40956</v>
      </c>
      <c r="W137" s="9" t="s">
        <v>487</v>
      </c>
      <c r="X137" s="52">
        <v>40956</v>
      </c>
      <c r="Y137" s="54">
        <v>41012</v>
      </c>
      <c r="Z137" s="46" t="s">
        <v>762</v>
      </c>
      <c r="AA137" s="21">
        <v>40956</v>
      </c>
    </row>
    <row r="138" spans="1:28" s="76" customFormat="1">
      <c r="A138" s="32">
        <v>816</v>
      </c>
      <c r="B138" s="92" t="s">
        <v>915</v>
      </c>
      <c r="C138" s="19">
        <v>40949</v>
      </c>
      <c r="D138" s="19">
        <f t="shared" si="10"/>
        <v>40994</v>
      </c>
      <c r="E138" s="19">
        <f t="shared" si="9"/>
        <v>41009</v>
      </c>
      <c r="F138" s="19"/>
      <c r="G138" s="8" t="s">
        <v>525</v>
      </c>
      <c r="H138" s="8" t="s">
        <v>504</v>
      </c>
      <c r="I138" s="8" t="s">
        <v>507</v>
      </c>
      <c r="J138" s="9" t="s">
        <v>916</v>
      </c>
      <c r="K138" s="9" t="s">
        <v>955</v>
      </c>
      <c r="L138" s="9" t="s">
        <v>956</v>
      </c>
      <c r="M138" s="10" t="str">
        <f>VLOOKUP(B138,SAOM!B$2:H1132,7,0)</f>
        <v>SES-LAAS-0816</v>
      </c>
      <c r="N138" s="33">
        <v>4033</v>
      </c>
      <c r="O138" s="19">
        <f>VLOOKUP(B138,SAOM!B$2:I1132,8,0)</f>
        <v>40974</v>
      </c>
      <c r="P138" s="19" t="str">
        <f>VLOOKUP(B138,AG_Lider!A$1:F1490,6,0)</f>
        <v>CONCLUÍDO</v>
      </c>
      <c r="Q138" s="24" t="str">
        <f>VLOOKUP(B138,SAOM!B$2:J1132,9,0)</f>
        <v>Janine Bagni Menicucci</v>
      </c>
      <c r="R138" s="19" t="str">
        <f>VLOOKUP(B138,SAOM!B$2:K1578,10,0)</f>
        <v>Rua Lourenço Menicucci Filho, 412 - Retiro</v>
      </c>
      <c r="S138" s="24" t="str">
        <f>VLOOKUP(B138,SAOM!B$2:L1858,11,0)</f>
        <v>(35) 3694-4102</v>
      </c>
      <c r="T138" s="43">
        <v>40969</v>
      </c>
      <c r="U138" s="9" t="str">
        <f>VLOOKUP(B138,SAOM!B$2:M1438,12,0)</f>
        <v>00:20:0E:10:4A:0E</v>
      </c>
      <c r="V138" s="19">
        <v>40974</v>
      </c>
      <c r="W138" s="9" t="s">
        <v>1533</v>
      </c>
      <c r="X138" s="52">
        <v>40974</v>
      </c>
      <c r="Y138" s="54"/>
      <c r="Z138" s="46"/>
      <c r="AA138" s="21">
        <v>40974</v>
      </c>
      <c r="AB138" s="21"/>
    </row>
    <row r="139" spans="1:28" s="76" customFormat="1">
      <c r="A139" s="32">
        <v>820</v>
      </c>
      <c r="B139" s="92" t="s">
        <v>917</v>
      </c>
      <c r="C139" s="19">
        <v>40949</v>
      </c>
      <c r="D139" s="19">
        <f t="shared" si="10"/>
        <v>40994</v>
      </c>
      <c r="E139" s="19">
        <f t="shared" si="9"/>
        <v>41009</v>
      </c>
      <c r="F139" s="19"/>
      <c r="G139" s="8" t="s">
        <v>525</v>
      </c>
      <c r="H139" s="8" t="s">
        <v>504</v>
      </c>
      <c r="I139" s="8" t="s">
        <v>507</v>
      </c>
      <c r="J139" s="9" t="s">
        <v>918</v>
      </c>
      <c r="K139" s="9" t="s">
        <v>957</v>
      </c>
      <c r="L139" s="9" t="s">
        <v>958</v>
      </c>
      <c r="M139" s="10" t="str">
        <f>VLOOKUP(B139,SAOM!B$2:H1133,7,0)</f>
        <v>SES-SAEI-0820</v>
      </c>
      <c r="N139" s="33">
        <v>4033</v>
      </c>
      <c r="O139" s="19">
        <f>VLOOKUP(B139,SAOM!B$2:I1133,8,0)</f>
        <v>40968</v>
      </c>
      <c r="P139" s="19" t="str">
        <f>VLOOKUP(B139,AG_Lider!A$1:F1491,6,0)</f>
        <v>CONCLUÍDO</v>
      </c>
      <c r="Q139" s="24" t="str">
        <f>VLOOKUP(B139,SAOM!B$2:J1133,9,0)</f>
        <v>Glaydes Barroso da Silva</v>
      </c>
      <c r="R139" s="19" t="str">
        <f>VLOOKUP(B139,SAOM!B$2:K1579,10,0)</f>
        <v>avenida Leite de Castro, 1941 - Fábricas</v>
      </c>
      <c r="S139" s="24" t="str">
        <f>VLOOKUP(B139,SAOM!B$2:L1859,11,0)</f>
        <v>(32) 3372-8206</v>
      </c>
      <c r="T139" s="43">
        <v>40968</v>
      </c>
      <c r="U139" s="9" t="str">
        <f>VLOOKUP(B139,SAOM!B$2:M1439,12,0)</f>
        <v>00:20:0E:10:48:59</v>
      </c>
      <c r="V139" s="19">
        <v>40969</v>
      </c>
      <c r="W139" s="9" t="s">
        <v>498</v>
      </c>
      <c r="X139" s="52">
        <v>40969</v>
      </c>
      <c r="Y139" s="54">
        <v>40984</v>
      </c>
      <c r="Z139" s="46" t="s">
        <v>2788</v>
      </c>
      <c r="AA139" s="21">
        <v>40969</v>
      </c>
      <c r="AB139" s="21"/>
    </row>
    <row r="140" spans="1:28" s="76" customFormat="1">
      <c r="A140" s="32">
        <v>821</v>
      </c>
      <c r="B140" s="92" t="s">
        <v>919</v>
      </c>
      <c r="C140" s="19">
        <v>40949</v>
      </c>
      <c r="D140" s="19">
        <f t="shared" si="10"/>
        <v>40994</v>
      </c>
      <c r="E140" s="19" t="s">
        <v>507</v>
      </c>
      <c r="F140" s="19">
        <v>40967</v>
      </c>
      <c r="G140" s="8" t="s">
        <v>777</v>
      </c>
      <c r="H140" s="8" t="s">
        <v>504</v>
      </c>
      <c r="I140" s="8" t="s">
        <v>514</v>
      </c>
      <c r="J140" s="9" t="s">
        <v>920</v>
      </c>
      <c r="K140" s="9" t="s">
        <v>959</v>
      </c>
      <c r="L140" s="9" t="s">
        <v>960</v>
      </c>
      <c r="M140" s="10" t="str">
        <f>VLOOKUP(B140,SAOM!B$2:H1134,7,0)</f>
        <v>-</v>
      </c>
      <c r="N140" s="33">
        <v>4033</v>
      </c>
      <c r="O140" s="19" t="str">
        <f>VLOOKUP(B140,SAOM!B$2:I1134,8,0)</f>
        <v>-</v>
      </c>
      <c r="P140" s="19" t="str">
        <f>VLOOKUP(B140,AG_Lider!A$1:F1492,6,0)</f>
        <v>VODANET</v>
      </c>
      <c r="Q140" s="24" t="str">
        <f>VLOOKUP(B140,SAOM!B$2:J1134,9,0)</f>
        <v>Therezia Raffoul Domingos Teles</v>
      </c>
      <c r="R140" s="19" t="str">
        <f>VLOOKUP(B140,SAOM!B$2:K1580,10,0)</f>
        <v>avenida Madam Schimidt, 46 - Federal</v>
      </c>
      <c r="S140" s="24" t="str">
        <f>VLOOKUP(B140,SAOM!B$2:L1860,11,0)</f>
        <v>(35) 3331-4555</v>
      </c>
      <c r="T140" s="43"/>
      <c r="U140" s="9" t="str">
        <f>VLOOKUP(B140,SAOM!B$2:M1440,12,0)</f>
        <v>-</v>
      </c>
      <c r="V140" s="19"/>
      <c r="W140" s="9"/>
      <c r="X140" s="52"/>
      <c r="Y140" s="54"/>
      <c r="Z140" s="89" t="s">
        <v>2842</v>
      </c>
      <c r="AA140" s="21"/>
    </row>
    <row r="141" spans="1:28" s="76" customFormat="1">
      <c r="A141" s="32">
        <v>822</v>
      </c>
      <c r="B141" s="92" t="s">
        <v>921</v>
      </c>
      <c r="C141" s="19">
        <v>40949</v>
      </c>
      <c r="D141" s="19">
        <f t="shared" si="10"/>
        <v>40994</v>
      </c>
      <c r="E141" s="19" t="s">
        <v>507</v>
      </c>
      <c r="F141" s="19">
        <v>40967</v>
      </c>
      <c r="G141" s="8" t="s">
        <v>777</v>
      </c>
      <c r="H141" s="8" t="s">
        <v>504</v>
      </c>
      <c r="I141" s="8" t="s">
        <v>514</v>
      </c>
      <c r="J141" s="9" t="s">
        <v>922</v>
      </c>
      <c r="K141" s="9" t="s">
        <v>961</v>
      </c>
      <c r="L141" s="9" t="s">
        <v>962</v>
      </c>
      <c r="M141" s="10" t="str">
        <f>VLOOKUP(B141,SAOM!B$2:H1135,7,0)</f>
        <v>-</v>
      </c>
      <c r="N141" s="33">
        <v>4033</v>
      </c>
      <c r="O141" s="19" t="str">
        <f>VLOOKUP(B141,SAOM!B$2:I1135,8,0)</f>
        <v>-</v>
      </c>
      <c r="P141" s="19" t="str">
        <f>VLOOKUP(B141,AG_Lider!A$1:F1493,6,0)</f>
        <v>VODANET</v>
      </c>
      <c r="Q141" s="24" t="str">
        <f>VLOOKUP(B141,SAOM!B$2:J1135,9,0)</f>
        <v>Clarice</v>
      </c>
      <c r="R141" s="19" t="str">
        <f>VLOOKUP(B141,SAOM!B$2:K1581,10,0)</f>
        <v>Rua José dos Santos, 180 - Centro</v>
      </c>
      <c r="S141" s="24" t="str">
        <f>VLOOKUP(B141,SAOM!B$2:L1861,11,0)</f>
        <v>(31) 3885-1804</v>
      </c>
      <c r="T141" s="43"/>
      <c r="U141" s="9" t="str">
        <f>VLOOKUP(B141,SAOM!B$2:M1441,12,0)</f>
        <v>-</v>
      </c>
      <c r="V141" s="19"/>
      <c r="W141" s="9"/>
      <c r="X141" s="52"/>
      <c r="Y141" s="54"/>
      <c r="Z141" s="89" t="s">
        <v>1553</v>
      </c>
      <c r="AA141" s="21"/>
    </row>
    <row r="142" spans="1:28" s="76" customFormat="1">
      <c r="A142" s="32">
        <v>823</v>
      </c>
      <c r="B142" s="92" t="s">
        <v>923</v>
      </c>
      <c r="C142" s="19">
        <v>40949</v>
      </c>
      <c r="D142" s="19">
        <f t="shared" si="10"/>
        <v>40994</v>
      </c>
      <c r="E142" s="19">
        <f t="shared" si="9"/>
        <v>41009</v>
      </c>
      <c r="F142" s="19"/>
      <c r="G142" s="8" t="s">
        <v>525</v>
      </c>
      <c r="H142" s="8" t="s">
        <v>504</v>
      </c>
      <c r="I142" s="8" t="s">
        <v>507</v>
      </c>
      <c r="J142" s="9" t="s">
        <v>924</v>
      </c>
      <c r="K142" s="9" t="s">
        <v>963</v>
      </c>
      <c r="L142" s="9" t="s">
        <v>964</v>
      </c>
      <c r="M142" s="10" t="str">
        <f>VLOOKUP(B142,SAOM!B$2:H1136,7,0)</f>
        <v>SES-MOLO-0823</v>
      </c>
      <c r="N142" s="33">
        <v>4033</v>
      </c>
      <c r="O142" s="19">
        <f>VLOOKUP(B142,SAOM!B$2:I1136,8,0)</f>
        <v>40970</v>
      </c>
      <c r="P142" s="19" t="str">
        <f>VLOOKUP(B142,AG_Lider!A$1:F1494,6,0)</f>
        <v>CONCLUÍDO</v>
      </c>
      <c r="Q142" s="24" t="str">
        <f>VLOOKUP(B142,SAOM!B$2:J1136,9,0)</f>
        <v>Daiane de Campos Lessa</v>
      </c>
      <c r="R142" s="19" t="str">
        <f>VLOOKUP(B142,SAOM!B$2:K1582,10,0)</f>
        <v>Rua Italo Totti, 1 - Centro</v>
      </c>
      <c r="S142" s="24" t="str">
        <f>VLOOKUP(B142,SAOM!B$2:L1862,11,0)</f>
        <v>(35) 3263-2288</v>
      </c>
      <c r="T142" s="43">
        <v>40969</v>
      </c>
      <c r="U142" s="9" t="str">
        <f>VLOOKUP(B142,SAOM!B$2:M1442,12,0)</f>
        <v>00:20:0E:10:49:AC</v>
      </c>
      <c r="V142" s="19">
        <v>40970</v>
      </c>
      <c r="W142" s="9" t="s">
        <v>487</v>
      </c>
      <c r="X142" s="52">
        <v>40970</v>
      </c>
      <c r="Y142" s="54"/>
      <c r="Z142" s="46"/>
      <c r="AA142" s="21">
        <v>40970</v>
      </c>
      <c r="AB142" s="21"/>
    </row>
    <row r="143" spans="1:28" s="76" customFormat="1">
      <c r="A143" s="32">
        <v>824</v>
      </c>
      <c r="B143" s="92" t="s">
        <v>925</v>
      </c>
      <c r="C143" s="19">
        <v>40949</v>
      </c>
      <c r="D143" s="19">
        <f t="shared" si="10"/>
        <v>40994</v>
      </c>
      <c r="E143" s="19" t="s">
        <v>507</v>
      </c>
      <c r="F143" s="19">
        <v>40967</v>
      </c>
      <c r="G143" s="8" t="s">
        <v>777</v>
      </c>
      <c r="H143" s="8" t="s">
        <v>504</v>
      </c>
      <c r="I143" s="8" t="s">
        <v>514</v>
      </c>
      <c r="J143" s="9" t="s">
        <v>926</v>
      </c>
      <c r="K143" s="9" t="s">
        <v>965</v>
      </c>
      <c r="L143" s="9" t="s">
        <v>966</v>
      </c>
      <c r="M143" s="10" t="str">
        <f>VLOOKUP(B143,SAOM!B$2:H1137,7,0)</f>
        <v>-</v>
      </c>
      <c r="N143" s="33">
        <v>4033</v>
      </c>
      <c r="O143" s="19" t="str">
        <f>VLOOKUP(B143,SAOM!B$2:I1137,8,0)</f>
        <v>-</v>
      </c>
      <c r="P143" s="19" t="str">
        <f>VLOOKUP(B143,AG_Lider!A$1:F1495,6,0)</f>
        <v>VODANET</v>
      </c>
      <c r="Q143" s="24" t="str">
        <f>VLOOKUP(B143,SAOM!B$2:J1137,9,0)</f>
        <v>Rodrigo Pereira Alvarenga</v>
      </c>
      <c r="R143" s="19" t="str">
        <f>VLOOKUP(B143,SAOM!B$2:K1583,10,0)</f>
        <v>Rua Dulce Oliveira, 66 - Vista Alegre</v>
      </c>
      <c r="S143" s="24" t="str">
        <f>VLOOKUP(B143,SAOM!B$2:L1863,11,0)</f>
        <v>(35) 3864-7246</v>
      </c>
      <c r="T143" s="43"/>
      <c r="U143" s="9" t="str">
        <f>VLOOKUP(B143,SAOM!B$2:M1443,12,0)</f>
        <v>-</v>
      </c>
      <c r="V143" s="19"/>
      <c r="W143" s="9"/>
      <c r="X143" s="52"/>
      <c r="Y143" s="54"/>
      <c r="Z143" s="89" t="s">
        <v>2842</v>
      </c>
      <c r="AA143" s="21"/>
    </row>
    <row r="144" spans="1:28" s="76" customFormat="1">
      <c r="A144" s="32">
        <v>825</v>
      </c>
      <c r="B144" s="92" t="s">
        <v>927</v>
      </c>
      <c r="C144" s="19">
        <v>40949</v>
      </c>
      <c r="D144" s="19">
        <f t="shared" si="10"/>
        <v>40994</v>
      </c>
      <c r="E144" s="19" t="s">
        <v>507</v>
      </c>
      <c r="F144" s="19">
        <v>40967</v>
      </c>
      <c r="G144" s="8" t="s">
        <v>777</v>
      </c>
      <c r="H144" s="8" t="s">
        <v>504</v>
      </c>
      <c r="I144" s="8" t="s">
        <v>514</v>
      </c>
      <c r="J144" s="9" t="s">
        <v>928</v>
      </c>
      <c r="K144" s="9" t="s">
        <v>967</v>
      </c>
      <c r="L144" s="9" t="s">
        <v>968</v>
      </c>
      <c r="M144" s="10" t="str">
        <f>VLOOKUP(B144,SAOM!B$2:H1138,7,0)</f>
        <v>-</v>
      </c>
      <c r="N144" s="33">
        <v>4033</v>
      </c>
      <c r="O144" s="19" t="str">
        <f>VLOOKUP(B144,SAOM!B$2:I1138,8,0)</f>
        <v>-</v>
      </c>
      <c r="P144" s="19" t="str">
        <f>VLOOKUP(B144,AG_Lider!A$1:F1496,6,0)</f>
        <v>VODANET</v>
      </c>
      <c r="Q144" s="24" t="str">
        <f>VLOOKUP(B144,SAOM!B$2:J1138,9,0)</f>
        <v>Juliana Oliveira da Sé Moreira</v>
      </c>
      <c r="R144" s="19" t="str">
        <f>VLOOKUP(B144,SAOM!B$2:K1584,10,0)</f>
        <v>Rua Miguel Rodrigues Patto, 0 - Bela Vista</v>
      </c>
      <c r="S144" s="24" t="str">
        <f>VLOOKUP(B144,SAOM!B$2:L1864,11,0)</f>
        <v>(35) 3867-1845</v>
      </c>
      <c r="T144" s="43"/>
      <c r="U144" s="9" t="str">
        <f>VLOOKUP(B144,SAOM!B$2:M1444,12,0)</f>
        <v>-</v>
      </c>
      <c r="V144" s="19"/>
      <c r="W144" s="9"/>
      <c r="X144" s="52"/>
      <c r="Y144" s="54"/>
      <c r="Z144" s="89" t="s">
        <v>2842</v>
      </c>
      <c r="AA144" s="21"/>
    </row>
    <row r="145" spans="1:28" s="76" customFormat="1">
      <c r="A145" s="32">
        <v>826</v>
      </c>
      <c r="B145" s="92" t="s">
        <v>929</v>
      </c>
      <c r="C145" s="19">
        <v>40949</v>
      </c>
      <c r="D145" s="19">
        <f t="shared" si="10"/>
        <v>40994</v>
      </c>
      <c r="E145" s="19" t="s">
        <v>507</v>
      </c>
      <c r="F145" s="19">
        <v>40967</v>
      </c>
      <c r="G145" s="8" t="s">
        <v>777</v>
      </c>
      <c r="H145" s="8" t="s">
        <v>504</v>
      </c>
      <c r="I145" s="8" t="s">
        <v>514</v>
      </c>
      <c r="J145" s="9" t="s">
        <v>930</v>
      </c>
      <c r="K145" s="9" t="s">
        <v>969</v>
      </c>
      <c r="L145" s="9" t="s">
        <v>970</v>
      </c>
      <c r="M145" s="10" t="str">
        <f>VLOOKUP(B145,SAOM!B$2:H1139,7,0)</f>
        <v>-</v>
      </c>
      <c r="N145" s="33">
        <v>4033</v>
      </c>
      <c r="O145" s="19" t="str">
        <f>VLOOKUP(B145,SAOM!B$2:I1139,8,0)</f>
        <v>-</v>
      </c>
      <c r="P145" s="19" t="str">
        <f>VLOOKUP(B145,AG_Lider!A$1:F1497,6,0)</f>
        <v>VODANET</v>
      </c>
      <c r="Q145" s="24" t="str">
        <f>VLOOKUP(B145,SAOM!B$2:J1139,9,0)</f>
        <v>Marta Verônica Varegas</v>
      </c>
      <c r="R145" s="19" t="str">
        <f>VLOOKUP(B145,SAOM!B$2:K1585,10,0)</f>
        <v>Rua Coronel Lucas, 317 - Centro</v>
      </c>
      <c r="S145" s="24" t="str">
        <f>VLOOKUP(B145,SAOM!B$2:L1865,11,0)</f>
        <v>(35) 3858-1638</v>
      </c>
      <c r="T145" s="43"/>
      <c r="U145" s="9" t="str">
        <f>VLOOKUP(B145,SAOM!B$2:M1445,12,0)</f>
        <v>-</v>
      </c>
      <c r="V145" s="19"/>
      <c r="W145" s="9"/>
      <c r="X145" s="52"/>
      <c r="Y145" s="54"/>
      <c r="Z145" s="89" t="s">
        <v>1554</v>
      </c>
      <c r="AA145" s="21"/>
    </row>
    <row r="146" spans="1:28" s="76" customFormat="1">
      <c r="A146" s="32">
        <v>827</v>
      </c>
      <c r="B146" s="92" t="s">
        <v>931</v>
      </c>
      <c r="C146" s="19">
        <v>40949</v>
      </c>
      <c r="D146" s="19">
        <f t="shared" si="10"/>
        <v>40994</v>
      </c>
      <c r="E146" s="19" t="s">
        <v>507</v>
      </c>
      <c r="F146" s="19">
        <v>40967</v>
      </c>
      <c r="G146" s="8" t="s">
        <v>777</v>
      </c>
      <c r="H146" s="8" t="s">
        <v>504</v>
      </c>
      <c r="I146" s="8" t="s">
        <v>514</v>
      </c>
      <c r="J146" s="9" t="s">
        <v>932</v>
      </c>
      <c r="K146" s="9" t="s">
        <v>971</v>
      </c>
      <c r="L146" s="9" t="s">
        <v>972</v>
      </c>
      <c r="M146" s="10" t="str">
        <f>VLOOKUP(B146,SAOM!B$2:H1140,7,0)</f>
        <v>-</v>
      </c>
      <c r="N146" s="33">
        <v>4033</v>
      </c>
      <c r="O146" s="19" t="str">
        <f>VLOOKUP(B146,SAOM!B$2:I1140,8,0)</f>
        <v>-</v>
      </c>
      <c r="P146" s="19" t="str">
        <f>VLOOKUP(B146,AG_Lider!A$1:F1498,6,0)</f>
        <v>VODANET</v>
      </c>
      <c r="Q146" s="24" t="str">
        <f>VLOOKUP(B146,SAOM!B$2:J1140,9,0)</f>
        <v>Geisme Nagela Vilela Terra</v>
      </c>
      <c r="R146" s="19" t="str">
        <f>VLOOKUP(B146,SAOM!B$2:K1586,10,0)</f>
        <v>avenida Miguel Nassar, 112 - Centro</v>
      </c>
      <c r="S146" s="24" t="str">
        <f>VLOOKUP(B146,SAOM!B$2:L1866,11,0)</f>
        <v>(35) 3236-1213</v>
      </c>
      <c r="T146" s="43"/>
      <c r="U146" s="9" t="str">
        <f>VLOOKUP(B146,SAOM!B$2:M1446,12,0)</f>
        <v>-</v>
      </c>
      <c r="V146" s="19"/>
      <c r="W146" s="9"/>
      <c r="X146" s="52"/>
      <c r="Y146" s="54"/>
      <c r="Z146" s="89" t="s">
        <v>1554</v>
      </c>
      <c r="AA146" s="21"/>
    </row>
    <row r="147" spans="1:28" s="76" customFormat="1">
      <c r="A147" s="32">
        <v>829</v>
      </c>
      <c r="B147" s="92" t="s">
        <v>933</v>
      </c>
      <c r="C147" s="19">
        <v>40949</v>
      </c>
      <c r="D147" s="19">
        <f t="shared" si="10"/>
        <v>40994</v>
      </c>
      <c r="E147" s="19" t="s">
        <v>507</v>
      </c>
      <c r="F147" s="19">
        <v>40967</v>
      </c>
      <c r="G147" s="8" t="s">
        <v>777</v>
      </c>
      <c r="H147" s="8" t="s">
        <v>504</v>
      </c>
      <c r="I147" s="8" t="s">
        <v>514</v>
      </c>
      <c r="J147" s="9" t="s">
        <v>934</v>
      </c>
      <c r="K147" s="9" t="s">
        <v>973</v>
      </c>
      <c r="L147" s="9" t="s">
        <v>974</v>
      </c>
      <c r="M147" s="10" t="str">
        <f>VLOOKUP(B147,SAOM!B$2:H1141,7,0)</f>
        <v>-</v>
      </c>
      <c r="N147" s="33">
        <v>4033</v>
      </c>
      <c r="O147" s="19" t="str">
        <f>VLOOKUP(B147,SAOM!B$2:I1141,8,0)</f>
        <v>-</v>
      </c>
      <c r="P147" s="19" t="str">
        <f>VLOOKUP(B147,AG_Lider!A$1:F1499,6,0)</f>
        <v>VODANET</v>
      </c>
      <c r="Q147" s="24" t="str">
        <f>VLOOKUP(B147,SAOM!B$2:J1141,9,0)</f>
        <v>Ivan José da Rocha</v>
      </c>
      <c r="R147" s="19" t="str">
        <f>VLOOKUP(B147,SAOM!B$2:K1587,10,0)</f>
        <v>Rua Plinio Pedro martins, 210 - Centro</v>
      </c>
      <c r="S147" s="24" t="str">
        <f>VLOOKUP(B147,SAOM!B$2:L1867,11,0)</f>
        <v>(35) 3237-1580</v>
      </c>
      <c r="T147" s="43"/>
      <c r="U147" s="9" t="str">
        <f>VLOOKUP(B147,SAOM!B$2:M1447,12,0)</f>
        <v>-</v>
      </c>
      <c r="V147" s="19"/>
      <c r="W147" s="9"/>
      <c r="X147" s="52"/>
      <c r="Y147" s="54"/>
      <c r="Z147" s="89" t="s">
        <v>1553</v>
      </c>
      <c r="AA147" s="21"/>
    </row>
    <row r="148" spans="1:28" s="76" customFormat="1">
      <c r="A148" s="32">
        <v>831</v>
      </c>
      <c r="B148" s="92" t="s">
        <v>935</v>
      </c>
      <c r="C148" s="19">
        <v>40949</v>
      </c>
      <c r="D148" s="19">
        <f t="shared" si="10"/>
        <v>40994</v>
      </c>
      <c r="E148" s="19">
        <f t="shared" si="9"/>
        <v>41009</v>
      </c>
      <c r="F148" s="19"/>
      <c r="G148" s="8" t="s">
        <v>525</v>
      </c>
      <c r="H148" s="8" t="s">
        <v>504</v>
      </c>
      <c r="I148" s="8" t="s">
        <v>507</v>
      </c>
      <c r="J148" s="9" t="s">
        <v>936</v>
      </c>
      <c r="K148" s="9" t="s">
        <v>975</v>
      </c>
      <c r="L148" s="9" t="s">
        <v>976</v>
      </c>
      <c r="M148" s="10" t="str">
        <f>VLOOKUP(B148,SAOM!B$2:H1142,7,0)</f>
        <v>SES-AROS-0831</v>
      </c>
      <c r="N148" s="33">
        <v>4033</v>
      </c>
      <c r="O148" s="19">
        <f>VLOOKUP(B148,SAOM!B$2:I1142,8,0)</f>
        <v>40966</v>
      </c>
      <c r="P148" s="19" t="str">
        <f>VLOOKUP(B148,AG_Lider!A$1:F1500,6,0)</f>
        <v>CONCLUÍDO</v>
      </c>
      <c r="Q148" s="24" t="str">
        <f>VLOOKUP(B148,SAOM!B$2:J1142,9,0)</f>
        <v>Flavia Kelly Domingas Silva</v>
      </c>
      <c r="R148" s="19" t="str">
        <f>VLOOKUP(B148,SAOM!B$2:K1588,10,0)</f>
        <v>Rua Juiz de Fora, 1533 - Centro</v>
      </c>
      <c r="S148" s="24" t="str">
        <f>VLOOKUP(B148,SAOM!B$2:L1868,11,0)</f>
        <v>(37) 3288-1163</v>
      </c>
      <c r="T148" s="43">
        <v>40962</v>
      </c>
      <c r="U148" s="9" t="str">
        <f>VLOOKUP(B148,SAOM!B$2:M1448,12,0)</f>
        <v>00:20:0E:10:49:02</v>
      </c>
      <c r="V148" s="19">
        <v>40963</v>
      </c>
      <c r="W148" s="9" t="s">
        <v>497</v>
      </c>
      <c r="X148" s="52">
        <v>40966</v>
      </c>
      <c r="Y148" s="54">
        <v>40984</v>
      </c>
      <c r="Z148" s="46" t="s">
        <v>2789</v>
      </c>
      <c r="AA148" s="21">
        <v>40966</v>
      </c>
    </row>
    <row r="149" spans="1:28" s="76" customFormat="1">
      <c r="A149" s="32">
        <v>842</v>
      </c>
      <c r="B149" s="92" t="s">
        <v>1002</v>
      </c>
      <c r="C149" s="19">
        <v>40952</v>
      </c>
      <c r="D149" s="19">
        <f t="shared" si="10"/>
        <v>40997</v>
      </c>
      <c r="E149" s="19" t="s">
        <v>507</v>
      </c>
      <c r="F149" s="19">
        <v>40967</v>
      </c>
      <c r="G149" s="8" t="s">
        <v>777</v>
      </c>
      <c r="H149" s="8" t="s">
        <v>504</v>
      </c>
      <c r="I149" s="8" t="s">
        <v>514</v>
      </c>
      <c r="J149" s="9" t="s">
        <v>1021</v>
      </c>
      <c r="K149" s="9" t="s">
        <v>1038</v>
      </c>
      <c r="L149" s="9" t="s">
        <v>1039</v>
      </c>
      <c r="M149" s="10" t="str">
        <f>VLOOKUP(B149,SAOM!B$2:H1143,7,0)</f>
        <v>-</v>
      </c>
      <c r="N149" s="33">
        <v>4033</v>
      </c>
      <c r="O149" s="19" t="str">
        <f>VLOOKUP(B149,SAOM!B$2:I1143,8,0)</f>
        <v>-</v>
      </c>
      <c r="P149" s="19" t="str">
        <f>VLOOKUP(B149,AG_Lider!A$1:F1501,6,0)</f>
        <v>VODANET</v>
      </c>
      <c r="Q149" s="24" t="str">
        <f>VLOOKUP(B149,SAOM!B$2:J1143,9,0)</f>
        <v>BRUNO GARCIA ALVES</v>
      </c>
      <c r="R149" s="19" t="str">
        <f>VLOOKUP(B149,SAOM!B$2:K1589,10,0)</f>
        <v>Rua OSVALDO RODRIGUES, 534 - CENTRO</v>
      </c>
      <c r="S149" s="24" t="str">
        <f>VLOOKUP(B149,SAOM!B$2:L1869,11,0)</f>
        <v>(34) 3674-1250</v>
      </c>
      <c r="T149" s="43"/>
      <c r="U149" s="9" t="str">
        <f>VLOOKUP(B149,SAOM!B$2:M1449,12,0)</f>
        <v>-</v>
      </c>
      <c r="V149" s="19"/>
      <c r="W149" s="9"/>
      <c r="X149" s="52"/>
      <c r="Y149" s="54"/>
      <c r="Z149" s="89" t="s">
        <v>1556</v>
      </c>
      <c r="AA149" s="21"/>
    </row>
    <row r="150" spans="1:28" s="76" customFormat="1">
      <c r="A150" s="32">
        <v>849</v>
      </c>
      <c r="B150" s="92" t="s">
        <v>1003</v>
      </c>
      <c r="C150" s="19">
        <v>40952</v>
      </c>
      <c r="D150" s="19">
        <f t="shared" si="10"/>
        <v>40997</v>
      </c>
      <c r="E150" s="19">
        <f t="shared" si="9"/>
        <v>41012</v>
      </c>
      <c r="F150" s="19"/>
      <c r="G150" s="8" t="s">
        <v>525</v>
      </c>
      <c r="H150" s="8" t="s">
        <v>504</v>
      </c>
      <c r="I150" s="8" t="s">
        <v>507</v>
      </c>
      <c r="J150" s="9" t="s">
        <v>1022</v>
      </c>
      <c r="K150" s="9" t="s">
        <v>1040</v>
      </c>
      <c r="L150" s="9" t="s">
        <v>1041</v>
      </c>
      <c r="M150" s="10" t="str">
        <f>VLOOKUP(B150,SAOM!B$2:H1144,7,0)</f>
        <v>SES-BIAS-0849</v>
      </c>
      <c r="N150" s="33">
        <v>4033</v>
      </c>
      <c r="O150" s="19">
        <f>VLOOKUP(B150,SAOM!B$2:I1144,8,0)</f>
        <v>40969</v>
      </c>
      <c r="P150" s="19" t="str">
        <f>VLOOKUP(B150,AG_Lider!A$1:F1502,6,0)</f>
        <v>CONCLUÍDO</v>
      </c>
      <c r="Q150" s="24" t="str">
        <f>VLOOKUP(B150,SAOM!B$2:J1144,9,0)</f>
        <v>JOB FELICIANO NETO</v>
      </c>
      <c r="R150" s="19" t="str">
        <f>VLOOKUP(B150,SAOM!B$2:K1590,10,0)</f>
        <v>Rua SANTA CATARINA, 0 - CENTRO</v>
      </c>
      <c r="S150" s="24" t="str">
        <f>VLOOKUP(B150,SAOM!B$2:L1870,11,0)</f>
        <v>(37) 3546-1173</v>
      </c>
      <c r="T150" s="43">
        <v>40969</v>
      </c>
      <c r="U150" s="9" t="str">
        <f>VLOOKUP(B150,SAOM!B$2:M1450,12,0)</f>
        <v>00:20:0E:10:48:B9</v>
      </c>
      <c r="V150" s="19">
        <v>40969</v>
      </c>
      <c r="W150" s="9" t="s">
        <v>487</v>
      </c>
      <c r="X150" s="52">
        <v>40970</v>
      </c>
      <c r="Y150" s="54"/>
      <c r="Z150" s="46"/>
      <c r="AA150" s="21">
        <v>40970</v>
      </c>
      <c r="AB150" s="21"/>
    </row>
    <row r="151" spans="1:28" s="76" customFormat="1">
      <c r="A151" s="32">
        <v>855</v>
      </c>
      <c r="B151" s="92" t="s">
        <v>1004</v>
      </c>
      <c r="C151" s="19">
        <v>40952</v>
      </c>
      <c r="D151" s="19">
        <f t="shared" si="10"/>
        <v>40997</v>
      </c>
      <c r="E151" s="19" t="s">
        <v>507</v>
      </c>
      <c r="F151" s="19">
        <v>40976</v>
      </c>
      <c r="G151" s="8" t="s">
        <v>1546</v>
      </c>
      <c r="H151" s="8" t="s">
        <v>507</v>
      </c>
      <c r="I151" s="8" t="s">
        <v>1546</v>
      </c>
      <c r="J151" s="9" t="s">
        <v>1023</v>
      </c>
      <c r="K151" s="9" t="s">
        <v>1042</v>
      </c>
      <c r="L151" s="9" t="s">
        <v>1043</v>
      </c>
      <c r="M151" s="10" t="str">
        <f>VLOOKUP(B151,SAOM!B$2:H1145,7,0)</f>
        <v>SES-CAIO-0855-2</v>
      </c>
      <c r="N151" s="33">
        <v>4033</v>
      </c>
      <c r="O151" s="19">
        <f>VLOOKUP(B151,SAOM!B$2:I1145,8,0)</f>
        <v>40974</v>
      </c>
      <c r="P151" s="19" t="e">
        <f>VLOOKUP(B151,AG_Lider!A$1:F1503,6,0)</f>
        <v>#N/A</v>
      </c>
      <c r="Q151" s="24" t="str">
        <f>VLOOKUP(B151,SAOM!B$2:J1145,9,0)</f>
        <v>MARITA LOPES DA CUNHA LEONEL</v>
      </c>
      <c r="R151" s="19" t="str">
        <f>VLOOKUP(B151,SAOM!B$2:K1591,10,0)</f>
        <v>Rua SAO SEBASTIÃO, 121 - CENTRO</v>
      </c>
      <c r="S151" s="24" t="str">
        <f>VLOOKUP(B151,SAOM!B$2:L1871,11,0)</f>
        <v>(37) 3373-1105</v>
      </c>
      <c r="T151" s="43">
        <v>40969</v>
      </c>
      <c r="U151" s="9" t="str">
        <f>VLOOKUP(B151,SAOM!B$2:M1451,12,0)</f>
        <v>-</v>
      </c>
      <c r="V151" s="19"/>
      <c r="W151" s="9"/>
      <c r="X151" s="52"/>
      <c r="Y151" s="54"/>
      <c r="Z151" s="46" t="s">
        <v>2368</v>
      </c>
      <c r="AA151" s="21">
        <v>40984</v>
      </c>
    </row>
    <row r="152" spans="1:28" s="76" customFormat="1">
      <c r="A152" s="32">
        <v>863</v>
      </c>
      <c r="B152" s="92" t="s">
        <v>1005</v>
      </c>
      <c r="C152" s="19">
        <v>40952</v>
      </c>
      <c r="D152" s="19">
        <f t="shared" si="10"/>
        <v>40997</v>
      </c>
      <c r="E152" s="19" t="s">
        <v>507</v>
      </c>
      <c r="F152" s="19">
        <v>40967</v>
      </c>
      <c r="G152" s="8" t="s">
        <v>777</v>
      </c>
      <c r="H152" s="8" t="s">
        <v>504</v>
      </c>
      <c r="I152" s="8" t="s">
        <v>514</v>
      </c>
      <c r="J152" s="9" t="s">
        <v>1024</v>
      </c>
      <c r="K152" s="9" t="s">
        <v>1044</v>
      </c>
      <c r="L152" s="9" t="s">
        <v>1045</v>
      </c>
      <c r="M152" s="10" t="str">
        <f>VLOOKUP(B152,SAOM!B$2:H1146,7,0)</f>
        <v>-</v>
      </c>
      <c r="N152" s="33">
        <v>4033</v>
      </c>
      <c r="O152" s="19" t="str">
        <f>VLOOKUP(B152,SAOM!B$2:I1146,8,0)</f>
        <v>-</v>
      </c>
      <c r="P152" s="19" t="str">
        <f>VLOOKUP(B152,AG_Lider!A$1:F1504,6,0)</f>
        <v>VODANET</v>
      </c>
      <c r="Q152" s="24" t="str">
        <f>VLOOKUP(B152,SAOM!B$2:J1146,9,0)</f>
        <v>DANILO LIMA E CASTRO</v>
      </c>
      <c r="R152" s="19" t="str">
        <f>VLOOKUP(B152,SAOM!B$2:K1592,10,0)</f>
        <v>praça NOSSA SENHORA DAS DORES, 0 - CENTRO</v>
      </c>
      <c r="S152" s="24" t="str">
        <f>VLOOKUP(B152,SAOM!B$2:L1872,11,0)</f>
        <v>(37) 3355-1360</v>
      </c>
      <c r="T152" s="43"/>
      <c r="U152" s="9" t="str">
        <f>VLOOKUP(B152,SAOM!B$2:M1452,12,0)</f>
        <v>-</v>
      </c>
      <c r="V152" s="19"/>
      <c r="W152" s="9"/>
      <c r="X152" s="52"/>
      <c r="Y152" s="54"/>
      <c r="Z152" s="89" t="s">
        <v>1554</v>
      </c>
      <c r="AA152" s="21"/>
    </row>
    <row r="153" spans="1:28" s="76" customFormat="1">
      <c r="A153" s="32">
        <v>834</v>
      </c>
      <c r="B153" s="92" t="s">
        <v>1006</v>
      </c>
      <c r="C153" s="19">
        <v>40952</v>
      </c>
      <c r="D153" s="19">
        <f t="shared" si="10"/>
        <v>40997</v>
      </c>
      <c r="E153" s="19" t="s">
        <v>507</v>
      </c>
      <c r="F153" s="19">
        <v>40967</v>
      </c>
      <c r="G153" s="8" t="s">
        <v>777</v>
      </c>
      <c r="H153" s="8" t="s">
        <v>504</v>
      </c>
      <c r="I153" s="8" t="s">
        <v>514</v>
      </c>
      <c r="J153" s="9" t="s">
        <v>1025</v>
      </c>
      <c r="K153" s="9" t="s">
        <v>1046</v>
      </c>
      <c r="L153" s="9" t="s">
        <v>1047</v>
      </c>
      <c r="M153" s="10" t="str">
        <f>VLOOKUP(B153,SAOM!B$2:H1147,7,0)</f>
        <v>-</v>
      </c>
      <c r="N153" s="33">
        <v>4033</v>
      </c>
      <c r="O153" s="19" t="str">
        <f>VLOOKUP(B153,SAOM!B$2:I1147,8,0)</f>
        <v>-</v>
      </c>
      <c r="P153" s="19" t="str">
        <f>VLOOKUP(B153,AG_Lider!A$1:F1505,6,0)</f>
        <v>VODANET</v>
      </c>
      <c r="Q153" s="24" t="str">
        <f>VLOOKUP(B153,SAOM!B$2:J1147,9,0)</f>
        <v>MARILIA BERTOLATO RIBEIRO</v>
      </c>
      <c r="R153" s="19" t="str">
        <f>VLOOKUP(B153,SAOM!B$2:K1593,10,0)</f>
        <v>Rua CARLOS GRAVINA MARTINS, 25 - ROSÁRIO</v>
      </c>
      <c r="S153" s="24" t="str">
        <f>VLOOKUP(B153,SAOM!B$2:L1873,11,0)</f>
        <v>(32) 3577-1335</v>
      </c>
      <c r="T153" s="43"/>
      <c r="U153" s="9" t="str">
        <f>VLOOKUP(B153,SAOM!B$2:M1453,12,0)</f>
        <v>-</v>
      </c>
      <c r="V153" s="19"/>
      <c r="W153" s="9"/>
      <c r="X153" s="52"/>
      <c r="Y153" s="54"/>
      <c r="Z153" s="89" t="s">
        <v>1553</v>
      </c>
      <c r="AA153" s="21"/>
    </row>
    <row r="154" spans="1:28" s="76" customFormat="1">
      <c r="A154" s="32">
        <v>843</v>
      </c>
      <c r="B154" s="92" t="s">
        <v>1007</v>
      </c>
      <c r="C154" s="19">
        <v>40952</v>
      </c>
      <c r="D154" s="19">
        <f t="shared" si="10"/>
        <v>40997</v>
      </c>
      <c r="E154" s="19" t="s">
        <v>507</v>
      </c>
      <c r="F154" s="19">
        <v>40976</v>
      </c>
      <c r="G154" s="8" t="s">
        <v>777</v>
      </c>
      <c r="H154" s="8" t="s">
        <v>504</v>
      </c>
      <c r="I154" s="8" t="s">
        <v>514</v>
      </c>
      <c r="J154" s="9" t="s">
        <v>169</v>
      </c>
      <c r="K154" s="9" t="s">
        <v>1048</v>
      </c>
      <c r="L154" s="9" t="s">
        <v>1049</v>
      </c>
      <c r="M154" s="10" t="str">
        <f>VLOOKUP(B154,SAOM!B$2:H1148,7,0)</f>
        <v>SES-JURA-0843</v>
      </c>
      <c r="N154" s="33">
        <v>4033</v>
      </c>
      <c r="O154" s="19">
        <f>VLOOKUP(B154,SAOM!B$2:I1148,8,0)</f>
        <v>40995</v>
      </c>
      <c r="P154" s="19" t="str">
        <f>VLOOKUP(B154,AG_Lider!A$1:F1506,6,0)</f>
        <v>VODANET</v>
      </c>
      <c r="Q154" s="24" t="str">
        <f>VLOOKUP(B154,SAOM!B$2:J1148,9,0)</f>
        <v>Bruno Pereira</v>
      </c>
      <c r="R154" s="19" t="str">
        <f>VLOOKUP(B154,SAOM!B$2:K1594,10,0)</f>
        <v>Avenida Barão do Rio Branco, 249 Transportes SRS-JF - Manoel Honório.</v>
      </c>
      <c r="S154" s="24" t="str">
        <f>VLOOKUP(B154,SAOM!B$2:L1874,11,0)</f>
        <v>(32) 3274-5361</v>
      </c>
      <c r="T154" s="43"/>
      <c r="U154" s="9" t="str">
        <f>VLOOKUP(B154,SAOM!B$2:M1454,12,0)</f>
        <v>-</v>
      </c>
      <c r="V154" s="19"/>
      <c r="W154" s="9"/>
      <c r="X154" s="52"/>
      <c r="Y154" s="54"/>
      <c r="Z154" s="46" t="s">
        <v>2357</v>
      </c>
      <c r="AA154" s="21">
        <v>40983</v>
      </c>
    </row>
    <row r="155" spans="1:28" s="76" customFormat="1">
      <c r="A155" s="32">
        <v>851</v>
      </c>
      <c r="B155" s="92" t="s">
        <v>1008</v>
      </c>
      <c r="C155" s="19">
        <v>40952</v>
      </c>
      <c r="D155" s="19">
        <f t="shared" si="10"/>
        <v>40997</v>
      </c>
      <c r="E155" s="19">
        <f t="shared" si="9"/>
        <v>41012</v>
      </c>
      <c r="F155" s="19"/>
      <c r="G155" s="8" t="s">
        <v>525</v>
      </c>
      <c r="H155" s="8" t="s">
        <v>504</v>
      </c>
      <c r="I155" s="8" t="s">
        <v>507</v>
      </c>
      <c r="J155" s="9" t="s">
        <v>1026</v>
      </c>
      <c r="K155" s="9" t="s">
        <v>1050</v>
      </c>
      <c r="L155" s="9" t="s">
        <v>1051</v>
      </c>
      <c r="M155" s="10" t="str">
        <f>VLOOKUP(B155,SAOM!B$2:H1149,7,0)</f>
        <v>SES-CATA-0851</v>
      </c>
      <c r="N155" s="33">
        <v>4033</v>
      </c>
      <c r="O155" s="19">
        <f>VLOOKUP(B155,SAOM!B$2:I1149,8,0)</f>
        <v>40955</v>
      </c>
      <c r="P155" s="19" t="str">
        <f>VLOOKUP(B155,AG_Lider!A$1:F1507,6,0)</f>
        <v>CONCLUÍDO</v>
      </c>
      <c r="Q155" s="24" t="str">
        <f>VLOOKUP(B155,SAOM!B$2:J1149,9,0)</f>
        <v>RODRIGO AVILA MAFUZ</v>
      </c>
      <c r="R155" s="19" t="str">
        <f>VLOOKUP(B155,SAOM!B$2:K1595,10,0)</f>
        <v>Avenida NOSSA SENHORA APARECIDA, 270 - CENTRO</v>
      </c>
      <c r="S155" s="24" t="str">
        <f>VLOOKUP(B155,SAOM!B$2:L1875,11,0)</f>
        <v>(31) 3716-1780</v>
      </c>
      <c r="T155" s="43">
        <v>40955</v>
      </c>
      <c r="U155" s="9" t="str">
        <f>VLOOKUP(B155,SAOM!B$2:M1455,12,0)</f>
        <v>00:20:0E:10:49:EE</v>
      </c>
      <c r="V155" s="19">
        <v>40956</v>
      </c>
      <c r="W155" s="9" t="s">
        <v>1198</v>
      </c>
      <c r="X155" s="52">
        <v>40956</v>
      </c>
      <c r="Y155" s="54">
        <v>40984</v>
      </c>
      <c r="Z155" s="46" t="s">
        <v>762</v>
      </c>
      <c r="AA155" s="21">
        <v>40956</v>
      </c>
    </row>
    <row r="156" spans="1:28" s="76" customFormat="1">
      <c r="A156" s="32">
        <v>857</v>
      </c>
      <c r="B156" s="92" t="s">
        <v>1009</v>
      </c>
      <c r="C156" s="19">
        <v>40952</v>
      </c>
      <c r="D156" s="19">
        <f t="shared" si="10"/>
        <v>40997</v>
      </c>
      <c r="E156" s="19" t="s">
        <v>507</v>
      </c>
      <c r="F156" s="19">
        <v>40967</v>
      </c>
      <c r="G156" s="8" t="s">
        <v>777</v>
      </c>
      <c r="H156" s="8" t="s">
        <v>504</v>
      </c>
      <c r="I156" s="8" t="s">
        <v>514</v>
      </c>
      <c r="J156" s="9" t="s">
        <v>1027</v>
      </c>
      <c r="K156" s="9" t="s">
        <v>1052</v>
      </c>
      <c r="L156" s="9" t="s">
        <v>1053</v>
      </c>
      <c r="M156" s="10" t="str">
        <f>VLOOKUP(B156,SAOM!B$2:H1150,7,0)</f>
        <v>-</v>
      </c>
      <c r="N156" s="33">
        <v>4033</v>
      </c>
      <c r="O156" s="19" t="str">
        <f>VLOOKUP(B156,SAOM!B$2:I1150,8,0)</f>
        <v>-</v>
      </c>
      <c r="P156" s="19" t="str">
        <f>VLOOKUP(B156,AG_Lider!A$1:F1508,6,0)</f>
        <v>VODANET</v>
      </c>
      <c r="Q156" s="24" t="str">
        <f>VLOOKUP(B156,SAOM!B$2:J1150,9,0)</f>
        <v>PAULA JUNIA ALVES</v>
      </c>
      <c r="R156" s="19" t="str">
        <f>VLOOKUP(B156,SAOM!B$2:K1596,10,0)</f>
        <v>Avenida CORONEL FRANCISCO FRANCISCO GUIMARAES, 268 - CENTRO</v>
      </c>
      <c r="S156" s="24" t="str">
        <f>VLOOKUP(B156,SAOM!B$2:L1876,11,0)</f>
        <v>(37) 3544-1144</v>
      </c>
      <c r="T156" s="43"/>
      <c r="U156" s="9" t="str">
        <f>VLOOKUP(B156,SAOM!B$2:M1456,12,0)</f>
        <v>-</v>
      </c>
      <c r="V156" s="19"/>
      <c r="W156" s="9"/>
      <c r="X156" s="52"/>
      <c r="Y156" s="54"/>
      <c r="Z156" s="89" t="s">
        <v>2842</v>
      </c>
      <c r="AA156" s="21"/>
    </row>
    <row r="157" spans="1:28" s="76" customFormat="1">
      <c r="A157" s="32">
        <v>865</v>
      </c>
      <c r="B157" s="92" t="s">
        <v>1010</v>
      </c>
      <c r="C157" s="19">
        <v>40952</v>
      </c>
      <c r="D157" s="19">
        <f t="shared" si="10"/>
        <v>40997</v>
      </c>
      <c r="E157" s="19" t="s">
        <v>507</v>
      </c>
      <c r="F157" s="19">
        <v>40967</v>
      </c>
      <c r="G157" s="8" t="s">
        <v>777</v>
      </c>
      <c r="H157" s="8" t="s">
        <v>504</v>
      </c>
      <c r="I157" s="8" t="s">
        <v>514</v>
      </c>
      <c r="J157" s="9" t="s">
        <v>1028</v>
      </c>
      <c r="K157" s="9" t="s">
        <v>1054</v>
      </c>
      <c r="L157" s="9" t="s">
        <v>1055</v>
      </c>
      <c r="M157" s="10" t="str">
        <f>VLOOKUP(B157,SAOM!B$2:H1151,7,0)</f>
        <v>-</v>
      </c>
      <c r="N157" s="33">
        <v>4033</v>
      </c>
      <c r="O157" s="19" t="str">
        <f>VLOOKUP(B157,SAOM!B$2:I1151,8,0)</f>
        <v>-</v>
      </c>
      <c r="P157" s="19" t="str">
        <f>VLOOKUP(B157,AG_Lider!A$1:F1509,6,0)</f>
        <v>VODANET</v>
      </c>
      <c r="Q157" s="24" t="str">
        <f>VLOOKUP(B157,SAOM!B$2:J1151,9,0)</f>
        <v>EULADIA DE OLIVEIRA FREITAS</v>
      </c>
      <c r="R157" s="19" t="str">
        <f>VLOOKUP(B157,SAOM!B$2:K1597,10,0)</f>
        <v>Rua TRISTÃO VIEIRA, 66 - CENTRO</v>
      </c>
      <c r="S157" s="24" t="str">
        <f>VLOOKUP(B157,SAOM!B$2:L1877,11,0)</f>
        <v>(31) 8467-2324</v>
      </c>
      <c r="T157" s="43"/>
      <c r="U157" s="9" t="str">
        <f>VLOOKUP(B157,SAOM!B$2:M1457,12,0)</f>
        <v>-</v>
      </c>
      <c r="V157" s="19"/>
      <c r="W157" s="9"/>
      <c r="X157" s="52"/>
      <c r="Y157" s="54"/>
      <c r="Z157" s="89" t="s">
        <v>2842</v>
      </c>
      <c r="AA157" s="21"/>
    </row>
    <row r="158" spans="1:28" s="76" customFormat="1">
      <c r="A158" s="32">
        <v>836</v>
      </c>
      <c r="B158" s="92" t="s">
        <v>1011</v>
      </c>
      <c r="C158" s="19">
        <v>40952</v>
      </c>
      <c r="D158" s="19">
        <f t="shared" si="10"/>
        <v>40997</v>
      </c>
      <c r="E158" s="19">
        <f>C158+60</f>
        <v>41012</v>
      </c>
      <c r="F158" s="19"/>
      <c r="G158" s="8" t="s">
        <v>525</v>
      </c>
      <c r="H158" s="8" t="s">
        <v>504</v>
      </c>
      <c r="I158" s="8" t="s">
        <v>507</v>
      </c>
      <c r="J158" s="9" t="s">
        <v>1029</v>
      </c>
      <c r="K158" s="9" t="s">
        <v>1056</v>
      </c>
      <c r="L158" s="9" t="s">
        <v>1057</v>
      </c>
      <c r="M158" s="10" t="str">
        <f>VLOOKUP(B158,SAOM!B$2:H1152,7,0)</f>
        <v>SES-PRES-0836</v>
      </c>
      <c r="N158" s="33">
        <v>4033</v>
      </c>
      <c r="O158" s="19">
        <f>VLOOKUP(B158,SAOM!B$2:I1152,8,0)</f>
        <v>40974</v>
      </c>
      <c r="P158" s="19" t="str">
        <f>VLOOKUP(B158,AG_Lider!A$1:F1510,6,0)</f>
        <v>CONCLUÍDO</v>
      </c>
      <c r="Q158" s="24" t="str">
        <f>VLOOKUP(B158,SAOM!B$2:J1152,9,0)</f>
        <v>CRISTINA CARNEIRO FARIA</v>
      </c>
      <c r="R158" s="19" t="str">
        <f>VLOOKUP(B158,SAOM!B$2:K1598,10,0)</f>
        <v>Rua TAQUARASSU, 7 - CENTRO</v>
      </c>
      <c r="S158" s="24" t="str">
        <f>VLOOKUP(B158,SAOM!B$2:L1878,11,0)</f>
        <v>(32) 3538-1200</v>
      </c>
      <c r="T158" s="43">
        <v>40969</v>
      </c>
      <c r="U158" s="9" t="str">
        <f>VLOOKUP(B158,SAOM!B$2:M1458,12,0)</f>
        <v>00:20:0E:10:4A:33</v>
      </c>
      <c r="V158" s="19">
        <v>40974</v>
      </c>
      <c r="W158" s="9" t="s">
        <v>1535</v>
      </c>
      <c r="X158" s="52">
        <v>40974</v>
      </c>
      <c r="Y158" s="54"/>
      <c r="Z158" s="46"/>
      <c r="AA158" s="21">
        <v>40974</v>
      </c>
      <c r="AB158" s="21"/>
    </row>
    <row r="159" spans="1:28" s="76" customFormat="1">
      <c r="A159" s="32">
        <v>845</v>
      </c>
      <c r="B159" s="92" t="s">
        <v>1012</v>
      </c>
      <c r="C159" s="19">
        <v>40952</v>
      </c>
      <c r="D159" s="19">
        <f t="shared" si="10"/>
        <v>40997</v>
      </c>
      <c r="E159" s="19" t="s">
        <v>507</v>
      </c>
      <c r="F159" s="19">
        <v>40967</v>
      </c>
      <c r="G159" s="8" t="s">
        <v>777</v>
      </c>
      <c r="H159" s="8" t="s">
        <v>504</v>
      </c>
      <c r="I159" s="8" t="s">
        <v>514</v>
      </c>
      <c r="J159" s="9" t="s">
        <v>1030</v>
      </c>
      <c r="K159" s="9" t="s">
        <v>1058</v>
      </c>
      <c r="L159" s="9" t="s">
        <v>1059</v>
      </c>
      <c r="M159" s="10" t="str">
        <f>VLOOKUP(B159,SAOM!B$2:H1153,7,0)</f>
        <v>-</v>
      </c>
      <c r="N159" s="33">
        <v>4033</v>
      </c>
      <c r="O159" s="19" t="str">
        <f>VLOOKUP(B159,SAOM!B$2:I1153,8,0)</f>
        <v>-</v>
      </c>
      <c r="P159" s="19" t="str">
        <f>VLOOKUP(B159,AG_Lider!A$1:F1511,6,0)</f>
        <v>VODANET</v>
      </c>
      <c r="Q159" s="24" t="str">
        <f>VLOOKUP(B159,SAOM!B$2:J1153,9,0)</f>
        <v>AUGUSTO JOSE DE PAULA MARCHITO</v>
      </c>
      <c r="R159" s="19" t="str">
        <f>VLOOKUP(B159,SAOM!B$2:K1599,10,0)</f>
        <v>Rua MARIA SOARES, 0 - CENTRO</v>
      </c>
      <c r="S159" s="24" t="str">
        <f>VLOOKUP(B159,SAOM!B$2:L1879,11,0)</f>
        <v>(32) 3424-1516</v>
      </c>
      <c r="T159" s="43"/>
      <c r="U159" s="9" t="str">
        <f>VLOOKUP(B159,SAOM!B$2:M1459,12,0)</f>
        <v>-</v>
      </c>
      <c r="V159" s="19"/>
      <c r="W159" s="9"/>
      <c r="X159" s="52"/>
      <c r="Y159" s="54"/>
      <c r="Z159" s="89" t="s">
        <v>1553</v>
      </c>
      <c r="AA159" s="21"/>
    </row>
    <row r="160" spans="1:28" s="76" customFormat="1">
      <c r="A160" s="32">
        <v>853</v>
      </c>
      <c r="B160" s="92" t="s">
        <v>1013</v>
      </c>
      <c r="C160" s="19">
        <v>40952</v>
      </c>
      <c r="D160" s="19">
        <f t="shared" si="10"/>
        <v>40997</v>
      </c>
      <c r="E160" s="19">
        <f>C160+60</f>
        <v>41012</v>
      </c>
      <c r="F160" s="19"/>
      <c r="G160" s="8" t="s">
        <v>525</v>
      </c>
      <c r="H160" s="8" t="s">
        <v>504</v>
      </c>
      <c r="I160" s="8" t="s">
        <v>507</v>
      </c>
      <c r="J160" s="9" t="s">
        <v>165</v>
      </c>
      <c r="K160" s="9" t="s">
        <v>1060</v>
      </c>
      <c r="L160" s="9" t="s">
        <v>1061</v>
      </c>
      <c r="M160" s="10" t="str">
        <f>VLOOKUP(B160,SAOM!B$2:H1154,7,0)</f>
        <v>SES-CALO-0853</v>
      </c>
      <c r="N160" s="33">
        <v>4033</v>
      </c>
      <c r="O160" s="19">
        <f>VLOOKUP(B160,SAOM!B$2:I1154,8,0)</f>
        <v>40970</v>
      </c>
      <c r="P160" s="19" t="str">
        <f>VLOOKUP(B160,AG_Lider!A$1:F1512,6,0)</f>
        <v>CONCLUÍDO</v>
      </c>
      <c r="Q160" s="24" t="str">
        <f>VLOOKUP(B160,SAOM!B$2:J1154,9,0)</f>
        <v>CHRISTIAN ALBERNAZ PIMENTA</v>
      </c>
      <c r="R160" s="19" t="str">
        <f>VLOOKUP(B160,SAOM!B$2:K1600,10,0)</f>
        <v>Rua EXPEDICIONÁRIO BOAVIDIR MASSOTE, 0 - CENTRO</v>
      </c>
      <c r="S160" s="24" t="str">
        <f>VLOOKUP(B160,SAOM!B$2:L1880,11,0)</f>
        <v>(35) 3832-6000</v>
      </c>
      <c r="T160" s="43">
        <v>40969</v>
      </c>
      <c r="U160" s="9" t="str">
        <f>VLOOKUP(B160,SAOM!B$2:M1460,12,0)</f>
        <v>00:20:0E:10:4A:09</v>
      </c>
      <c r="V160" s="19">
        <v>40970</v>
      </c>
      <c r="W160" s="9" t="s">
        <v>1392</v>
      </c>
      <c r="X160" s="52">
        <v>40970</v>
      </c>
      <c r="Y160" s="54"/>
      <c r="Z160" s="46"/>
      <c r="AA160" s="21">
        <v>40970</v>
      </c>
      <c r="AB160" s="21"/>
    </row>
    <row r="161" spans="1:28" s="76" customFormat="1">
      <c r="A161" s="32">
        <v>859</v>
      </c>
      <c r="B161" s="92" t="s">
        <v>1014</v>
      </c>
      <c r="C161" s="19">
        <v>40952</v>
      </c>
      <c r="D161" s="19">
        <f t="shared" si="10"/>
        <v>40997</v>
      </c>
      <c r="E161" s="19">
        <f>C161+60</f>
        <v>41012</v>
      </c>
      <c r="F161" s="19"/>
      <c r="G161" s="8" t="s">
        <v>525</v>
      </c>
      <c r="H161" s="8" t="s">
        <v>504</v>
      </c>
      <c r="I161" s="8" t="s">
        <v>507</v>
      </c>
      <c r="J161" s="9" t="s">
        <v>1031</v>
      </c>
      <c r="K161" s="9" t="s">
        <v>1060</v>
      </c>
      <c r="L161" s="9" t="s">
        <v>1061</v>
      </c>
      <c r="M161" s="10" t="str">
        <f>VLOOKUP(B161,SAOM!B$2:H1155,7,0)</f>
        <v>SES-DEOS-0859</v>
      </c>
      <c r="N161" s="33">
        <v>4033</v>
      </c>
      <c r="O161" s="19">
        <f>VLOOKUP(B161,SAOM!B$2:I1155,8,0)</f>
        <v>40969</v>
      </c>
      <c r="P161" s="19" t="str">
        <f>VLOOKUP(B161,AG_Lider!A$1:F1513,6,0)</f>
        <v>CONCLUÍDO</v>
      </c>
      <c r="Q161" s="24" t="str">
        <f>VLOOKUP(B161,SAOM!B$2:J1155,9,0)</f>
        <v>JULIANO TEIXEIRA SILVA</v>
      </c>
      <c r="R161" s="19" t="str">
        <f>VLOOKUP(B161,SAOM!B$2:K1601,10,0)</f>
        <v>Rua BRASILINO JOSE DE ANDRADE , 65 - CENTRO</v>
      </c>
      <c r="S161" s="24" t="str">
        <f>VLOOKUP(B161,SAOM!B$2:L1881,11,0)</f>
        <v>(31) 3736-1397</v>
      </c>
      <c r="T161" s="43">
        <v>40969</v>
      </c>
      <c r="U161" s="9" t="str">
        <f>VLOOKUP(B161,SAOM!B$2:M1461,12,0)</f>
        <v>00:20:0E:10:4A:23</v>
      </c>
      <c r="V161" s="19">
        <v>40969</v>
      </c>
      <c r="W161" s="9" t="s">
        <v>498</v>
      </c>
      <c r="X161" s="52">
        <v>40970</v>
      </c>
      <c r="Y161" s="54"/>
      <c r="Z161" s="46"/>
      <c r="AA161" s="21">
        <v>40970</v>
      </c>
      <c r="AB161" s="21"/>
    </row>
    <row r="162" spans="1:28" s="65" customFormat="1">
      <c r="A162" s="56">
        <v>869</v>
      </c>
      <c r="B162" s="95" t="s">
        <v>1015</v>
      </c>
      <c r="C162" s="19">
        <v>40952</v>
      </c>
      <c r="D162" s="19">
        <f t="shared" si="10"/>
        <v>40997</v>
      </c>
      <c r="E162" s="19" t="s">
        <v>507</v>
      </c>
      <c r="F162" s="19">
        <v>40967</v>
      </c>
      <c r="G162" s="8" t="s">
        <v>525</v>
      </c>
      <c r="H162" s="8" t="s">
        <v>504</v>
      </c>
      <c r="I162" s="8" t="s">
        <v>507</v>
      </c>
      <c r="J162" s="9" t="s">
        <v>1032</v>
      </c>
      <c r="K162" s="9" t="s">
        <v>1062</v>
      </c>
      <c r="L162" s="9" t="s">
        <v>1063</v>
      </c>
      <c r="M162" s="10" t="str">
        <f>VLOOKUP(B162,SAOM!B$2:H1156,7,0)</f>
        <v>SES-ITRO-0869</v>
      </c>
      <c r="N162" s="33">
        <v>4033</v>
      </c>
      <c r="O162" s="19">
        <f>VLOOKUP(B162,SAOM!B$2:I1156,8,0)</f>
        <v>40996</v>
      </c>
      <c r="P162" s="19" t="str">
        <f>VLOOKUP(B162,AG_Lider!A$1:F1514,6,0)</f>
        <v>CONCLUÍDO</v>
      </c>
      <c r="Q162" s="24" t="str">
        <f>VLOOKUP(B162,SAOM!B$2:J1156,9,0)</f>
        <v>MATEUS FERNANDES FERREIRA</v>
      </c>
      <c r="R162" s="19" t="str">
        <f>VLOOKUP(B162,SAOM!B$2:K1602,10,0)</f>
        <v>Rua OLIVER CANDIDO GOMES, 100 - CENTRO</v>
      </c>
      <c r="S162" s="24" t="str">
        <f>VLOOKUP(B162,SAOM!B$2:L1882,11,0)</f>
        <v>(31) 3836-5182</v>
      </c>
      <c r="T162" s="43"/>
      <c r="U162" s="9" t="str">
        <f>VLOOKUP(B162,SAOM!B$2:M1462,12,0)</f>
        <v>00:20:0E:10:48:FF</v>
      </c>
      <c r="V162" s="19">
        <v>40996</v>
      </c>
      <c r="W162" s="9" t="s">
        <v>2423</v>
      </c>
      <c r="X162" s="62">
        <v>41002</v>
      </c>
      <c r="Y162" s="82"/>
      <c r="Z162" s="105"/>
      <c r="AA162" s="64">
        <v>41002</v>
      </c>
    </row>
    <row r="163" spans="1:28" s="76" customFormat="1">
      <c r="A163" s="32">
        <v>867</v>
      </c>
      <c r="B163" s="92" t="s">
        <v>1016</v>
      </c>
      <c r="C163" s="19">
        <v>40952</v>
      </c>
      <c r="D163" s="19">
        <f t="shared" si="10"/>
        <v>40997</v>
      </c>
      <c r="E163" s="19">
        <f>C163+60</f>
        <v>41012</v>
      </c>
      <c r="F163" s="19"/>
      <c r="G163" s="8" t="s">
        <v>525</v>
      </c>
      <c r="H163" s="8" t="s">
        <v>504</v>
      </c>
      <c r="I163" s="8" t="s">
        <v>507</v>
      </c>
      <c r="J163" s="9" t="s">
        <v>1033</v>
      </c>
      <c r="K163" s="9" t="s">
        <v>1064</v>
      </c>
      <c r="L163" s="9" t="s">
        <v>1065</v>
      </c>
      <c r="M163" s="10" t="str">
        <f>VLOOKUP(B163,SAOM!B$2:H1157,7,0)</f>
        <v>SES-IBIA-0867</v>
      </c>
      <c r="N163" s="33">
        <v>4033</v>
      </c>
      <c r="O163" s="19">
        <f>VLOOKUP(B163,SAOM!B$2:I1157,8,0)</f>
        <v>40968</v>
      </c>
      <c r="P163" s="19" t="str">
        <f>VLOOKUP(B163,AG_Lider!A$1:F1515,6,0)</f>
        <v>CONCLUÍDO</v>
      </c>
      <c r="Q163" s="24" t="str">
        <f>VLOOKUP(B163,SAOM!B$2:J1157,9,0)</f>
        <v>PRISCILA CRISTINA LOURENÇO RODRIGUES</v>
      </c>
      <c r="R163" s="19" t="str">
        <f>VLOOKUP(B163,SAOM!B$2:K1603,10,0)</f>
        <v>Rua 20, 112 - CENTRO</v>
      </c>
      <c r="S163" s="24" t="str">
        <f>VLOOKUP(B163,SAOM!B$2:L1883,11,0)</f>
        <v>(34) 3631-4940</v>
      </c>
      <c r="T163" s="43">
        <v>40965</v>
      </c>
      <c r="U163" s="9" t="str">
        <f>VLOOKUP(B163,SAOM!B$2:M1463,12,0)</f>
        <v>00:20:0E:10:49:D8</v>
      </c>
      <c r="V163" s="19">
        <v>40966</v>
      </c>
      <c r="W163" s="9" t="s">
        <v>486</v>
      </c>
      <c r="X163" s="52">
        <v>40968</v>
      </c>
      <c r="Y163" s="54">
        <v>40984</v>
      </c>
      <c r="Z163" s="46" t="s">
        <v>762</v>
      </c>
      <c r="AA163" s="21">
        <v>40968</v>
      </c>
    </row>
    <row r="164" spans="1:28" s="76" customFormat="1">
      <c r="A164" s="32">
        <v>839</v>
      </c>
      <c r="B164" s="92" t="s">
        <v>1017</v>
      </c>
      <c r="C164" s="19">
        <v>40952</v>
      </c>
      <c r="D164" s="19">
        <f t="shared" si="10"/>
        <v>40997</v>
      </c>
      <c r="E164" s="19" t="s">
        <v>507</v>
      </c>
      <c r="F164" s="19">
        <v>40967</v>
      </c>
      <c r="G164" s="8" t="s">
        <v>777</v>
      </c>
      <c r="H164" s="8" t="s">
        <v>504</v>
      </c>
      <c r="I164" s="8" t="s">
        <v>514</v>
      </c>
      <c r="J164" s="9" t="s">
        <v>1034</v>
      </c>
      <c r="K164" s="9" t="s">
        <v>1066</v>
      </c>
      <c r="L164" s="9" t="s">
        <v>1067</v>
      </c>
      <c r="M164" s="10" t="str">
        <f>VLOOKUP(B164,SAOM!B$2:H1158,7,0)</f>
        <v>-</v>
      </c>
      <c r="N164" s="33">
        <v>4033</v>
      </c>
      <c r="O164" s="19" t="str">
        <f>VLOOKUP(B164,SAOM!B$2:I1158,8,0)</f>
        <v>-</v>
      </c>
      <c r="P164" s="19" t="str">
        <f>VLOOKUP(B164,AG_Lider!A$1:F1516,6,0)</f>
        <v>VODANET</v>
      </c>
      <c r="Q164" s="24" t="str">
        <f>VLOOKUP(B164,SAOM!B$2:J1158,9,0)</f>
        <v>ROBERTA SILVA ANDRADE</v>
      </c>
      <c r="R164" s="19" t="str">
        <f>VLOOKUP(B164,SAOM!B$2:K1604,10,0)</f>
        <v>Rua NOVA, 11 - CENTRO</v>
      </c>
      <c r="S164" s="24" t="str">
        <f>VLOOKUP(B164,SAOM!B$2:L1884,11,0)</f>
        <v>(37) 3344-1139</v>
      </c>
      <c r="T164" s="43"/>
      <c r="U164" s="9" t="str">
        <f>VLOOKUP(B164,SAOM!B$2:M1464,12,0)</f>
        <v>-</v>
      </c>
      <c r="V164" s="19"/>
      <c r="W164" s="9"/>
      <c r="X164" s="52"/>
      <c r="Y164" s="54"/>
      <c r="Z164" s="89" t="s">
        <v>1557</v>
      </c>
      <c r="AA164" s="21"/>
    </row>
    <row r="165" spans="1:28" s="76" customFormat="1">
      <c r="A165" s="32">
        <v>848</v>
      </c>
      <c r="B165" s="92" t="s">
        <v>1018</v>
      </c>
      <c r="C165" s="19">
        <v>40952</v>
      </c>
      <c r="D165" s="19">
        <f t="shared" si="10"/>
        <v>40997</v>
      </c>
      <c r="E165" s="19">
        <f>C165+60</f>
        <v>41012</v>
      </c>
      <c r="F165" s="19"/>
      <c r="G165" s="8" t="s">
        <v>525</v>
      </c>
      <c r="H165" s="8" t="s">
        <v>504</v>
      </c>
      <c r="I165" s="8" t="s">
        <v>507</v>
      </c>
      <c r="J165" s="9" t="s">
        <v>1035</v>
      </c>
      <c r="K165" s="9" t="s">
        <v>1068</v>
      </c>
      <c r="L165" s="9" t="s">
        <v>1069</v>
      </c>
      <c r="M165" s="10" t="str">
        <f>VLOOKUP(B165,SAOM!B$2:H1159,7,0)</f>
        <v>SES-JABA-0848</v>
      </c>
      <c r="N165" s="33">
        <v>4033</v>
      </c>
      <c r="O165" s="19">
        <f>VLOOKUP(B165,SAOM!B$2:I1159,8,0)</f>
        <v>40974</v>
      </c>
      <c r="P165" s="19" t="str">
        <f>VLOOKUP(B165,AG_Lider!A$1:F1517,6,0)</f>
        <v>CONCLUÍDO</v>
      </c>
      <c r="Q165" s="24" t="str">
        <f>VLOOKUP(B165,SAOM!B$2:J1159,9,0)</f>
        <v>CHARLES AGEU DOS SANTOS</v>
      </c>
      <c r="R165" s="19" t="str">
        <f>VLOOKUP(B165,SAOM!B$2:K1605,10,0)</f>
        <v>Rua ANTENOR FLORUNCIO DIAS, 0 - SAO JOSE I</v>
      </c>
      <c r="S165" s="24" t="str">
        <f>VLOOKUP(B165,SAOM!B$2:L1885,11,0)</f>
        <v>(37) 3354-1119</v>
      </c>
      <c r="T165" s="43">
        <v>40969</v>
      </c>
      <c r="U165" s="9" t="str">
        <f>VLOOKUP(B165,SAOM!B$2:M1465,12,0)</f>
        <v>00:20:0E:10:49:EC</v>
      </c>
      <c r="V165" s="19">
        <v>40974</v>
      </c>
      <c r="W165" s="9" t="s">
        <v>488</v>
      </c>
      <c r="X165" s="52">
        <v>40974</v>
      </c>
      <c r="Y165" s="54"/>
      <c r="Z165" s="46"/>
      <c r="AA165" s="21">
        <v>40974</v>
      </c>
      <c r="AB165" s="21"/>
    </row>
    <row r="166" spans="1:28" s="76" customFormat="1">
      <c r="A166" s="32">
        <v>861</v>
      </c>
      <c r="B166" s="92" t="s">
        <v>1019</v>
      </c>
      <c r="C166" s="19">
        <v>40952</v>
      </c>
      <c r="D166" s="19">
        <f t="shared" si="10"/>
        <v>40997</v>
      </c>
      <c r="E166" s="19" t="s">
        <v>507</v>
      </c>
      <c r="F166" s="19">
        <v>40967</v>
      </c>
      <c r="G166" s="8" t="s">
        <v>777</v>
      </c>
      <c r="H166" s="8" t="s">
        <v>504</v>
      </c>
      <c r="I166" s="8" t="s">
        <v>514</v>
      </c>
      <c r="J166" s="9" t="s">
        <v>1036</v>
      </c>
      <c r="K166" s="9" t="s">
        <v>1070</v>
      </c>
      <c r="L166" s="9" t="s">
        <v>1071</v>
      </c>
      <c r="M166" s="10" t="str">
        <f>VLOOKUP(B166,SAOM!B$2:H1160,7,0)</f>
        <v>-</v>
      </c>
      <c r="N166" s="33">
        <v>4033</v>
      </c>
      <c r="O166" s="19" t="str">
        <f>VLOOKUP(B166,SAOM!B$2:I1160,8,0)</f>
        <v>-</v>
      </c>
      <c r="P166" s="19" t="str">
        <f>VLOOKUP(B166,AG_Lider!A$1:F1518,6,0)</f>
        <v>VODANET</v>
      </c>
      <c r="Q166" s="24" t="str">
        <f>VLOOKUP(B166,SAOM!B$2:J1160,9,0)</f>
        <v>WALDILENE BARCELLOS CUNHA</v>
      </c>
      <c r="R166" s="19" t="str">
        <f>VLOOKUP(B166,SAOM!B$2:K1606,10,0)</f>
        <v>Rua GERALDINO LESSA, 0 - CENTRO</v>
      </c>
      <c r="S166" s="24" t="str">
        <f>VLOOKUP(B166,SAOM!B$2:L1886,11,0)</f>
        <v>(31) 3857-1874</v>
      </c>
      <c r="T166" s="43"/>
      <c r="U166" s="9" t="str">
        <f>VLOOKUP(B166,SAOM!B$2:M1466,12,0)</f>
        <v>-</v>
      </c>
      <c r="V166" s="19"/>
      <c r="W166" s="9"/>
      <c r="X166" s="52"/>
      <c r="Y166" s="54"/>
      <c r="Z166" s="89" t="s">
        <v>1554</v>
      </c>
      <c r="AA166" s="21"/>
    </row>
    <row r="167" spans="1:28" s="76" customFormat="1">
      <c r="A167" s="32">
        <v>832</v>
      </c>
      <c r="B167" s="92" t="s">
        <v>1020</v>
      </c>
      <c r="C167" s="19">
        <v>40952</v>
      </c>
      <c r="D167" s="19">
        <f t="shared" si="10"/>
        <v>40997</v>
      </c>
      <c r="E167" s="19" t="s">
        <v>507</v>
      </c>
      <c r="F167" s="19">
        <v>40967</v>
      </c>
      <c r="G167" s="8" t="s">
        <v>777</v>
      </c>
      <c r="H167" s="8" t="s">
        <v>504</v>
      </c>
      <c r="I167" s="8" t="s">
        <v>514</v>
      </c>
      <c r="J167" s="9" t="s">
        <v>1037</v>
      </c>
      <c r="K167" s="9" t="s">
        <v>1070</v>
      </c>
      <c r="L167" s="9" t="s">
        <v>1071</v>
      </c>
      <c r="M167" s="10" t="str">
        <f>VLOOKUP(B167,SAOM!B$2:H1161,7,0)</f>
        <v>-</v>
      </c>
      <c r="N167" s="33">
        <v>4033</v>
      </c>
      <c r="O167" s="19" t="str">
        <f>VLOOKUP(B167,SAOM!B$2:I1161,8,0)</f>
        <v>-</v>
      </c>
      <c r="P167" s="19" t="str">
        <f>VLOOKUP(B167,AG_Lider!A$1:F1519,6,0)</f>
        <v>VODANET</v>
      </c>
      <c r="Q167" s="24" t="str">
        <f>VLOOKUP(B167,SAOM!B$2:J1161,9,0)</f>
        <v>FLAVIO DINIZ ALMEIDA</v>
      </c>
      <c r="R167" s="19" t="str">
        <f>VLOOKUP(B167,SAOM!B$2:K1607,10,0)</f>
        <v>Praça AUGUSTINHO ALVES DE ARAUJO, 26 - CENTRO.</v>
      </c>
      <c r="S167" s="24" t="str">
        <f>VLOOKUP(B167,SAOM!B$2:L1887,11,0)</f>
        <v>(32) 3425-1310</v>
      </c>
      <c r="T167" s="43"/>
      <c r="U167" s="9" t="str">
        <f>VLOOKUP(B167,SAOM!B$2:M1467,12,0)</f>
        <v>-</v>
      </c>
      <c r="V167" s="19"/>
      <c r="W167" s="9"/>
      <c r="X167" s="52"/>
      <c r="Y167" s="54"/>
      <c r="Z167" s="89" t="s">
        <v>1553</v>
      </c>
      <c r="AA167" s="21"/>
    </row>
    <row r="168" spans="1:28" s="76" customFormat="1">
      <c r="A168" s="32">
        <v>870</v>
      </c>
      <c r="B168" s="92" t="s">
        <v>1563</v>
      </c>
      <c r="C168" s="19">
        <v>40954</v>
      </c>
      <c r="D168" s="19">
        <f t="shared" si="10"/>
        <v>40999</v>
      </c>
      <c r="E168" s="19">
        <f>C168+60</f>
        <v>41014</v>
      </c>
      <c r="F168" s="19"/>
      <c r="G168" s="8" t="s">
        <v>525</v>
      </c>
      <c r="H168" s="8" t="s">
        <v>696</v>
      </c>
      <c r="I168" s="8" t="s">
        <v>507</v>
      </c>
      <c r="J168" s="9" t="s">
        <v>1078</v>
      </c>
      <c r="K168" s="9" t="s">
        <v>1085</v>
      </c>
      <c r="L168" s="9" t="s">
        <v>1086</v>
      </c>
      <c r="M168" s="10" t="str">
        <f>VLOOKUP(B168,SAOM!B$2:H1162,7,0)</f>
        <v>SES-ITCU-0870</v>
      </c>
      <c r="N168" s="33">
        <v>4033</v>
      </c>
      <c r="O168" s="19">
        <f>VLOOKUP(B168,SAOM!B$2:I1162,8,0)</f>
        <v>40989</v>
      </c>
      <c r="P168" s="19" t="e">
        <f>VLOOKUP(B168,AG_Lider!A$1:F1520,6,0)</f>
        <v>#N/A</v>
      </c>
      <c r="Q168" s="24" t="str">
        <f>VLOOKUP(B168,SAOM!B$2:J1162,9,0)</f>
        <v>LIVIA LOPES MOREIRA</v>
      </c>
      <c r="R168" s="19" t="str">
        <f>VLOOKUP(B168,SAOM!B$2:K1608,10,0)</f>
        <v>avenida JOSE FRANCISCO DA SILVA, 0 - CENTRO</v>
      </c>
      <c r="S168" s="24" t="str">
        <f>VLOOKUP(B168,SAOM!B$2:L1888,11,0)</f>
        <v>(31) 3572-1255</v>
      </c>
      <c r="T168" s="43"/>
      <c r="U168" s="9" t="str">
        <f>VLOOKUP(B168,SAOM!B$2:M1468,12,0)</f>
        <v>00:20:0E:10:48:FA</v>
      </c>
      <c r="V168" s="19">
        <v>40989</v>
      </c>
      <c r="W168" s="9" t="s">
        <v>977</v>
      </c>
      <c r="X168" s="52">
        <v>40989</v>
      </c>
      <c r="Y168" s="54"/>
      <c r="Z168" s="46"/>
      <c r="AA168" s="21">
        <v>40989</v>
      </c>
      <c r="AB168" s="21"/>
    </row>
    <row r="169" spans="1:28" s="76" customFormat="1">
      <c r="A169" s="32">
        <v>846</v>
      </c>
      <c r="B169" s="92" t="s">
        <v>1564</v>
      </c>
      <c r="C169" s="19">
        <v>40954</v>
      </c>
      <c r="D169" s="19">
        <f t="shared" si="10"/>
        <v>40999</v>
      </c>
      <c r="E169" s="19">
        <f>C169+60</f>
        <v>41014</v>
      </c>
      <c r="F169" s="19"/>
      <c r="G169" s="8" t="s">
        <v>525</v>
      </c>
      <c r="H169" s="8" t="s">
        <v>696</v>
      </c>
      <c r="I169" s="8" t="s">
        <v>507</v>
      </c>
      <c r="J169" s="9" t="s">
        <v>1079</v>
      </c>
      <c r="K169" s="9" t="s">
        <v>1087</v>
      </c>
      <c r="L169" s="9" t="s">
        <v>1088</v>
      </c>
      <c r="M169" s="10" t="str">
        <f>VLOOKUP(B169,SAOM!B$2:H1163,7,0)</f>
        <v>SES-LADA-0846</v>
      </c>
      <c r="N169" s="33">
        <v>4033</v>
      </c>
      <c r="O169" s="19">
        <f>VLOOKUP(B169,SAOM!B$2:I1163,8,0)</f>
        <v>40973</v>
      </c>
      <c r="P169" s="19" t="e">
        <f>VLOOKUP(B169,AG_Lider!A$1:F1521,6,0)</f>
        <v>#N/A</v>
      </c>
      <c r="Q169" s="24" t="str">
        <f>VLOOKUP(B169,SAOM!B$2:J1163,9,0)</f>
        <v>JANAINA RESENDE DE SOUSA</v>
      </c>
      <c r="R169" s="19" t="str">
        <f>VLOOKUP(B169,SAOM!B$2:K1609,10,0)</f>
        <v>praça AMARO LOPES, 606 - CENTRO</v>
      </c>
      <c r="S169" s="24" t="str">
        <f>VLOOKUP(B169,SAOM!B$2:L1889,11,0)</f>
        <v>(32) 3363-2090</v>
      </c>
      <c r="T169" s="43">
        <v>40969</v>
      </c>
      <c r="U169" s="9" t="str">
        <f>VLOOKUP(B169,SAOM!B$2:M1469,12,0)</f>
        <v>00:20:0E:10:48:9C</v>
      </c>
      <c r="V169" s="19">
        <v>40973</v>
      </c>
      <c r="W169" s="9" t="s">
        <v>977</v>
      </c>
      <c r="X169" s="52">
        <v>40973</v>
      </c>
      <c r="Y169" s="54"/>
      <c r="Z169" s="46"/>
      <c r="AA169" s="21">
        <v>40974</v>
      </c>
      <c r="AB169" s="21"/>
    </row>
    <row r="170" spans="1:28" s="76" customFormat="1">
      <c r="A170" s="32">
        <v>818</v>
      </c>
      <c r="B170" s="92" t="s">
        <v>1565</v>
      </c>
      <c r="C170" s="19">
        <v>40954</v>
      </c>
      <c r="D170" s="19">
        <f t="shared" si="10"/>
        <v>40999</v>
      </c>
      <c r="E170" s="19" t="s">
        <v>507</v>
      </c>
      <c r="F170" s="19">
        <v>40976</v>
      </c>
      <c r="G170" s="8" t="s">
        <v>1546</v>
      </c>
      <c r="H170" s="8" t="s">
        <v>507</v>
      </c>
      <c r="I170" s="8" t="s">
        <v>1546</v>
      </c>
      <c r="J170" s="9" t="s">
        <v>1080</v>
      </c>
      <c r="K170" s="9" t="s">
        <v>1089</v>
      </c>
      <c r="L170" s="9" t="s">
        <v>1090</v>
      </c>
      <c r="M170" s="10" t="str">
        <f>VLOOKUP(B170,SAOM!B$2:H1164,7,0)</f>
        <v>-</v>
      </c>
      <c r="N170" s="33">
        <v>4033</v>
      </c>
      <c r="O170" s="19" t="str">
        <f>VLOOKUP(B170,SAOM!B$2:I1164,8,0)</f>
        <v>-</v>
      </c>
      <c r="P170" s="19" t="e">
        <f>VLOOKUP(B170,AG_Lider!A$1:F1522,6,0)</f>
        <v>#N/A</v>
      </c>
      <c r="Q170" s="24" t="str">
        <f>VLOOKUP(B170,SAOM!B$2:J1164,9,0)</f>
        <v>Debora Resende / Thiago</v>
      </c>
      <c r="R170" s="19" t="str">
        <f>VLOOKUP(B170,SAOM!B$2:K1610,10,0)</f>
        <v>avenida Waldemar José Alves, 250 - Status</v>
      </c>
      <c r="S170" s="24" t="str">
        <f>VLOOKUP(B170,SAOM!B$2:L1890,11,0)</f>
        <v>(31) 3627-3697</v>
      </c>
      <c r="T170" s="43"/>
      <c r="U170" s="9" t="str">
        <f>VLOOKUP(B170,SAOM!B$2:M1470,12,0)</f>
        <v>-</v>
      </c>
      <c r="V170" s="19"/>
      <c r="W170" s="9"/>
      <c r="X170" s="52"/>
      <c r="Y170" s="54"/>
      <c r="Z170" s="46" t="s">
        <v>1547</v>
      </c>
      <c r="AA170" s="21">
        <v>40976</v>
      </c>
    </row>
    <row r="171" spans="1:28" s="76" customFormat="1">
      <c r="A171" s="32">
        <v>866</v>
      </c>
      <c r="B171" s="92" t="s">
        <v>1406</v>
      </c>
      <c r="C171" s="19">
        <v>40954</v>
      </c>
      <c r="D171" s="19">
        <f t="shared" si="10"/>
        <v>40999</v>
      </c>
      <c r="E171" s="19">
        <f>C171+60</f>
        <v>41014</v>
      </c>
      <c r="F171" s="19"/>
      <c r="G171" s="8" t="s">
        <v>525</v>
      </c>
      <c r="H171" s="8" t="s">
        <v>504</v>
      </c>
      <c r="I171" s="8" t="s">
        <v>507</v>
      </c>
      <c r="J171" s="9" t="s">
        <v>1081</v>
      </c>
      <c r="K171" s="9" t="s">
        <v>1091</v>
      </c>
      <c r="L171" s="9" t="s">
        <v>1092</v>
      </c>
      <c r="M171" s="10" t="str">
        <f>VLOOKUP(B171,SAOM!B$2:H1165,7,0)</f>
        <v>SES-GUAL-0866</v>
      </c>
      <c r="N171" s="33">
        <v>4033</v>
      </c>
      <c r="O171" s="19">
        <f>VLOOKUP(B171,SAOM!B$2:I1165,8,0)</f>
        <v>40967</v>
      </c>
      <c r="P171" s="19" t="str">
        <f>VLOOKUP(B171,AG_Lider!A$1:F1523,6,0)</f>
        <v>CONCLUÍDO</v>
      </c>
      <c r="Q171" s="24" t="str">
        <f>VLOOKUP(B171,SAOM!B$2:J1165,9,0)</f>
        <v>JACIANE COELHO GONÇALVES</v>
      </c>
      <c r="R171" s="19" t="str">
        <f>VLOOKUP(B171,SAOM!B$2:K1611,10,0)</f>
        <v>avenida PADRE GINCRONIO, 0 - CENTRO</v>
      </c>
      <c r="S171" s="24" t="str">
        <f>VLOOKUP(B171,SAOM!B$2:L1891,11,0)</f>
        <v>(32) 8425-0970</v>
      </c>
      <c r="T171" s="43"/>
      <c r="U171" s="9" t="str">
        <f>VLOOKUP(B171,SAOM!B$2:M1471,12,0)</f>
        <v>00:20:0E:10:4A:3A</v>
      </c>
      <c r="V171" s="19">
        <v>40966</v>
      </c>
      <c r="W171" s="9" t="s">
        <v>495</v>
      </c>
      <c r="X171" s="52">
        <v>40967</v>
      </c>
      <c r="Y171" s="54">
        <v>40984</v>
      </c>
      <c r="Z171" s="46" t="s">
        <v>2789</v>
      </c>
      <c r="AA171" s="21">
        <v>40968</v>
      </c>
    </row>
    <row r="172" spans="1:28" s="76" customFormat="1">
      <c r="A172" s="32">
        <v>818</v>
      </c>
      <c r="B172" s="92" t="s">
        <v>1502</v>
      </c>
      <c r="C172" s="19">
        <v>40954</v>
      </c>
      <c r="D172" s="19">
        <f t="shared" si="10"/>
        <v>40999</v>
      </c>
      <c r="E172" s="19" t="s">
        <v>507</v>
      </c>
      <c r="F172" s="19">
        <v>41015</v>
      </c>
      <c r="G172" s="8" t="s">
        <v>777</v>
      </c>
      <c r="H172" s="8" t="s">
        <v>504</v>
      </c>
      <c r="I172" s="8" t="s">
        <v>514</v>
      </c>
      <c r="J172" s="9" t="s">
        <v>1082</v>
      </c>
      <c r="K172" s="9" t="s">
        <v>1093</v>
      </c>
      <c r="L172" s="9" t="s">
        <v>1094</v>
      </c>
      <c r="M172" s="10" t="str">
        <f>VLOOKUP(B172,SAOM!B$2:H1166,7,0)</f>
        <v>-</v>
      </c>
      <c r="N172" s="33">
        <v>4033</v>
      </c>
      <c r="O172" s="19" t="str">
        <f>VLOOKUP(B172,SAOM!B$2:I1166,8,0)</f>
        <v>-</v>
      </c>
      <c r="P172" s="19" t="str">
        <f>VLOOKUP(B172,AG_Lider!A$1:F1524,6,0)</f>
        <v>VODANET</v>
      </c>
      <c r="Q172" s="24" t="str">
        <f>VLOOKUP(B172,SAOM!B$2:J1166,9,0)</f>
        <v>Eduarda Furlani Ribeiro</v>
      </c>
      <c r="R172" s="19" t="str">
        <f>VLOOKUP(B172,SAOM!B$2:K1612,10,0)</f>
        <v>Rua Antonio Nunes, 0 - Centro</v>
      </c>
      <c r="S172" s="24" t="str">
        <f>VLOOKUP(B172,SAOM!B$2:L1892,11,0)</f>
        <v>(32) 3727-1134</v>
      </c>
      <c r="T172" s="43"/>
      <c r="U172" s="9" t="str">
        <f>VLOOKUP(B172,SAOM!B$2:M1472,12,0)</f>
        <v>-</v>
      </c>
      <c r="V172" s="19"/>
      <c r="W172" s="9"/>
      <c r="X172" s="52"/>
      <c r="Y172" s="54"/>
      <c r="Z172" s="9" t="s">
        <v>2870</v>
      </c>
      <c r="AA172" s="21">
        <v>40977</v>
      </c>
    </row>
    <row r="173" spans="1:28" s="76" customFormat="1">
      <c r="A173" s="32">
        <v>868</v>
      </c>
      <c r="B173" s="92" t="s">
        <v>1501</v>
      </c>
      <c r="C173" s="19">
        <v>40954</v>
      </c>
      <c r="D173" s="19">
        <f t="shared" si="10"/>
        <v>40999</v>
      </c>
      <c r="E173" s="19" t="s">
        <v>507</v>
      </c>
      <c r="F173" s="19">
        <v>40977</v>
      </c>
      <c r="G173" s="8" t="s">
        <v>777</v>
      </c>
      <c r="H173" s="8" t="s">
        <v>504</v>
      </c>
      <c r="I173" s="8" t="s">
        <v>514</v>
      </c>
      <c r="J173" s="9" t="s">
        <v>1083</v>
      </c>
      <c r="K173" s="9" t="s">
        <v>1095</v>
      </c>
      <c r="L173" s="9" t="s">
        <v>1096</v>
      </c>
      <c r="M173" s="10" t="str">
        <f>VLOOKUP(B173,SAOM!B$2:H1167,7,0)</f>
        <v>-</v>
      </c>
      <c r="N173" s="33">
        <v>4035</v>
      </c>
      <c r="O173" s="19" t="str">
        <f>VLOOKUP(B173,SAOM!B$2:I1167,8,0)</f>
        <v>-</v>
      </c>
      <c r="P173" s="19" t="str">
        <f>VLOOKUP(B173,AG_Lider!A$1:F1525,6,0)</f>
        <v>VODANET</v>
      </c>
      <c r="Q173" s="24" t="str">
        <f>VLOOKUP(B173,SAOM!B$2:J1167,9,0)</f>
        <v>MAYRA DARLANE CAPUCHINO DE OLIVEIRA</v>
      </c>
      <c r="R173" s="19" t="str">
        <f>VLOOKUP(B173,SAOM!B$2:K1613,10,0)</f>
        <v>avenida B, 0 - CENTRO</v>
      </c>
      <c r="S173" s="24" t="str">
        <f>VLOOKUP(B173,SAOM!B$2:L1893,11,0)</f>
        <v>(38) 3824-9221 -</v>
      </c>
      <c r="T173" s="43"/>
      <c r="U173" s="9" t="str">
        <f>VLOOKUP(B173,SAOM!B$2:M1473,12,0)</f>
        <v>-</v>
      </c>
      <c r="V173" s="19"/>
      <c r="W173" s="9"/>
      <c r="X173" s="52"/>
      <c r="Y173" s="54"/>
      <c r="Z173" s="46" t="s">
        <v>698</v>
      </c>
      <c r="AA173" s="21">
        <v>40977</v>
      </c>
    </row>
    <row r="174" spans="1:28" s="76" customFormat="1">
      <c r="A174" s="56">
        <v>844</v>
      </c>
      <c r="B174" s="92" t="s">
        <v>1500</v>
      </c>
      <c r="C174" s="19">
        <v>40954</v>
      </c>
      <c r="D174" s="19">
        <f t="shared" si="10"/>
        <v>40999</v>
      </c>
      <c r="E174" s="19">
        <f>C174+60</f>
        <v>41014</v>
      </c>
      <c r="F174" s="19"/>
      <c r="G174" s="8" t="s">
        <v>525</v>
      </c>
      <c r="H174" s="8" t="s">
        <v>504</v>
      </c>
      <c r="I174" s="8" t="s">
        <v>507</v>
      </c>
      <c r="J174" s="9" t="s">
        <v>1084</v>
      </c>
      <c r="K174" s="9" t="s">
        <v>1097</v>
      </c>
      <c r="L174" s="9" t="s">
        <v>1098</v>
      </c>
      <c r="M174" s="10" t="str">
        <f>VLOOKUP(B174,SAOM!B$2:H1168,7,0)</f>
        <v>SES-MATA-0844</v>
      </c>
      <c r="N174" s="33">
        <v>4035</v>
      </c>
      <c r="O174" s="19">
        <f>VLOOKUP(B174,SAOM!B$2:I1168,8,0)</f>
        <v>41012</v>
      </c>
      <c r="P174" s="19" t="str">
        <f>VLOOKUP(B174,AG_Lider!A$1:F1526,6,0)</f>
        <v>CONCLUÍDO</v>
      </c>
      <c r="Q174" s="24" t="str">
        <f>VLOOKUP(B174,SAOM!B$2:J1168,9,0)</f>
        <v>GABRIELA CAMARGOS FONSECA</v>
      </c>
      <c r="R174" s="19" t="str">
        <f>VLOOKUP(B174,SAOM!B$2:K1614,10,0)</f>
        <v>praça PIO XXII, 0 - CENTRO</v>
      </c>
      <c r="S174" s="24" t="str">
        <f>VLOOKUP(B174,SAOM!B$2:L1894,11,0)</f>
        <v>(33) 3514-1629</v>
      </c>
      <c r="T174" s="43"/>
      <c r="U174" s="9" t="str">
        <f>VLOOKUP(B174,SAOM!B$2:M1474,12,0)</f>
        <v>00:20:0e:10:48:84</v>
      </c>
      <c r="V174" s="19">
        <v>41012</v>
      </c>
      <c r="W174" s="9" t="s">
        <v>2331</v>
      </c>
      <c r="X174" s="52">
        <v>41012</v>
      </c>
      <c r="Y174" s="54"/>
      <c r="Z174" s="46"/>
      <c r="AA174" s="21">
        <v>41015</v>
      </c>
    </row>
    <row r="175" spans="1:28" s="76" customFormat="1">
      <c r="A175" s="32">
        <v>833</v>
      </c>
      <c r="B175" s="92" t="s">
        <v>1101</v>
      </c>
      <c r="C175" s="19">
        <v>40953</v>
      </c>
      <c r="D175" s="19">
        <f t="shared" si="10"/>
        <v>40998</v>
      </c>
      <c r="E175" s="19" t="s">
        <v>507</v>
      </c>
      <c r="F175" s="19">
        <v>40967</v>
      </c>
      <c r="G175" s="8" t="s">
        <v>777</v>
      </c>
      <c r="H175" s="8" t="s">
        <v>504</v>
      </c>
      <c r="I175" s="8" t="s">
        <v>514</v>
      </c>
      <c r="J175" s="9" t="s">
        <v>1100</v>
      </c>
      <c r="K175" s="9" t="s">
        <v>1170</v>
      </c>
      <c r="L175" s="9" t="s">
        <v>1171</v>
      </c>
      <c r="M175" s="10" t="str">
        <f>VLOOKUP(B175,SAOM!B$2:H1169,7,0)</f>
        <v>-</v>
      </c>
      <c r="N175" s="33">
        <v>4035</v>
      </c>
      <c r="O175" s="19" t="str">
        <f>VLOOKUP(B175,SAOM!B$2:I1169,8,0)</f>
        <v>-</v>
      </c>
      <c r="P175" s="19" t="str">
        <f>VLOOKUP(B175,AG_Lider!A$1:F1527,6,0)</f>
        <v>VODANET</v>
      </c>
      <c r="Q175" s="24" t="str">
        <f>VLOOKUP(B175,SAOM!B$2:J1169,9,0)</f>
        <v>JANMILE ANGELA PIMENTA</v>
      </c>
      <c r="R175" s="19" t="str">
        <f>VLOOKUP(B175,SAOM!B$2:K1615,10,0)</f>
        <v>Rua EMILIO LAGO PIMENTA, 106 - BARRO PRETO</v>
      </c>
      <c r="S175" s="24" t="str">
        <f>VLOOKUP(B175,SAOM!B$2:L1895,11,0)</f>
        <v>(33) 3725-1474</v>
      </c>
      <c r="T175" s="43"/>
      <c r="U175" s="9" t="str">
        <f>VLOOKUP(B175,SAOM!B$2:M1475,12,0)</f>
        <v>-</v>
      </c>
      <c r="V175" s="19"/>
      <c r="W175" s="9"/>
      <c r="X175" s="52"/>
      <c r="Y175" s="54"/>
      <c r="Z175" s="89" t="s">
        <v>2842</v>
      </c>
      <c r="AA175" s="21"/>
    </row>
    <row r="176" spans="1:28" s="76" customFormat="1">
      <c r="A176" s="32">
        <v>835</v>
      </c>
      <c r="B176" s="92" t="s">
        <v>1105</v>
      </c>
      <c r="C176" s="19">
        <v>40953</v>
      </c>
      <c r="D176" s="19">
        <f t="shared" si="10"/>
        <v>40998</v>
      </c>
      <c r="E176" s="19" t="s">
        <v>507</v>
      </c>
      <c r="F176" s="19">
        <v>40990</v>
      </c>
      <c r="G176" s="8" t="s">
        <v>777</v>
      </c>
      <c r="H176" s="8" t="s">
        <v>696</v>
      </c>
      <c r="I176" s="8" t="s">
        <v>514</v>
      </c>
      <c r="J176" s="9" t="s">
        <v>1106</v>
      </c>
      <c r="K176" s="9" t="s">
        <v>1172</v>
      </c>
      <c r="L176" s="9" t="s">
        <v>1173</v>
      </c>
      <c r="M176" s="10" t="str">
        <f>VLOOKUP(B176,SAOM!B$2:H1170,7,0)</f>
        <v>SES-RIMA-0835</v>
      </c>
      <c r="N176" s="33">
        <v>4033</v>
      </c>
      <c r="O176" s="19">
        <f>VLOOKUP(B176,SAOM!B$2:I1170,8,0)</f>
        <v>40975</v>
      </c>
      <c r="P176" s="19" t="e">
        <f>VLOOKUP(B176,AG_Lider!A$1:F1528,6,0)</f>
        <v>#N/A</v>
      </c>
      <c r="Q176" s="24" t="str">
        <f>VLOOKUP(B176,SAOM!B$2:J1170,9,0)</f>
        <v>GEOVANI GERALDO RESENDE</v>
      </c>
      <c r="R176" s="19" t="str">
        <f>VLOOKUP(B176,SAOM!B$2:K1616,10,0)</f>
        <v>Rua ANINHA MARÇAL, 282 - CENTRO</v>
      </c>
      <c r="S176" s="24" t="str">
        <f>VLOOKUP(B176,SAOM!B$2:L1896,11,0)</f>
        <v>(31) 3545-1236</v>
      </c>
      <c r="T176" s="43"/>
      <c r="U176" s="9" t="str">
        <f>VLOOKUP(B176,SAOM!B$2:M1476,12,0)</f>
        <v>-</v>
      </c>
      <c r="V176" s="19"/>
      <c r="W176" s="9" t="s">
        <v>977</v>
      </c>
      <c r="X176" s="52"/>
      <c r="Y176" s="54"/>
      <c r="Z176" s="46" t="s">
        <v>2356</v>
      </c>
      <c r="AA176" s="21">
        <v>40980</v>
      </c>
    </row>
    <row r="177" spans="1:28" s="76" customFormat="1">
      <c r="A177" s="32">
        <v>838</v>
      </c>
      <c r="B177" s="92" t="s">
        <v>1110</v>
      </c>
      <c r="C177" s="19">
        <v>40953</v>
      </c>
      <c r="D177" s="19">
        <f t="shared" si="10"/>
        <v>40998</v>
      </c>
      <c r="E177" s="19" t="s">
        <v>507</v>
      </c>
      <c r="F177" s="19">
        <v>40967</v>
      </c>
      <c r="G177" s="8" t="s">
        <v>777</v>
      </c>
      <c r="H177" s="8" t="s">
        <v>504</v>
      </c>
      <c r="I177" s="8" t="s">
        <v>514</v>
      </c>
      <c r="J177" s="9" t="s">
        <v>1111</v>
      </c>
      <c r="K177" s="9" t="s">
        <v>1174</v>
      </c>
      <c r="L177" s="9" t="s">
        <v>1175</v>
      </c>
      <c r="M177" s="10" t="str">
        <f>VLOOKUP(B177,SAOM!B$2:H1171,7,0)</f>
        <v>-</v>
      </c>
      <c r="N177" s="33">
        <v>4033</v>
      </c>
      <c r="O177" s="19" t="str">
        <f>VLOOKUP(B177,SAOM!B$2:I1171,8,0)</f>
        <v>-</v>
      </c>
      <c r="P177" s="19" t="str">
        <f>VLOOKUP(B177,AG_Lider!A$1:F1529,6,0)</f>
        <v>VODANET</v>
      </c>
      <c r="Q177" s="24" t="str">
        <f>VLOOKUP(B177,SAOM!B$2:J1171,9,0)</f>
        <v>DANIEL CESAR RESENDE</v>
      </c>
      <c r="R177" s="19" t="str">
        <f>VLOOKUP(B177,SAOM!B$2:K1617,10,0)</f>
        <v>Rua VIRGILIO MACHADO DE CASTRO, 0 - DIVINEIA</v>
      </c>
      <c r="S177" s="24" t="str">
        <f>VLOOKUP(B177,SAOM!B$2:L1897,11,0)</f>
        <v>(34) 3663-1718</v>
      </c>
      <c r="T177" s="43"/>
      <c r="U177" s="9" t="str">
        <f>VLOOKUP(B177,SAOM!B$2:M1477,12,0)</f>
        <v>-</v>
      </c>
      <c r="V177" s="19"/>
      <c r="W177" s="9"/>
      <c r="X177" s="52"/>
      <c r="Y177" s="54"/>
      <c r="Z177" s="89" t="s">
        <v>1558</v>
      </c>
      <c r="AA177" s="21"/>
    </row>
    <row r="178" spans="1:28" s="76" customFormat="1">
      <c r="A178" s="56">
        <v>840</v>
      </c>
      <c r="B178" s="92" t="s">
        <v>1115</v>
      </c>
      <c r="C178" s="19">
        <v>40953</v>
      </c>
      <c r="D178" s="19">
        <f t="shared" si="10"/>
        <v>40998</v>
      </c>
      <c r="E178" s="19">
        <f>C178+60</f>
        <v>41013</v>
      </c>
      <c r="F178" s="19"/>
      <c r="G178" s="8" t="s">
        <v>525</v>
      </c>
      <c r="H178" s="8" t="s">
        <v>504</v>
      </c>
      <c r="I178" s="8" t="s">
        <v>507</v>
      </c>
      <c r="J178" s="9" t="s">
        <v>1116</v>
      </c>
      <c r="K178" s="9" t="s">
        <v>1176</v>
      </c>
      <c r="L178" s="9" t="s">
        <v>1177</v>
      </c>
      <c r="M178" s="10" t="str">
        <f>VLOOKUP(B178,SAOM!B$2:H1172,7,0)</f>
        <v>SES-NORA-0840</v>
      </c>
      <c r="N178" s="33">
        <v>4033</v>
      </c>
      <c r="O178" s="19">
        <f>VLOOKUP(B178,SAOM!B$2:I1172,8,0)</f>
        <v>41010</v>
      </c>
      <c r="P178" s="19" t="str">
        <f>VLOOKUP(B178,AG_Lider!A$1:F1530,6,0)</f>
        <v>CONCLUÍDO</v>
      </c>
      <c r="Q178" s="24" t="str">
        <f>VLOOKUP(B178,SAOM!B$2:J1172,9,0)</f>
        <v>CLAUDINEIA MARA ALVARENGA FAUSTINO</v>
      </c>
      <c r="R178" s="19" t="str">
        <f>VLOOKUP(B178,SAOM!B$2:K1618,10,0)</f>
        <v>Rua DO OURO, 539 - MANJAHY</v>
      </c>
      <c r="S178" s="24" t="str">
        <f>VLOOKUP(B178,SAOM!B$2:L1898,11,0)</f>
        <v>(31) 3861-1111</v>
      </c>
      <c r="T178" s="43"/>
      <c r="U178" s="9" t="str">
        <f>VLOOKUP(B178,SAOM!B$2:M1478,12,0)</f>
        <v>00:20:0E:10:4A:2E</v>
      </c>
      <c r="V178" s="19">
        <v>41010</v>
      </c>
      <c r="W178" s="9" t="s">
        <v>701</v>
      </c>
      <c r="X178" s="52">
        <v>41010</v>
      </c>
      <c r="Y178" s="54"/>
      <c r="Z178" s="46"/>
      <c r="AA178" s="21">
        <v>40984</v>
      </c>
    </row>
    <row r="179" spans="1:28" s="76" customFormat="1">
      <c r="A179" s="32">
        <v>841</v>
      </c>
      <c r="B179" s="92" t="s">
        <v>1120</v>
      </c>
      <c r="C179" s="19">
        <v>40953</v>
      </c>
      <c r="D179" s="19">
        <f t="shared" si="10"/>
        <v>40998</v>
      </c>
      <c r="E179" s="19" t="s">
        <v>507</v>
      </c>
      <c r="F179" s="19">
        <v>41009</v>
      </c>
      <c r="G179" s="8" t="s">
        <v>777</v>
      </c>
      <c r="H179" s="8" t="s">
        <v>504</v>
      </c>
      <c r="I179" s="8" t="s">
        <v>514</v>
      </c>
      <c r="J179" s="9" t="s">
        <v>1121</v>
      </c>
      <c r="K179" s="9" t="s">
        <v>1178</v>
      </c>
      <c r="L179" s="9" t="s">
        <v>1179</v>
      </c>
      <c r="M179" s="10" t="str">
        <f>VLOOKUP(B179,SAOM!B$2:H1173,7,0)</f>
        <v>SES-BAGA-0841</v>
      </c>
      <c r="N179" s="33">
        <v>4033</v>
      </c>
      <c r="O179" s="19">
        <f>VLOOKUP(B179,SAOM!B$2:I1173,8,0)</f>
        <v>40976</v>
      </c>
      <c r="P179" s="19" t="str">
        <f>VLOOKUP(B179,AG_Lider!A$1:F1531,6,0)</f>
        <v>VODANET</v>
      </c>
      <c r="Q179" s="24" t="str">
        <f>VLOOKUP(B179,SAOM!B$2:J1173,9,0)</f>
        <v>Poliane Ferreira Carvalho</v>
      </c>
      <c r="R179" s="19" t="str">
        <f>VLOOKUP(B179,SAOM!B$2:K1619,10,0)</f>
        <v>avenida Pedro Jose Pimenta, 0 - Centro</v>
      </c>
      <c r="S179" s="24" t="str">
        <f>VLOOKUP(B179,SAOM!B$2:L1899,11,0)</f>
        <v>(31) 3877-5528</v>
      </c>
      <c r="T179" s="43">
        <v>40969</v>
      </c>
      <c r="U179" s="9" t="str">
        <f>VLOOKUP(B179,SAOM!B$2:M1479,12,0)</f>
        <v>-</v>
      </c>
      <c r="V179" s="19"/>
      <c r="W179" s="9"/>
      <c r="X179" s="52"/>
      <c r="Y179" s="54"/>
      <c r="Z179" s="9" t="s">
        <v>2419</v>
      </c>
      <c r="AA179" s="21">
        <v>40988</v>
      </c>
    </row>
    <row r="180" spans="1:28" s="76" customFormat="1">
      <c r="A180" s="32">
        <v>847</v>
      </c>
      <c r="B180" s="92" t="s">
        <v>1125</v>
      </c>
      <c r="C180" s="19">
        <v>40953</v>
      </c>
      <c r="D180" s="19">
        <f t="shared" si="10"/>
        <v>40998</v>
      </c>
      <c r="E180" s="19" t="s">
        <v>507</v>
      </c>
      <c r="F180" s="19">
        <v>40967</v>
      </c>
      <c r="G180" s="8" t="s">
        <v>777</v>
      </c>
      <c r="H180" s="8" t="s">
        <v>504</v>
      </c>
      <c r="I180" s="8" t="s">
        <v>514</v>
      </c>
      <c r="J180" s="9" t="s">
        <v>1126</v>
      </c>
      <c r="K180" s="9" t="s">
        <v>1180</v>
      </c>
      <c r="L180" s="9" t="s">
        <v>1181</v>
      </c>
      <c r="M180" s="10" t="str">
        <f>VLOOKUP(B180,SAOM!B$2:H1174,7,0)</f>
        <v>-</v>
      </c>
      <c r="N180" s="33">
        <v>4033</v>
      </c>
      <c r="O180" s="19" t="str">
        <f>VLOOKUP(B180,SAOM!B$2:I1174,8,0)</f>
        <v>-</v>
      </c>
      <c r="P180" s="19" t="str">
        <f>VLOOKUP(B180,AG_Lider!A$1:F1532,6,0)</f>
        <v>VODANET</v>
      </c>
      <c r="Q180" s="24" t="str">
        <f>VLOOKUP(B180,SAOM!B$2:J1174,9,0)</f>
        <v>ALESSANDRO MAGNO RIBEIRO</v>
      </c>
      <c r="R180" s="19" t="str">
        <f>VLOOKUP(B180,SAOM!B$2:K1620,10,0)</f>
        <v>Rua CELSO SUL FERREIRA, 40 - FÁTIMA.</v>
      </c>
      <c r="S180" s="24" t="str">
        <f>VLOOKUP(B180,SAOM!B$2:L1900,11,0)</f>
        <v>(32) 3344-1307</v>
      </c>
      <c r="T180" s="43"/>
      <c r="U180" s="9" t="str">
        <f>VLOOKUP(B180,SAOM!B$2:M1480,12,0)</f>
        <v>-</v>
      </c>
      <c r="V180" s="19"/>
      <c r="W180" s="9"/>
      <c r="X180" s="52"/>
      <c r="Y180" s="54"/>
      <c r="Z180" s="89" t="s">
        <v>1558</v>
      </c>
      <c r="AA180" s="21"/>
    </row>
    <row r="181" spans="1:28" s="76" customFormat="1">
      <c r="A181" s="32">
        <v>850</v>
      </c>
      <c r="B181" s="92" t="s">
        <v>1130</v>
      </c>
      <c r="C181" s="19">
        <v>40953</v>
      </c>
      <c r="D181" s="19">
        <f t="shared" si="10"/>
        <v>40998</v>
      </c>
      <c r="E181" s="19" t="s">
        <v>507</v>
      </c>
      <c r="F181" s="19">
        <v>40976</v>
      </c>
      <c r="G181" s="8" t="s">
        <v>1546</v>
      </c>
      <c r="H181" s="8" t="s">
        <v>507</v>
      </c>
      <c r="I181" s="8" t="s">
        <v>1546</v>
      </c>
      <c r="J181" s="9" t="s">
        <v>1131</v>
      </c>
      <c r="K181" s="9" t="s">
        <v>1182</v>
      </c>
      <c r="L181" s="9" t="s">
        <v>1183</v>
      </c>
      <c r="M181" s="10" t="str">
        <f>VLOOKUP(B181,SAOM!B$2:H1175,7,0)</f>
        <v>-</v>
      </c>
      <c r="N181" s="33">
        <v>4033</v>
      </c>
      <c r="O181" s="19" t="str">
        <f>VLOOKUP(B181,SAOM!B$2:I1175,8,0)</f>
        <v>-</v>
      </c>
      <c r="P181" s="19" t="e">
        <f>VLOOKUP(B181,AG_Lider!A$1:F1533,6,0)</f>
        <v>#N/A</v>
      </c>
      <c r="Q181" s="24" t="str">
        <f>VLOOKUP(B181,SAOM!B$2:J1175,9,0)</f>
        <v>VIVIAN CASTRO LEMOS</v>
      </c>
      <c r="R181" s="19" t="str">
        <f>VLOOKUP(B181,SAOM!B$2:K1621,10,0)</f>
        <v>Rua DOMINGOS BARULHO, 0 - CENTRO</v>
      </c>
      <c r="S181" s="24" t="str">
        <f>VLOOKUP(B181,SAOM!B$2:L1901,11,0)</f>
        <v>(35) 3563-1245</v>
      </c>
      <c r="T181" s="43"/>
      <c r="U181" s="9" t="str">
        <f>VLOOKUP(B181,SAOM!B$2:M1481,12,0)</f>
        <v>-</v>
      </c>
      <c r="V181" s="19"/>
      <c r="W181" s="9"/>
      <c r="X181" s="52"/>
      <c r="Y181" s="54"/>
      <c r="Z181" s="46" t="s">
        <v>2367</v>
      </c>
      <c r="AA181" s="21">
        <v>40984</v>
      </c>
    </row>
    <row r="182" spans="1:28" s="76" customFormat="1">
      <c r="A182" s="32">
        <v>852</v>
      </c>
      <c r="B182" s="92" t="s">
        <v>1135</v>
      </c>
      <c r="C182" s="19">
        <v>40953</v>
      </c>
      <c r="D182" s="19">
        <f t="shared" si="10"/>
        <v>40998</v>
      </c>
      <c r="E182" s="19" t="s">
        <v>507</v>
      </c>
      <c r="F182" s="19">
        <v>40967</v>
      </c>
      <c r="G182" s="8" t="s">
        <v>777</v>
      </c>
      <c r="H182" s="8" t="s">
        <v>504</v>
      </c>
      <c r="I182" s="8" t="s">
        <v>514</v>
      </c>
      <c r="J182" s="9" t="s">
        <v>1136</v>
      </c>
      <c r="K182" s="9" t="s">
        <v>1184</v>
      </c>
      <c r="L182" s="9" t="s">
        <v>1185</v>
      </c>
      <c r="M182" s="10" t="str">
        <f>VLOOKUP(B182,SAOM!B$2:H1176,7,0)</f>
        <v>-</v>
      </c>
      <c r="N182" s="33">
        <v>4033</v>
      </c>
      <c r="O182" s="19" t="str">
        <f>VLOOKUP(B182,SAOM!B$2:I1176,8,0)</f>
        <v>-</v>
      </c>
      <c r="P182" s="19" t="str">
        <f>VLOOKUP(B182,AG_Lider!A$1:F1534,6,0)</f>
        <v>VODANET</v>
      </c>
      <c r="Q182" s="24" t="str">
        <f>VLOOKUP(B182,SAOM!B$2:J1176,9,0)</f>
        <v>BETANIA LAURET DE RESENDE TEIXEIRA</v>
      </c>
      <c r="R182" s="19" t="str">
        <f>VLOOKUP(B182,SAOM!B$2:K1622,10,0)</f>
        <v>Praça JOSE DIAS DE ANDRADE, 0 - CENTRO</v>
      </c>
      <c r="S182" s="24" t="str">
        <f>VLOOKUP(B182,SAOM!B$2:L1902,11,0)</f>
        <v>(31) 3898-1182</v>
      </c>
      <c r="T182" s="43"/>
      <c r="U182" s="9" t="str">
        <f>VLOOKUP(B182,SAOM!B$2:M1482,12,0)</f>
        <v>-</v>
      </c>
      <c r="V182" s="19"/>
      <c r="W182" s="9"/>
      <c r="X182" s="52"/>
      <c r="Y182" s="54"/>
      <c r="Z182" s="89" t="s">
        <v>2842</v>
      </c>
      <c r="AA182" s="21"/>
    </row>
    <row r="183" spans="1:28" s="76" customFormat="1">
      <c r="A183" s="32">
        <v>854</v>
      </c>
      <c r="B183" s="92" t="s">
        <v>1140</v>
      </c>
      <c r="C183" s="19">
        <v>40953</v>
      </c>
      <c r="D183" s="19">
        <f t="shared" si="10"/>
        <v>40998</v>
      </c>
      <c r="E183" s="19" t="s">
        <v>507</v>
      </c>
      <c r="F183" s="19">
        <v>40976</v>
      </c>
      <c r="G183" s="8" t="s">
        <v>1546</v>
      </c>
      <c r="H183" s="8" t="s">
        <v>507</v>
      </c>
      <c r="I183" s="8" t="s">
        <v>1546</v>
      </c>
      <c r="J183" s="9" t="s">
        <v>1141</v>
      </c>
      <c r="K183" s="9" t="s">
        <v>1186</v>
      </c>
      <c r="L183" s="9" t="s">
        <v>1187</v>
      </c>
      <c r="M183" s="10" t="str">
        <f>VLOOKUP(B183,SAOM!B$2:H1177,7,0)</f>
        <v>-</v>
      </c>
      <c r="N183" s="33">
        <v>4035</v>
      </c>
      <c r="O183" s="19" t="str">
        <f>VLOOKUP(B183,SAOM!B$2:I1177,8,0)</f>
        <v>-</v>
      </c>
      <c r="P183" s="19" t="e">
        <f>VLOOKUP(B183,AG_Lider!A$1:F1535,6,0)</f>
        <v>#N/A</v>
      </c>
      <c r="Q183" s="24" t="str">
        <f>VLOOKUP(B183,SAOM!B$2:J1177,9,0)</f>
        <v>SAULO MESSIAS GOMES FERREIRA</v>
      </c>
      <c r="R183" s="19" t="str">
        <f>VLOOKUP(B183,SAOM!B$2:K1623,10,0)</f>
        <v>Avenida LEVINDO DIAS, 5 - CENTRO</v>
      </c>
      <c r="S183" s="24" t="str">
        <f>VLOOKUP(B183,SAOM!B$2:L1903,11,0)</f>
        <v>(33) 3231-9824</v>
      </c>
      <c r="T183" s="43"/>
      <c r="U183" s="9" t="str">
        <f>VLOOKUP(B183,SAOM!B$2:M1483,12,0)</f>
        <v>-</v>
      </c>
      <c r="V183" s="19"/>
      <c r="W183" s="9"/>
      <c r="X183" s="52"/>
      <c r="Y183" s="54"/>
      <c r="Z183" s="46" t="s">
        <v>2368</v>
      </c>
      <c r="AA183" s="21">
        <v>40984</v>
      </c>
    </row>
    <row r="184" spans="1:28" s="76" customFormat="1">
      <c r="A184" s="32">
        <v>856</v>
      </c>
      <c r="B184" s="92" t="s">
        <v>1145</v>
      </c>
      <c r="C184" s="19">
        <v>40953</v>
      </c>
      <c r="D184" s="19">
        <f t="shared" si="10"/>
        <v>40998</v>
      </c>
      <c r="E184" s="19" t="s">
        <v>507</v>
      </c>
      <c r="F184" s="19">
        <v>40967</v>
      </c>
      <c r="G184" s="8" t="s">
        <v>777</v>
      </c>
      <c r="H184" s="8" t="s">
        <v>504</v>
      </c>
      <c r="I184" s="8" t="s">
        <v>514</v>
      </c>
      <c r="J184" s="9" t="s">
        <v>1146</v>
      </c>
      <c r="K184" s="9" t="s">
        <v>1188</v>
      </c>
      <c r="L184" s="9" t="s">
        <v>1189</v>
      </c>
      <c r="M184" s="10" t="str">
        <f>VLOOKUP(B184,SAOM!B$2:H1178,7,0)</f>
        <v>-</v>
      </c>
      <c r="N184" s="33">
        <v>4033</v>
      </c>
      <c r="O184" s="19" t="str">
        <f>VLOOKUP(B184,SAOM!B$2:I1178,8,0)</f>
        <v>-</v>
      </c>
      <c r="P184" s="19" t="str">
        <f>VLOOKUP(B184,AG_Lider!A$1:F1536,6,0)</f>
        <v>VODANET</v>
      </c>
      <c r="Q184" s="24" t="str">
        <f>VLOOKUP(B184,SAOM!B$2:J1178,9,0)</f>
        <v>SONIA MARTINS DE OLIVEIRA FARIA</v>
      </c>
      <c r="R184" s="19" t="str">
        <f>VLOOKUP(B184,SAOM!B$2:K1624,10,0)</f>
        <v>praça ARGENTINO RODRIGUES OLIVEIRA, 32 - SAO BENEDITO</v>
      </c>
      <c r="S184" s="24" t="str">
        <f>VLOOKUP(B184,SAOM!B$2:L1904,11,0)</f>
        <v>(35) 3561-1537</v>
      </c>
      <c r="T184" s="43"/>
      <c r="U184" s="9" t="str">
        <f>VLOOKUP(B184,SAOM!B$2:M1484,12,0)</f>
        <v>-</v>
      </c>
      <c r="V184" s="19"/>
      <c r="W184" s="9"/>
      <c r="X184" s="52"/>
      <c r="Y184" s="54"/>
      <c r="Z184" s="89" t="s">
        <v>1558</v>
      </c>
      <c r="AA184" s="21"/>
    </row>
    <row r="185" spans="1:28" s="76" customFormat="1">
      <c r="A185" s="32">
        <v>858</v>
      </c>
      <c r="B185" s="92" t="s">
        <v>1150</v>
      </c>
      <c r="C185" s="19">
        <v>40953</v>
      </c>
      <c r="D185" s="19">
        <f t="shared" si="10"/>
        <v>40998</v>
      </c>
      <c r="E185" s="19">
        <f>C185+60</f>
        <v>41013</v>
      </c>
      <c r="F185" s="19"/>
      <c r="G185" s="8" t="s">
        <v>525</v>
      </c>
      <c r="H185" s="8" t="s">
        <v>696</v>
      </c>
      <c r="I185" s="8" t="s">
        <v>507</v>
      </c>
      <c r="J185" s="9" t="s">
        <v>1151</v>
      </c>
      <c r="K185" s="9" t="s">
        <v>1190</v>
      </c>
      <c r="L185" s="9" t="s">
        <v>1191</v>
      </c>
      <c r="M185" s="10" t="str">
        <f>VLOOKUP(B185,SAOM!B$2:H1179,7,0)</f>
        <v>SES-CORA-0858</v>
      </c>
      <c r="N185" s="33">
        <v>4033</v>
      </c>
      <c r="O185" s="19">
        <f>VLOOKUP(B185,SAOM!B$2:I1179,8,0)</f>
        <v>40995</v>
      </c>
      <c r="P185" s="19" t="e">
        <f>VLOOKUP(B185,AG_Lider!A$1:F1537,6,0)</f>
        <v>#N/A</v>
      </c>
      <c r="Q185" s="24" t="str">
        <f>VLOOKUP(B185,SAOM!B$2:J1179,9,0)</f>
        <v>SAYONARA APARECIDA DE ASSIS CHAVES</v>
      </c>
      <c r="R185" s="19" t="str">
        <f>VLOOKUP(B185,SAOM!B$2:K1625,10,0)</f>
        <v>Rua ZICO BICALHO, 125 - CENTRO</v>
      </c>
      <c r="S185" s="24" t="str">
        <f>VLOOKUP(B185,SAOM!B$2:L1905,11,0)</f>
        <v>(37) 3276-1118</v>
      </c>
      <c r="T185" s="43"/>
      <c r="U185" s="9" t="str">
        <f>VLOOKUP(B185,SAOM!B$2:M1485,12,0)</f>
        <v>00:20:0E:10:48:E2</v>
      </c>
      <c r="V185" s="19">
        <v>40995</v>
      </c>
      <c r="W185" s="9" t="s">
        <v>977</v>
      </c>
      <c r="X185" s="52">
        <v>40996</v>
      </c>
      <c r="Y185" s="54"/>
      <c r="Z185" s="46"/>
      <c r="AA185" s="21">
        <v>40998</v>
      </c>
      <c r="AB185" s="21"/>
    </row>
    <row r="186" spans="1:28" s="76" customFormat="1">
      <c r="A186" s="32">
        <v>860</v>
      </c>
      <c r="B186" s="92" t="s">
        <v>1155</v>
      </c>
      <c r="C186" s="19">
        <v>40953</v>
      </c>
      <c r="D186" s="19">
        <f t="shared" si="10"/>
        <v>40998</v>
      </c>
      <c r="E186" s="19" t="s">
        <v>507</v>
      </c>
      <c r="F186" s="19">
        <v>40967</v>
      </c>
      <c r="G186" s="8" t="s">
        <v>777</v>
      </c>
      <c r="H186" s="8" t="s">
        <v>504</v>
      </c>
      <c r="I186" s="8" t="s">
        <v>514</v>
      </c>
      <c r="J186" s="9" t="s">
        <v>1156</v>
      </c>
      <c r="K186" s="9" t="s">
        <v>1192</v>
      </c>
      <c r="L186" s="9" t="s">
        <v>1193</v>
      </c>
      <c r="M186" s="10" t="str">
        <f>VLOOKUP(B186,SAOM!B$2:H1180,7,0)</f>
        <v>-</v>
      </c>
      <c r="N186" s="33">
        <v>4033</v>
      </c>
      <c r="O186" s="19" t="str">
        <f>VLOOKUP(B186,SAOM!B$2:I1180,8,0)</f>
        <v>-</v>
      </c>
      <c r="P186" s="19" t="str">
        <f>VLOOKUP(B186,AG_Lider!A$1:F1538,6,0)</f>
        <v>VODANET</v>
      </c>
      <c r="Q186" s="24" t="str">
        <f>VLOOKUP(B186,SAOM!B$2:J1180,9,0)</f>
        <v>JULIANA RODRIGUES CESAR SIQUEIRA</v>
      </c>
      <c r="R186" s="19" t="str">
        <f>VLOOKUP(B186,SAOM!B$2:K1626,10,0)</f>
        <v>Praça GOVERNADOR VALADARES, 0 - CENTRO</v>
      </c>
      <c r="S186" s="24" t="str">
        <f>VLOOKUP(B186,SAOM!B$2:L1906,11,0)</f>
        <v>(35) 3286-1122</v>
      </c>
      <c r="T186" s="43"/>
      <c r="U186" s="9" t="str">
        <f>VLOOKUP(B186,SAOM!B$2:M1486,12,0)</f>
        <v>-</v>
      </c>
      <c r="V186" s="19"/>
      <c r="W186" s="9"/>
      <c r="X186" s="52"/>
      <c r="Y186" s="54"/>
      <c r="Z186" s="89" t="s">
        <v>1558</v>
      </c>
      <c r="AA186" s="21"/>
    </row>
    <row r="187" spans="1:28" s="76" customFormat="1">
      <c r="A187" s="32">
        <v>862</v>
      </c>
      <c r="B187" s="92" t="s">
        <v>1160</v>
      </c>
      <c r="C187" s="19">
        <v>40953</v>
      </c>
      <c r="D187" s="19">
        <f t="shared" si="10"/>
        <v>40998</v>
      </c>
      <c r="E187" s="19" t="s">
        <v>507</v>
      </c>
      <c r="F187" s="19">
        <v>40976</v>
      </c>
      <c r="G187" s="8" t="s">
        <v>1546</v>
      </c>
      <c r="H187" s="8" t="s">
        <v>507</v>
      </c>
      <c r="I187" s="8" t="s">
        <v>1546</v>
      </c>
      <c r="J187" s="9" t="s">
        <v>1161</v>
      </c>
      <c r="K187" s="9" t="s">
        <v>1194</v>
      </c>
      <c r="L187" s="9" t="s">
        <v>1195</v>
      </c>
      <c r="M187" s="10" t="str">
        <f>VLOOKUP(B187,SAOM!B$2:H1181,7,0)</f>
        <v>-</v>
      </c>
      <c r="N187" s="33">
        <v>4033</v>
      </c>
      <c r="O187" s="19" t="str">
        <f>VLOOKUP(B187,SAOM!B$2:I1181,8,0)</f>
        <v>-</v>
      </c>
      <c r="P187" s="19" t="e">
        <f>VLOOKUP(B187,AG_Lider!A$1:F1539,6,0)</f>
        <v>#N/A</v>
      </c>
      <c r="Q187" s="24" t="str">
        <f>VLOOKUP(B187,SAOM!B$2:J1181,9,0)</f>
        <v>ALMELICIO FRANCISCO DE SANTANA JUNIOR</v>
      </c>
      <c r="R187" s="19" t="str">
        <f>VLOOKUP(B187,SAOM!B$2:K1627,10,0)</f>
        <v>Rua DOUTOR ZACARIAS, 520 - CENTRO.</v>
      </c>
      <c r="S187" s="24" t="str">
        <f>VLOOKUP(B187,SAOM!B$2:L1907,11,0)</f>
        <v>(37) 3551-2938</v>
      </c>
      <c r="T187" s="43"/>
      <c r="U187" s="9" t="str">
        <f>VLOOKUP(B187,SAOM!B$2:M1487,12,0)</f>
        <v>-</v>
      </c>
      <c r="V187" s="19"/>
      <c r="W187" s="9"/>
      <c r="X187" s="52"/>
      <c r="Y187" s="54"/>
      <c r="Z187" s="46" t="s">
        <v>2369</v>
      </c>
      <c r="AA187" s="21">
        <v>40984</v>
      </c>
    </row>
    <row r="188" spans="1:28" s="76" customFormat="1">
      <c r="A188" s="32">
        <v>864</v>
      </c>
      <c r="B188" s="92" t="s">
        <v>1165</v>
      </c>
      <c r="C188" s="19">
        <v>40953</v>
      </c>
      <c r="D188" s="19">
        <f t="shared" si="10"/>
        <v>40998</v>
      </c>
      <c r="E188" s="19" t="s">
        <v>507</v>
      </c>
      <c r="F188" s="19">
        <v>40967</v>
      </c>
      <c r="G188" s="8" t="s">
        <v>777</v>
      </c>
      <c r="H188" s="8" t="s">
        <v>504</v>
      </c>
      <c r="I188" s="8" t="s">
        <v>514</v>
      </c>
      <c r="J188" s="9" t="s">
        <v>1166</v>
      </c>
      <c r="K188" s="9" t="s">
        <v>1196</v>
      </c>
      <c r="L188" s="9" t="s">
        <v>1197</v>
      </c>
      <c r="M188" s="10" t="str">
        <f>VLOOKUP(B188,SAOM!B$2:H1182,7,0)</f>
        <v>-</v>
      </c>
      <c r="N188" s="33">
        <v>4035</v>
      </c>
      <c r="O188" s="19" t="str">
        <f>VLOOKUP(B188,SAOM!B$2:I1182,8,0)</f>
        <v>-</v>
      </c>
      <c r="P188" s="19" t="str">
        <f>VLOOKUP(B188,AG_Lider!A$1:F1540,6,0)</f>
        <v>VODANET</v>
      </c>
      <c r="Q188" s="24" t="str">
        <f>VLOOKUP(B188,SAOM!B$2:J1182,9,0)</f>
        <v>FLÁVIA AMÉLYA VIEIRA</v>
      </c>
      <c r="R188" s="19" t="str">
        <f>VLOOKUP(B188,SAOM!B$2:K1628,10,0)</f>
        <v>Rua ROSÁRIO, 400 - ROSÁRIO</v>
      </c>
      <c r="S188" s="24" t="str">
        <f>VLOOKUP(B188,SAOM!B$2:L1908,11,0)</f>
        <v>(33) 3738-1122</v>
      </c>
      <c r="T188" s="43"/>
      <c r="U188" s="9" t="str">
        <f>VLOOKUP(B188,SAOM!B$2:M1488,12,0)</f>
        <v>-</v>
      </c>
      <c r="V188" s="19"/>
      <c r="W188" s="9"/>
      <c r="X188" s="52"/>
      <c r="Y188" s="54"/>
      <c r="Z188" s="89" t="s">
        <v>1558</v>
      </c>
      <c r="AA188" s="21"/>
    </row>
    <row r="189" spans="1:28" s="76" customFormat="1">
      <c r="A189" s="32">
        <v>903</v>
      </c>
      <c r="B189" s="92" t="s">
        <v>1349</v>
      </c>
      <c r="C189" s="19">
        <v>40956</v>
      </c>
      <c r="D189" s="19">
        <f t="shared" si="10"/>
        <v>41001</v>
      </c>
      <c r="E189" s="19" t="s">
        <v>507</v>
      </c>
      <c r="F189" s="19">
        <v>40967</v>
      </c>
      <c r="G189" s="8" t="s">
        <v>777</v>
      </c>
      <c r="H189" s="8" t="s">
        <v>504</v>
      </c>
      <c r="I189" s="8" t="s">
        <v>514</v>
      </c>
      <c r="J189" s="9" t="s">
        <v>1200</v>
      </c>
      <c r="K189" s="9" t="s">
        <v>1239</v>
      </c>
      <c r="L189" s="9" t="s">
        <v>1240</v>
      </c>
      <c r="M189" s="10" t="str">
        <f>VLOOKUP(B189,SAOM!B$2:H1183,7,0)</f>
        <v>-</v>
      </c>
      <c r="N189" s="84">
        <v>4033</v>
      </c>
      <c r="O189" s="19" t="str">
        <f>VLOOKUP(B189,SAOM!B$2:I1183,8,0)</f>
        <v>-</v>
      </c>
      <c r="P189" s="19" t="str">
        <f>VLOOKUP(B189,AG_Lider!A$1:F1541,6,0)</f>
        <v>VODANET</v>
      </c>
      <c r="Q189" s="24" t="str">
        <f>VLOOKUP(B189,SAOM!B$2:J1183,9,0)</f>
        <v>Jorge Luiz Pereira</v>
      </c>
      <c r="R189" s="19" t="str">
        <f>VLOOKUP(B189,SAOM!B$2:K1629,10,0)</f>
        <v>Rua Benedito Valadares, 233 - Centro</v>
      </c>
      <c r="S189" s="24" t="str">
        <f>VLOOKUP(B189,SAOM!B$2:L1909,11,0)</f>
        <v>(32) 3575-2870</v>
      </c>
      <c r="T189" s="43"/>
      <c r="U189" s="9" t="str">
        <f>VLOOKUP(B189,SAOM!B$2:M1489,12,0)</f>
        <v>-</v>
      </c>
      <c r="V189" s="19"/>
      <c r="W189" s="9"/>
      <c r="X189" s="52"/>
      <c r="Y189" s="54"/>
      <c r="Z189" s="89" t="s">
        <v>1559</v>
      </c>
      <c r="AA189" s="21"/>
    </row>
    <row r="190" spans="1:28" s="76" customFormat="1">
      <c r="A190" s="32">
        <v>888</v>
      </c>
      <c r="B190" s="92" t="s">
        <v>1350</v>
      </c>
      <c r="C190" s="19">
        <v>40956</v>
      </c>
      <c r="D190" s="19">
        <f t="shared" si="10"/>
        <v>41001</v>
      </c>
      <c r="E190" s="19" t="s">
        <v>507</v>
      </c>
      <c r="F190" s="19">
        <v>40967</v>
      </c>
      <c r="G190" s="8" t="s">
        <v>777</v>
      </c>
      <c r="H190" s="8" t="s">
        <v>504</v>
      </c>
      <c r="I190" s="8" t="s">
        <v>514</v>
      </c>
      <c r="J190" s="9" t="s">
        <v>1201</v>
      </c>
      <c r="K190" s="9" t="s">
        <v>1241</v>
      </c>
      <c r="L190" s="9" t="s">
        <v>1242</v>
      </c>
      <c r="M190" s="10" t="str">
        <f>VLOOKUP(B190,SAOM!B$2:H1184,7,0)</f>
        <v>-</v>
      </c>
      <c r="N190" s="84">
        <v>4033</v>
      </c>
      <c r="O190" s="19" t="str">
        <f>VLOOKUP(B190,SAOM!B$2:I1184,8,0)</f>
        <v>-</v>
      </c>
      <c r="P190" s="19" t="str">
        <f>VLOOKUP(B190,AG_Lider!A$1:F1542,6,0)</f>
        <v>VODANET</v>
      </c>
      <c r="Q190" s="24" t="str">
        <f>VLOOKUP(B190,SAOM!B$2:J1184,9,0)</f>
        <v>Gisele Neves Paolo Marques de Lima</v>
      </c>
      <c r="R190" s="19" t="str">
        <f>VLOOKUP(B190,SAOM!B$2:K1630,10,0)</f>
        <v>praça Dr João Pinheiro, 0 - Centro</v>
      </c>
      <c r="S190" s="24" t="str">
        <f>VLOOKUP(B190,SAOM!B$2:L1910,11,0)</f>
        <v>(31) 3895-5459</v>
      </c>
      <c r="T190" s="43"/>
      <c r="U190" s="9" t="str">
        <f>VLOOKUP(B190,SAOM!B$2:M1490,12,0)</f>
        <v>-</v>
      </c>
      <c r="V190" s="19"/>
      <c r="W190" s="9"/>
      <c r="X190" s="52"/>
      <c r="Y190" s="54"/>
      <c r="Z190" s="89" t="s">
        <v>1558</v>
      </c>
      <c r="AA190" s="21"/>
    </row>
    <row r="191" spans="1:28" s="76" customFormat="1">
      <c r="A191" s="32">
        <v>907</v>
      </c>
      <c r="B191" s="92" t="s">
        <v>1351</v>
      </c>
      <c r="C191" s="19">
        <v>40956</v>
      </c>
      <c r="D191" s="19">
        <f t="shared" si="10"/>
        <v>41001</v>
      </c>
      <c r="E191" s="19" t="s">
        <v>507</v>
      </c>
      <c r="F191" s="19">
        <v>40977</v>
      </c>
      <c r="G191" s="57" t="s">
        <v>777</v>
      </c>
      <c r="H191" s="8" t="s">
        <v>504</v>
      </c>
      <c r="I191" s="8" t="s">
        <v>514</v>
      </c>
      <c r="J191" s="9" t="s">
        <v>1202</v>
      </c>
      <c r="K191" s="9" t="s">
        <v>1243</v>
      </c>
      <c r="L191" s="9" t="s">
        <v>1244</v>
      </c>
      <c r="M191" s="10" t="str">
        <f>VLOOKUP(B191,SAOM!B$2:H1185,7,0)</f>
        <v>-</v>
      </c>
      <c r="N191" s="33">
        <v>4035</v>
      </c>
      <c r="O191" s="19" t="str">
        <f>VLOOKUP(B191,SAOM!B$2:I1185,8,0)</f>
        <v>-</v>
      </c>
      <c r="P191" s="19" t="str">
        <f>VLOOKUP(B191,AG_Lider!A$1:F1543,6,0)</f>
        <v>VODANET</v>
      </c>
      <c r="Q191" s="24" t="str">
        <f>VLOOKUP(B191,SAOM!B$2:J1185,9,0)</f>
        <v>João Pedro Eleutério do Couto Junior</v>
      </c>
      <c r="R191" s="19" t="str">
        <f>VLOOKUP(B191,SAOM!B$2:K1631,10,0)</f>
        <v>Rua Duque de Caxias, 85 - Centro</v>
      </c>
      <c r="S191" s="24" t="str">
        <f>VLOOKUP(B191,SAOM!B$2:L1911,11,0)</f>
        <v>(38) 3745-1226</v>
      </c>
      <c r="T191" s="43"/>
      <c r="U191" s="9" t="str">
        <f>VLOOKUP(B191,SAOM!B$2:M1491,12,0)</f>
        <v>-</v>
      </c>
      <c r="V191" s="19"/>
      <c r="W191" s="9"/>
      <c r="X191" s="52"/>
      <c r="Y191" s="54"/>
      <c r="Z191" s="46" t="s">
        <v>1520</v>
      </c>
      <c r="AA191" s="21">
        <v>40970</v>
      </c>
    </row>
    <row r="192" spans="1:28" s="76" customFormat="1">
      <c r="A192" s="32">
        <v>892</v>
      </c>
      <c r="B192" s="92" t="s">
        <v>1352</v>
      </c>
      <c r="C192" s="19">
        <v>40956</v>
      </c>
      <c r="D192" s="19">
        <f t="shared" si="10"/>
        <v>41001</v>
      </c>
      <c r="E192" s="19" t="s">
        <v>507</v>
      </c>
      <c r="F192" s="19">
        <v>40967</v>
      </c>
      <c r="G192" s="8" t="s">
        <v>777</v>
      </c>
      <c r="H192" s="8" t="s">
        <v>504</v>
      </c>
      <c r="I192" s="8" t="s">
        <v>514</v>
      </c>
      <c r="J192" s="9" t="s">
        <v>1203</v>
      </c>
      <c r="K192" s="9" t="s">
        <v>1245</v>
      </c>
      <c r="L192" s="9" t="s">
        <v>1246</v>
      </c>
      <c r="M192" s="10" t="str">
        <f>VLOOKUP(B192,SAOM!B$2:H1186,7,0)</f>
        <v>-</v>
      </c>
      <c r="N192" s="84">
        <v>4033</v>
      </c>
      <c r="O192" s="19" t="str">
        <f>VLOOKUP(B192,SAOM!B$2:I1186,8,0)</f>
        <v>-</v>
      </c>
      <c r="P192" s="19" t="str">
        <f>VLOOKUP(B192,AG_Lider!A$1:F1544,6,0)</f>
        <v>VODANET</v>
      </c>
      <c r="Q192" s="24" t="str">
        <f>VLOOKUP(B192,SAOM!B$2:J1186,9,0)</f>
        <v>João de Souza Marzano Cardoso</v>
      </c>
      <c r="R192" s="19" t="str">
        <f>VLOOKUP(B192,SAOM!B$2:K1632,10,0)</f>
        <v>praça São Sebastião, 0 - Centro</v>
      </c>
      <c r="S192" s="24" t="str">
        <f>VLOOKUP(B192,SAOM!B$2:L1912,11,0)</f>
        <v>(31) 3723-1382 -</v>
      </c>
      <c r="T192" s="43"/>
      <c r="U192" s="9" t="str">
        <f>VLOOKUP(B192,SAOM!B$2:M1492,12,0)</f>
        <v>-</v>
      </c>
      <c r="V192" s="19"/>
      <c r="W192" s="9"/>
      <c r="X192" s="52"/>
      <c r="Y192" s="54"/>
      <c r="Z192" s="89" t="s">
        <v>1558</v>
      </c>
      <c r="AA192" s="21"/>
    </row>
    <row r="193" spans="1:28" s="76" customFormat="1">
      <c r="A193" s="32">
        <v>876</v>
      </c>
      <c r="B193" s="92" t="s">
        <v>1353</v>
      </c>
      <c r="C193" s="19">
        <v>40956</v>
      </c>
      <c r="D193" s="19">
        <f t="shared" si="10"/>
        <v>41001</v>
      </c>
      <c r="E193" s="19" t="s">
        <v>507</v>
      </c>
      <c r="F193" s="19">
        <v>40967</v>
      </c>
      <c r="G193" s="8" t="s">
        <v>777</v>
      </c>
      <c r="H193" s="8" t="s">
        <v>504</v>
      </c>
      <c r="I193" s="8" t="s">
        <v>514</v>
      </c>
      <c r="J193" s="9" t="s">
        <v>1204</v>
      </c>
      <c r="K193" s="9" t="s">
        <v>1247</v>
      </c>
      <c r="L193" s="9" t="s">
        <v>1248</v>
      </c>
      <c r="M193" s="10" t="str">
        <f>VLOOKUP(B193,SAOM!B$2:H1187,7,0)</f>
        <v>-</v>
      </c>
      <c r="N193" s="84">
        <v>4033</v>
      </c>
      <c r="O193" s="19" t="str">
        <f>VLOOKUP(B193,SAOM!B$2:I1187,8,0)</f>
        <v>-</v>
      </c>
      <c r="P193" s="19" t="str">
        <f>VLOOKUP(B193,AG_Lider!A$1:F1545,6,0)</f>
        <v>VODANET</v>
      </c>
      <c r="Q193" s="24" t="str">
        <f>VLOOKUP(B193,SAOM!B$2:J1187,9,0)</f>
        <v>Carla Dayrell Pedrosa</v>
      </c>
      <c r="R193" s="19" t="str">
        <f>VLOOKUP(B193,SAOM!B$2:K1633,10,0)</f>
        <v>Rua São Luiz, 439 - Novo Horizonte</v>
      </c>
      <c r="S193" s="24" t="str">
        <f>VLOOKUP(B193,SAOM!B$2:L1913,11,0)</f>
        <v>(35) 3524-1276</v>
      </c>
      <c r="T193" s="43"/>
      <c r="U193" s="9" t="str">
        <f>VLOOKUP(B193,SAOM!B$2:M1493,12,0)</f>
        <v>-</v>
      </c>
      <c r="V193" s="19"/>
      <c r="W193" s="9"/>
      <c r="X193" s="52"/>
      <c r="Y193" s="54"/>
      <c r="Z193" s="89" t="s">
        <v>1559</v>
      </c>
      <c r="AA193" s="21"/>
    </row>
    <row r="194" spans="1:28" s="76" customFormat="1">
      <c r="A194" s="32">
        <v>896</v>
      </c>
      <c r="B194" s="92" t="s">
        <v>1354</v>
      </c>
      <c r="C194" s="19">
        <v>40956</v>
      </c>
      <c r="D194" s="19">
        <f t="shared" si="10"/>
        <v>41001</v>
      </c>
      <c r="E194" s="19" t="s">
        <v>507</v>
      </c>
      <c r="F194" s="19">
        <v>40976</v>
      </c>
      <c r="G194" s="8" t="s">
        <v>1546</v>
      </c>
      <c r="H194" s="8" t="s">
        <v>507</v>
      </c>
      <c r="I194" s="8" t="s">
        <v>1546</v>
      </c>
      <c r="J194" s="9" t="s">
        <v>1205</v>
      </c>
      <c r="K194" s="9" t="s">
        <v>1249</v>
      </c>
      <c r="L194" s="9" t="s">
        <v>1250</v>
      </c>
      <c r="M194" s="10" t="str">
        <f>VLOOKUP(B194,SAOM!B$2:H1188,7,0)</f>
        <v>-</v>
      </c>
      <c r="N194" s="84">
        <v>4033</v>
      </c>
      <c r="O194" s="19" t="str">
        <f>VLOOKUP(B194,SAOM!B$2:I1188,8,0)</f>
        <v>-</v>
      </c>
      <c r="P194" s="19" t="e">
        <f>VLOOKUP(B194,AG_Lider!A$1:F1546,6,0)</f>
        <v>#N/A</v>
      </c>
      <c r="Q194" s="24" t="str">
        <f>VLOOKUP(B194,SAOM!B$2:J1188,9,0)</f>
        <v>Michel de Souza Almeida</v>
      </c>
      <c r="R194" s="19" t="str">
        <f>VLOOKUP(B194,SAOM!B$2:K1634,10,0)</f>
        <v>Rua Benvinda Imaculada Conceição, 397 - Vila Magalhães</v>
      </c>
      <c r="S194" s="24" t="str">
        <f>VLOOKUP(B194,SAOM!B$2:L1914,11,0)</f>
        <v>(35) 3346-1540</v>
      </c>
      <c r="T194" s="43"/>
      <c r="U194" s="9" t="str">
        <f>VLOOKUP(B194,SAOM!B$2:M1494,12,0)</f>
        <v>-</v>
      </c>
      <c r="V194" s="19"/>
      <c r="W194" s="9"/>
      <c r="X194" s="52"/>
      <c r="Y194" s="54"/>
      <c r="Z194" s="46" t="s">
        <v>2369</v>
      </c>
      <c r="AA194" s="21">
        <v>40984</v>
      </c>
    </row>
    <row r="195" spans="1:28" s="76" customFormat="1" ht="15.75" customHeight="1">
      <c r="A195" s="32">
        <v>881</v>
      </c>
      <c r="B195" s="92" t="s">
        <v>1355</v>
      </c>
      <c r="C195" s="19">
        <v>40956</v>
      </c>
      <c r="D195" s="19">
        <f t="shared" si="10"/>
        <v>41001</v>
      </c>
      <c r="E195" s="19">
        <f>C195+60</f>
        <v>41016</v>
      </c>
      <c r="F195" s="19"/>
      <c r="G195" s="8" t="s">
        <v>525</v>
      </c>
      <c r="H195" s="8" t="s">
        <v>504</v>
      </c>
      <c r="I195" s="8" t="s">
        <v>507</v>
      </c>
      <c r="J195" s="9" t="s">
        <v>1206</v>
      </c>
      <c r="K195" s="9" t="s">
        <v>1251</v>
      </c>
      <c r="L195" s="9" t="s">
        <v>1252</v>
      </c>
      <c r="M195" s="10" t="str">
        <f>VLOOKUP(B195,SAOM!B$2:H1189,7,0)</f>
        <v>SES-TAAS-0881</v>
      </c>
      <c r="N195" s="33">
        <v>4035</v>
      </c>
      <c r="O195" s="19">
        <f>VLOOKUP(B195,SAOM!B$2:I1189,8,0)</f>
        <v>40973</v>
      </c>
      <c r="P195" s="19" t="str">
        <f>VLOOKUP(B195,AG_Lider!A$1:F1547,6,0)</f>
        <v>CONCLUÍDO</v>
      </c>
      <c r="Q195" s="24" t="str">
        <f>VLOOKUP(B195,SAOM!B$2:J1189,9,0)</f>
        <v>Fernanda de Oliveira e Lucas</v>
      </c>
      <c r="R195" s="19" t="str">
        <f>VLOOKUP(B195,SAOM!B$2:K1635,10,0)</f>
        <v>avenida São João, 59 - Centro</v>
      </c>
      <c r="S195" s="24" t="str">
        <f>VLOOKUP(B195,SAOM!B$2:L1915,11,0)</f>
        <v>(38) 3845-2553</v>
      </c>
      <c r="T195" s="43">
        <v>40969</v>
      </c>
      <c r="U195" s="9" t="str">
        <f>VLOOKUP(B195,SAOM!B$2:M1495,12,0)</f>
        <v>00:20:0E:10:48:f3</v>
      </c>
      <c r="V195" s="19">
        <v>40974</v>
      </c>
      <c r="W195" s="9" t="s">
        <v>1435</v>
      </c>
      <c r="X195" s="52">
        <v>40974</v>
      </c>
      <c r="Y195" s="54"/>
      <c r="Z195" s="46"/>
      <c r="AA195" s="21">
        <v>40974</v>
      </c>
      <c r="AB195" s="21"/>
    </row>
    <row r="196" spans="1:28" s="76" customFormat="1">
      <c r="A196" s="32">
        <v>911</v>
      </c>
      <c r="B196" s="92" t="s">
        <v>1356</v>
      </c>
      <c r="C196" s="19">
        <v>40956</v>
      </c>
      <c r="D196" s="19">
        <f t="shared" si="10"/>
        <v>41001</v>
      </c>
      <c r="E196" s="19" t="s">
        <v>507</v>
      </c>
      <c r="F196" s="19">
        <v>40967</v>
      </c>
      <c r="G196" s="8" t="s">
        <v>777</v>
      </c>
      <c r="H196" s="8" t="s">
        <v>504</v>
      </c>
      <c r="I196" s="8" t="s">
        <v>514</v>
      </c>
      <c r="J196" s="9" t="s">
        <v>1207</v>
      </c>
      <c r="K196" s="9" t="s">
        <v>1253</v>
      </c>
      <c r="L196" s="9" t="s">
        <v>1254</v>
      </c>
      <c r="M196" s="10" t="str">
        <f>VLOOKUP(B196,SAOM!B$2:H1190,7,0)</f>
        <v>-</v>
      </c>
      <c r="N196" s="84">
        <v>4033</v>
      </c>
      <c r="O196" s="19" t="str">
        <f>VLOOKUP(B196,SAOM!B$2:I1190,8,0)</f>
        <v>-</v>
      </c>
      <c r="P196" s="19" t="str">
        <f>VLOOKUP(B196,AG_Lider!A$1:F1548,6,0)</f>
        <v>VODANET</v>
      </c>
      <c r="Q196" s="24" t="str">
        <f>VLOOKUP(B196,SAOM!B$2:J1190,9,0)</f>
        <v>Andreia Ramiro Cesar</v>
      </c>
      <c r="R196" s="19" t="str">
        <f>VLOOKUP(B196,SAOM!B$2:K1636,10,0)</f>
        <v>Rua Hipolito Rosa, 442 - Centro</v>
      </c>
      <c r="S196" s="24" t="str">
        <f>VLOOKUP(B196,SAOM!B$2:L1916,11,0)</f>
        <v>(37) 3545-1878</v>
      </c>
      <c r="T196" s="43"/>
      <c r="U196" s="9" t="str">
        <f>VLOOKUP(B196,SAOM!B$2:M1496,12,0)</f>
        <v>-</v>
      </c>
      <c r="V196" s="19"/>
      <c r="W196" s="9"/>
      <c r="X196" s="52"/>
      <c r="Y196" s="54"/>
      <c r="Z196" s="89" t="s">
        <v>1558</v>
      </c>
      <c r="AA196" s="21"/>
    </row>
    <row r="197" spans="1:28" s="76" customFormat="1">
      <c r="A197" s="32">
        <v>899</v>
      </c>
      <c r="B197" s="92" t="s">
        <v>1357</v>
      </c>
      <c r="C197" s="19">
        <v>40956</v>
      </c>
      <c r="D197" s="19">
        <f t="shared" si="10"/>
        <v>41001</v>
      </c>
      <c r="E197" s="19">
        <f>C197+60</f>
        <v>41016</v>
      </c>
      <c r="F197" s="19"/>
      <c r="G197" s="8" t="s">
        <v>525</v>
      </c>
      <c r="H197" s="8" t="s">
        <v>504</v>
      </c>
      <c r="I197" s="8" t="s">
        <v>507</v>
      </c>
      <c r="J197" s="9" t="s">
        <v>1208</v>
      </c>
      <c r="K197" s="9" t="s">
        <v>1255</v>
      </c>
      <c r="L197" s="9" t="s">
        <v>1256</v>
      </c>
      <c r="M197" s="10" t="str">
        <f>VLOOKUP(B197,SAOM!B$2:H1191,7,0)</f>
        <v>SES-ESUL-0899</v>
      </c>
      <c r="N197" s="84">
        <v>4033</v>
      </c>
      <c r="O197" s="19">
        <f>VLOOKUP(B197,SAOM!B$2:I1191,8,0)</f>
        <v>40982</v>
      </c>
      <c r="P197" s="19" t="str">
        <f>VLOOKUP(B197,AG_Lider!A$1:F1549,6,0)</f>
        <v>CONCLUÍDO</v>
      </c>
      <c r="Q197" s="24" t="str">
        <f>VLOOKUP(B197,SAOM!B$2:J1191,9,0)</f>
        <v>Angélica Yumiko Mitsutake</v>
      </c>
      <c r="R197" s="19" t="str">
        <f>VLOOKUP(B197,SAOM!B$2:K1637,10,0)</f>
        <v>avenida Padre Julio Paz, 88 - Centro</v>
      </c>
      <c r="S197" s="24" t="str">
        <f>VLOOKUP(B197,SAOM!B$2:L1917,11,0)</f>
        <v>(34) 8844-6444</v>
      </c>
      <c r="T197" s="43"/>
      <c r="U197" s="9" t="str">
        <f>VLOOKUP(B197,SAOM!B$2:M1497,12,0)</f>
        <v>00:20:0E:10:48:AD</v>
      </c>
      <c r="V197" s="19">
        <v>40982</v>
      </c>
      <c r="W197" s="9" t="s">
        <v>2327</v>
      </c>
      <c r="X197" s="52">
        <v>40982</v>
      </c>
      <c r="Y197" s="54"/>
      <c r="Z197" s="46"/>
      <c r="AA197" s="21">
        <v>40982</v>
      </c>
      <c r="AB197" s="21"/>
    </row>
    <row r="198" spans="1:28" s="76" customFormat="1">
      <c r="A198" s="32">
        <v>915</v>
      </c>
      <c r="B198" s="92" t="s">
        <v>1358</v>
      </c>
      <c r="C198" s="19">
        <v>40956</v>
      </c>
      <c r="D198" s="19">
        <f t="shared" si="10"/>
        <v>41001</v>
      </c>
      <c r="E198" s="19" t="s">
        <v>507</v>
      </c>
      <c r="F198" s="19">
        <v>40967</v>
      </c>
      <c r="G198" s="8" t="s">
        <v>777</v>
      </c>
      <c r="H198" s="8" t="s">
        <v>504</v>
      </c>
      <c r="I198" s="8" t="s">
        <v>514</v>
      </c>
      <c r="J198" s="9" t="s">
        <v>1209</v>
      </c>
      <c r="K198" s="9" t="s">
        <v>1257</v>
      </c>
      <c r="L198" s="9" t="s">
        <v>1258</v>
      </c>
      <c r="M198" s="10" t="str">
        <f>VLOOKUP(B198,SAOM!B$2:H1192,7,0)</f>
        <v>-</v>
      </c>
      <c r="N198" s="84">
        <v>4033</v>
      </c>
      <c r="O198" s="19" t="str">
        <f>VLOOKUP(B198,SAOM!B$2:I1192,8,0)</f>
        <v>-</v>
      </c>
      <c r="P198" s="19" t="str">
        <f>VLOOKUP(B198,AG_Lider!A$1:F1550,6,0)</f>
        <v>VODANET</v>
      </c>
      <c r="Q198" s="24" t="str">
        <f>VLOOKUP(B198,SAOM!B$2:J1192,9,0)</f>
        <v>Isaac Inacio Silva Junior</v>
      </c>
      <c r="R198" s="19" t="str">
        <f>VLOOKUP(B198,SAOM!B$2:K1638,10,0)</f>
        <v>Rua Augusto Roseno, 8 - Centro</v>
      </c>
      <c r="S198" s="24" t="str">
        <f>VLOOKUP(B198,SAOM!B$2:L1918,11,0)</f>
        <v>(37) 3543-1313</v>
      </c>
      <c r="T198" s="43"/>
      <c r="U198" s="9" t="str">
        <f>VLOOKUP(B198,SAOM!B$2:M1498,12,0)</f>
        <v>-</v>
      </c>
      <c r="V198" s="19"/>
      <c r="W198" s="9"/>
      <c r="X198" s="52"/>
      <c r="Y198" s="54"/>
      <c r="Z198" s="89" t="s">
        <v>1558</v>
      </c>
      <c r="AA198" s="21"/>
    </row>
    <row r="199" spans="1:28" s="76" customFormat="1">
      <c r="A199" s="32">
        <v>885</v>
      </c>
      <c r="B199" s="92" t="s">
        <v>1359</v>
      </c>
      <c r="C199" s="19">
        <v>40956</v>
      </c>
      <c r="D199" s="19">
        <f t="shared" ref="D199:D262" si="11">C199+45</f>
        <v>41001</v>
      </c>
      <c r="E199" s="19" t="s">
        <v>507</v>
      </c>
      <c r="F199" s="19">
        <v>40967</v>
      </c>
      <c r="G199" s="8" t="s">
        <v>777</v>
      </c>
      <c r="H199" s="8" t="s">
        <v>504</v>
      </c>
      <c r="I199" s="8" t="s">
        <v>514</v>
      </c>
      <c r="J199" s="9" t="s">
        <v>1210</v>
      </c>
      <c r="K199" s="9" t="s">
        <v>1259</v>
      </c>
      <c r="L199" s="9" t="s">
        <v>1260</v>
      </c>
      <c r="M199" s="10" t="str">
        <f>VLOOKUP(B199,SAOM!B$2:H1193,7,0)</f>
        <v>-</v>
      </c>
      <c r="N199" s="84">
        <v>4033</v>
      </c>
      <c r="O199" s="19" t="str">
        <f>VLOOKUP(B199,SAOM!B$2:I1193,8,0)</f>
        <v>-</v>
      </c>
      <c r="P199" s="19" t="str">
        <f>VLOOKUP(B199,AG_Lider!A$1:F1551,6,0)</f>
        <v>VODANET</v>
      </c>
      <c r="Q199" s="24" t="str">
        <f>VLOOKUP(B199,SAOM!B$2:J1193,9,0)</f>
        <v>Vivian Pinto Monteiro</v>
      </c>
      <c r="R199" s="19" t="str">
        <f>VLOOKUP(B199,SAOM!B$2:K1639,10,0)</f>
        <v>Rua Antônio da Rocha Brito, 362 - Centro</v>
      </c>
      <c r="S199" s="24" t="str">
        <f>VLOOKUP(B199,SAOM!B$2:L1919,11,0)</f>
        <v>(35) 3373-1344</v>
      </c>
      <c r="T199" s="43"/>
      <c r="U199" s="9" t="str">
        <f>VLOOKUP(B199,SAOM!B$2:M1499,12,0)</f>
        <v>-</v>
      </c>
      <c r="V199" s="19"/>
      <c r="W199" s="9"/>
      <c r="X199" s="52"/>
      <c r="Y199" s="54"/>
      <c r="Z199" s="89" t="s">
        <v>1558</v>
      </c>
      <c r="AA199" s="21"/>
    </row>
    <row r="200" spans="1:28" s="76" customFormat="1">
      <c r="A200" s="32">
        <v>904</v>
      </c>
      <c r="B200" s="92" t="s">
        <v>1360</v>
      </c>
      <c r="C200" s="19">
        <v>40956</v>
      </c>
      <c r="D200" s="19">
        <f t="shared" si="11"/>
        <v>41001</v>
      </c>
      <c r="E200" s="19" t="s">
        <v>507</v>
      </c>
      <c r="F200" s="19">
        <v>40967</v>
      </c>
      <c r="G200" s="8" t="s">
        <v>777</v>
      </c>
      <c r="H200" s="8" t="s">
        <v>504</v>
      </c>
      <c r="I200" s="8" t="s">
        <v>514</v>
      </c>
      <c r="J200" s="9" t="s">
        <v>1211</v>
      </c>
      <c r="K200" s="9" t="s">
        <v>1261</v>
      </c>
      <c r="L200" s="9" t="s">
        <v>1262</v>
      </c>
      <c r="M200" s="10" t="str">
        <f>VLOOKUP(B200,SAOM!B$2:H1194,7,0)</f>
        <v>-</v>
      </c>
      <c r="N200" s="84">
        <v>4033</v>
      </c>
      <c r="O200" s="19" t="str">
        <f>VLOOKUP(B200,SAOM!B$2:I1194,8,0)</f>
        <v>-</v>
      </c>
      <c r="P200" s="19" t="str">
        <f>VLOOKUP(B200,AG_Lider!A$1:F1552,6,0)</f>
        <v>VODANET</v>
      </c>
      <c r="Q200" s="24" t="str">
        <f>VLOOKUP(B200,SAOM!B$2:J1194,9,0)</f>
        <v>Natalia Pereira</v>
      </c>
      <c r="R200" s="19" t="str">
        <f>VLOOKUP(B200,SAOM!B$2:K1640,10,0)</f>
        <v>Rua Tobias de Andrade, 230 - Centro</v>
      </c>
      <c r="S200" s="24" t="str">
        <f>VLOOKUP(B200,SAOM!B$2:L1920,11,0)</f>
        <v>(35) 3434-1882</v>
      </c>
      <c r="T200" s="43"/>
      <c r="U200" s="9" t="str">
        <f>VLOOKUP(B200,SAOM!B$2:M1500,12,0)</f>
        <v>-</v>
      </c>
      <c r="V200" s="19"/>
      <c r="W200" s="9"/>
      <c r="X200" s="52"/>
      <c r="Y200" s="54"/>
      <c r="Z200" s="89" t="s">
        <v>1558</v>
      </c>
      <c r="AA200" s="21"/>
    </row>
    <row r="201" spans="1:28" s="76" customFormat="1">
      <c r="A201" s="32">
        <v>889</v>
      </c>
      <c r="B201" s="92" t="s">
        <v>1361</v>
      </c>
      <c r="C201" s="19">
        <v>40956</v>
      </c>
      <c r="D201" s="19">
        <f t="shared" si="11"/>
        <v>41001</v>
      </c>
      <c r="E201" s="19">
        <f>C201+60</f>
        <v>41016</v>
      </c>
      <c r="F201" s="19"/>
      <c r="G201" s="8" t="s">
        <v>525</v>
      </c>
      <c r="H201" s="8" t="s">
        <v>504</v>
      </c>
      <c r="I201" s="8" t="s">
        <v>507</v>
      </c>
      <c r="J201" s="58" t="s">
        <v>1542</v>
      </c>
      <c r="K201" s="9" t="s">
        <v>1541</v>
      </c>
      <c r="L201" s="9" t="s">
        <v>1543</v>
      </c>
      <c r="M201" s="10" t="str">
        <f>VLOOKUP(B201,SAOM!B$2:H1195,7,0)</f>
        <v>SES-ANIA-0889</v>
      </c>
      <c r="N201" s="84">
        <v>4035</v>
      </c>
      <c r="O201" s="19">
        <f>VLOOKUP(B201,SAOM!B$2:I1195,8,0)</f>
        <v>40982</v>
      </c>
      <c r="P201" s="19" t="str">
        <f>VLOOKUP(B201,AG_Lider!A$1:F1553,6,0)</f>
        <v>CONCLUÍDO</v>
      </c>
      <c r="Q201" s="24" t="str">
        <f>VLOOKUP(B201,SAOM!B$2:J1195,9,0)</f>
        <v>Marcelino Abreu de Sousa</v>
      </c>
      <c r="R201" s="19" t="str">
        <f>VLOOKUP(B201,SAOM!B$2:K1641,10,0)</f>
        <v>Rua Eduardo Ferreira de Souza, 0 - Bela Vista.</v>
      </c>
      <c r="S201" s="24" t="str">
        <f>VLOOKUP(B201,SAOM!B$2:L1921,11,0)</f>
        <v>(33) 3516-9014</v>
      </c>
      <c r="T201" s="43">
        <v>40969</v>
      </c>
      <c r="U201" s="9" t="str">
        <f>VLOOKUP(B201,SAOM!B$2:M1501,12,0)</f>
        <v>00:20:0E:10:48:4A</v>
      </c>
      <c r="V201" s="19">
        <v>40983</v>
      </c>
      <c r="W201" s="9" t="s">
        <v>2331</v>
      </c>
      <c r="X201" s="52">
        <v>40983</v>
      </c>
      <c r="Y201" s="54"/>
      <c r="Z201" s="46" t="s">
        <v>1567</v>
      </c>
      <c r="AA201" s="21">
        <v>40983</v>
      </c>
      <c r="AB201" s="21"/>
    </row>
    <row r="202" spans="1:28" s="76" customFormat="1">
      <c r="A202" s="32">
        <v>886</v>
      </c>
      <c r="B202" s="92" t="s">
        <v>1362</v>
      </c>
      <c r="C202" s="19">
        <v>40976</v>
      </c>
      <c r="D202" s="19">
        <f t="shared" si="11"/>
        <v>41021</v>
      </c>
      <c r="E202" s="19">
        <f>C202+60</f>
        <v>41036</v>
      </c>
      <c r="F202" s="19"/>
      <c r="G202" s="8" t="s">
        <v>525</v>
      </c>
      <c r="H202" s="8" t="s">
        <v>504</v>
      </c>
      <c r="I202" s="8" t="s">
        <v>507</v>
      </c>
      <c r="J202" s="58" t="s">
        <v>1538</v>
      </c>
      <c r="K202" s="9" t="s">
        <v>1539</v>
      </c>
      <c r="L202" s="9" t="s">
        <v>1540</v>
      </c>
      <c r="M202" s="10" t="str">
        <f>VLOOKUP(B202,SAOM!B$2:H1196,7,0)</f>
        <v>SES-AGIL-0886</v>
      </c>
      <c r="N202" s="84">
        <v>4033</v>
      </c>
      <c r="O202" s="19">
        <f>VLOOKUP(B202,SAOM!B$2:I1196,8,0)</f>
        <v>40982</v>
      </c>
      <c r="P202" s="19" t="str">
        <f>VLOOKUP(B202,AG_Lider!A$1:F1554,6,0)</f>
        <v>CONCLUÍDO</v>
      </c>
      <c r="Q202" s="24" t="str">
        <f>VLOOKUP(B202,SAOM!B$2:J1196,9,0)</f>
        <v>Mirelly Oliveira Silva</v>
      </c>
      <c r="R202" s="19" t="str">
        <f>VLOOKUP(B202,SAOM!B$2:K1642,10,0)</f>
        <v>Rua Coronel Antônio Inácio, 133 - Centro</v>
      </c>
      <c r="S202" s="24" t="str">
        <f>VLOOKUP(B202,SAOM!B$2:L1922,11,0)</f>
        <v>(35) 3834-1299</v>
      </c>
      <c r="T202" s="43"/>
      <c r="U202" s="9" t="str">
        <f>VLOOKUP(B202,SAOM!B$2:M1502,12,0)</f>
        <v>00:20:0E:10:4A:31</v>
      </c>
      <c r="V202" s="19">
        <v>40982</v>
      </c>
      <c r="W202" s="9" t="s">
        <v>701</v>
      </c>
      <c r="X202" s="52">
        <v>40983</v>
      </c>
      <c r="Y202" s="54"/>
      <c r="Z202" s="46"/>
      <c r="AA202" s="21">
        <v>40982</v>
      </c>
      <c r="AB202" s="21"/>
    </row>
    <row r="203" spans="1:28" s="76" customFormat="1">
      <c r="A203" s="32">
        <v>908</v>
      </c>
      <c r="B203" s="92" t="s">
        <v>1363</v>
      </c>
      <c r="C203" s="19">
        <v>40956</v>
      </c>
      <c r="D203" s="19">
        <f t="shared" si="11"/>
        <v>41001</v>
      </c>
      <c r="E203" s="19" t="s">
        <v>507</v>
      </c>
      <c r="F203" s="19">
        <v>40967</v>
      </c>
      <c r="G203" s="8" t="s">
        <v>777</v>
      </c>
      <c r="H203" s="8" t="s">
        <v>504</v>
      </c>
      <c r="I203" s="8" t="s">
        <v>514</v>
      </c>
      <c r="J203" s="9" t="s">
        <v>1212</v>
      </c>
      <c r="K203" s="9" t="s">
        <v>1263</v>
      </c>
      <c r="L203" s="9" t="s">
        <v>1264</v>
      </c>
      <c r="M203" s="10" t="str">
        <f>VLOOKUP(B203,SAOM!B$2:H1197,7,0)</f>
        <v>-</v>
      </c>
      <c r="N203" s="84">
        <v>4033</v>
      </c>
      <c r="O203" s="19" t="str">
        <f>VLOOKUP(B203,SAOM!B$2:I1197,8,0)</f>
        <v>-</v>
      </c>
      <c r="P203" s="19" t="str">
        <f>VLOOKUP(B203,AG_Lider!A$1:F1555,6,0)</f>
        <v>VODANET</v>
      </c>
      <c r="Q203" s="24" t="str">
        <f>VLOOKUP(B203,SAOM!B$2:J1197,9,0)</f>
        <v>Juliane Soares da Silva</v>
      </c>
      <c r="R203" s="19" t="str">
        <f>VLOOKUP(B203,SAOM!B$2:K1643,10,0)</f>
        <v>Rua Eurípedes Ribeiro, 956 - Centro</v>
      </c>
      <c r="S203" s="24" t="str">
        <f>VLOOKUP(B203,SAOM!B$2:L1923,11,0)</f>
        <v>(34) 3824-2208</v>
      </c>
      <c r="T203" s="43"/>
      <c r="U203" s="9" t="str">
        <f>VLOOKUP(B203,SAOM!B$2:M1503,12,0)</f>
        <v>-</v>
      </c>
      <c r="V203" s="19"/>
      <c r="W203" s="9"/>
      <c r="X203" s="52"/>
      <c r="Y203" s="54"/>
      <c r="Z203" s="89" t="s">
        <v>2842</v>
      </c>
      <c r="AA203" s="21"/>
    </row>
    <row r="204" spans="1:28" s="76" customFormat="1">
      <c r="A204" s="32">
        <v>893</v>
      </c>
      <c r="B204" s="92" t="s">
        <v>1364</v>
      </c>
      <c r="C204" s="19">
        <v>40956</v>
      </c>
      <c r="D204" s="19">
        <f t="shared" si="11"/>
        <v>41001</v>
      </c>
      <c r="E204" s="19" t="s">
        <v>507</v>
      </c>
      <c r="F204" s="19">
        <v>40977</v>
      </c>
      <c r="G204" s="57" t="s">
        <v>777</v>
      </c>
      <c r="H204" s="8" t="s">
        <v>504</v>
      </c>
      <c r="I204" s="8" t="s">
        <v>514</v>
      </c>
      <c r="J204" s="9" t="s">
        <v>1213</v>
      </c>
      <c r="K204" s="9" t="s">
        <v>1265</v>
      </c>
      <c r="L204" s="9" t="s">
        <v>1266</v>
      </c>
      <c r="M204" s="10" t="str">
        <f>VLOOKUP(B204,SAOM!B$2:H1198,7,0)</f>
        <v>-</v>
      </c>
      <c r="N204" s="33">
        <v>4035</v>
      </c>
      <c r="O204" s="19" t="str">
        <f>VLOOKUP(B204,SAOM!B$2:I1198,8,0)</f>
        <v>-</v>
      </c>
      <c r="P204" s="19" t="str">
        <f>VLOOKUP(B204,AG_Lider!A$1:F1556,6,0)</f>
        <v>VODANET</v>
      </c>
      <c r="Q204" s="24" t="str">
        <f>VLOOKUP(B204,SAOM!B$2:J1198,9,0)</f>
        <v>Welington Santos Porto</v>
      </c>
      <c r="R204" s="19" t="str">
        <f>VLOOKUP(B204,SAOM!B$2:K1644,10,0)</f>
        <v>Rua Idearte Alves de Souza, 180 - Centro</v>
      </c>
      <c r="S204" s="24" t="str">
        <f>VLOOKUP(B204,SAOM!B$2:L1924,11,0)</f>
        <v>(38) 3634-1255</v>
      </c>
      <c r="T204" s="43"/>
      <c r="U204" s="9" t="str">
        <f>VLOOKUP(B204,SAOM!B$2:M1504,12,0)</f>
        <v>-</v>
      </c>
      <c r="V204" s="19"/>
      <c r="W204" s="9"/>
      <c r="X204" s="52"/>
      <c r="Y204" s="54"/>
      <c r="Z204" s="46" t="s">
        <v>1521</v>
      </c>
      <c r="AA204" s="21">
        <v>40970</v>
      </c>
    </row>
    <row r="205" spans="1:28" s="76" customFormat="1">
      <c r="A205" s="32">
        <v>877</v>
      </c>
      <c r="B205" s="92" t="s">
        <v>1199</v>
      </c>
      <c r="C205" s="19">
        <v>40956</v>
      </c>
      <c r="D205" s="19">
        <f t="shared" si="11"/>
        <v>41001</v>
      </c>
      <c r="E205" s="19">
        <f>C205+60</f>
        <v>41016</v>
      </c>
      <c r="F205" s="19"/>
      <c r="G205" s="8" t="s">
        <v>525</v>
      </c>
      <c r="H205" s="8" t="s">
        <v>696</v>
      </c>
      <c r="I205" s="8" t="s">
        <v>507</v>
      </c>
      <c r="J205" s="58" t="s">
        <v>1214</v>
      </c>
      <c r="K205" s="9" t="s">
        <v>1267</v>
      </c>
      <c r="L205" s="9" t="s">
        <v>1268</v>
      </c>
      <c r="M205" s="10" t="str">
        <f>VLOOKUP(B205,SAOM!B$2:H1199,7,0)</f>
        <v>SES-SAAS-0877</v>
      </c>
      <c r="N205" s="84">
        <v>4033</v>
      </c>
      <c r="O205" s="19">
        <f>VLOOKUP(B205,SAOM!B$2:I1199,8,0)</f>
        <v>40977</v>
      </c>
      <c r="P205" s="19" t="e">
        <f>VLOOKUP(B205,AG_Lider!A$1:F1557,6,0)</f>
        <v>#N/A</v>
      </c>
      <c r="Q205" s="24" t="str">
        <f>VLOOKUP(B205,SAOM!B$2:J1199,9,0)</f>
        <v>Solange Campos de Resende</v>
      </c>
      <c r="R205" s="19" t="str">
        <f>VLOOKUP(B205,SAOM!B$2:K1645,10,0)</f>
        <v>avenida Maria do Carmo, 810 - Tereza Cristina</v>
      </c>
      <c r="S205" s="24" t="str">
        <f>VLOOKUP(B205,SAOM!B$2:L1925,11,0)</f>
        <v>(31) 3534-9090</v>
      </c>
      <c r="T205" s="43">
        <v>40976</v>
      </c>
      <c r="U205" s="9" t="str">
        <f>VLOOKUP(B205,SAOM!B$2:M1505,12,0)</f>
        <v>00:20:0E:10:4A:0C</v>
      </c>
      <c r="V205" s="19">
        <v>40977</v>
      </c>
      <c r="W205" s="9" t="s">
        <v>977</v>
      </c>
      <c r="X205" s="52">
        <v>40977</v>
      </c>
      <c r="Y205" s="54"/>
      <c r="Z205" s="46"/>
      <c r="AA205" s="21">
        <v>40977</v>
      </c>
      <c r="AB205" s="21"/>
    </row>
    <row r="206" spans="1:28" s="76" customFormat="1">
      <c r="A206" s="32">
        <v>897</v>
      </c>
      <c r="B206" s="92" t="s">
        <v>1365</v>
      </c>
      <c r="C206" s="19">
        <v>40956</v>
      </c>
      <c r="D206" s="19">
        <f t="shared" si="11"/>
        <v>41001</v>
      </c>
      <c r="E206" s="19" t="s">
        <v>507</v>
      </c>
      <c r="F206" s="19">
        <v>40967</v>
      </c>
      <c r="G206" s="8" t="s">
        <v>777</v>
      </c>
      <c r="H206" s="8" t="s">
        <v>504</v>
      </c>
      <c r="I206" s="8" t="s">
        <v>514</v>
      </c>
      <c r="J206" s="9" t="s">
        <v>1215</v>
      </c>
      <c r="K206" s="9" t="s">
        <v>1269</v>
      </c>
      <c r="L206" s="9" t="s">
        <v>1270</v>
      </c>
      <c r="M206" s="10" t="str">
        <f>VLOOKUP(B206,SAOM!B$2:H1200,7,0)</f>
        <v>-</v>
      </c>
      <c r="N206" s="84">
        <v>4033</v>
      </c>
      <c r="O206" s="19" t="str">
        <f>VLOOKUP(B206,SAOM!B$2:I1200,8,0)</f>
        <v>-</v>
      </c>
      <c r="P206" s="19" t="str">
        <f>VLOOKUP(B206,AG_Lider!A$1:F1558,6,0)</f>
        <v>VODANET</v>
      </c>
      <c r="Q206" s="24" t="str">
        <f>VLOOKUP(B206,SAOM!B$2:J1200,9,0)</f>
        <v>Livia Muniz Braga</v>
      </c>
      <c r="R206" s="19" t="str">
        <f>VLOOKUP(B206,SAOM!B$2:K1646,10,0)</f>
        <v>Rua Antônio Carvalho de Oliveira, 3 - Centro</v>
      </c>
      <c r="S206" s="24" t="str">
        <f>VLOOKUP(B206,SAOM!B$2:L1926,11,0)</f>
        <v>(32) 3336-1200</v>
      </c>
      <c r="T206" s="43"/>
      <c r="U206" s="9" t="str">
        <f>VLOOKUP(B206,SAOM!B$2:M1506,12,0)</f>
        <v>-</v>
      </c>
      <c r="V206" s="19"/>
      <c r="W206" s="9"/>
      <c r="X206" s="52"/>
      <c r="Y206" s="54"/>
      <c r="Z206" s="89" t="s">
        <v>2842</v>
      </c>
      <c r="AA206" s="21"/>
    </row>
    <row r="207" spans="1:28" s="76" customFormat="1">
      <c r="A207" s="32">
        <v>882</v>
      </c>
      <c r="B207" s="92" t="s">
        <v>1366</v>
      </c>
      <c r="C207" s="19">
        <v>40956</v>
      </c>
      <c r="D207" s="19">
        <f t="shared" si="11"/>
        <v>41001</v>
      </c>
      <c r="E207" s="19" t="s">
        <v>507</v>
      </c>
      <c r="F207" s="19">
        <v>40967</v>
      </c>
      <c r="G207" s="8" t="s">
        <v>777</v>
      </c>
      <c r="H207" s="8" t="s">
        <v>504</v>
      </c>
      <c r="I207" s="8" t="s">
        <v>514</v>
      </c>
      <c r="J207" s="9" t="s">
        <v>1216</v>
      </c>
      <c r="K207" s="9" t="s">
        <v>1271</v>
      </c>
      <c r="L207" s="9" t="s">
        <v>1272</v>
      </c>
      <c r="M207" s="10" t="str">
        <f>VLOOKUP(B207,SAOM!B$2:H1201,7,0)</f>
        <v>-</v>
      </c>
      <c r="N207" s="84">
        <v>4033</v>
      </c>
      <c r="O207" s="19" t="str">
        <f>VLOOKUP(B207,SAOM!B$2:I1201,8,0)</f>
        <v>-</v>
      </c>
      <c r="P207" s="19" t="str">
        <f>VLOOKUP(B207,AG_Lider!A$1:F1559,6,0)</f>
        <v>VODANET</v>
      </c>
      <c r="Q207" s="24" t="str">
        <f>VLOOKUP(B207,SAOM!B$2:J1201,9,0)</f>
        <v>Vanessa Bibiana Amaral de Morais</v>
      </c>
      <c r="R207" s="19" t="str">
        <f>VLOOKUP(B207,SAOM!B$2:K1647,10,0)</f>
        <v>Rua Agenor Faria, 1564 - Centro</v>
      </c>
      <c r="S207" s="24" t="str">
        <f>VLOOKUP(B207,SAOM!B$2:L1927,11,0)</f>
        <v>(34) 3853-1980</v>
      </c>
      <c r="T207" s="43"/>
      <c r="U207" s="9" t="str">
        <f>VLOOKUP(B207,SAOM!B$2:M1507,12,0)</f>
        <v>-</v>
      </c>
      <c r="V207" s="19"/>
      <c r="W207" s="9"/>
      <c r="X207" s="52"/>
      <c r="Y207" s="54"/>
      <c r="Z207" s="89" t="s">
        <v>2842</v>
      </c>
      <c r="AA207" s="21"/>
    </row>
    <row r="208" spans="1:28" s="76" customFormat="1">
      <c r="A208" s="32">
        <v>912</v>
      </c>
      <c r="B208" s="92" t="s">
        <v>1367</v>
      </c>
      <c r="C208" s="19">
        <v>40956</v>
      </c>
      <c r="D208" s="19">
        <f t="shared" si="11"/>
        <v>41001</v>
      </c>
      <c r="E208" s="19" t="s">
        <v>507</v>
      </c>
      <c r="F208" s="19">
        <v>40967</v>
      </c>
      <c r="G208" s="8" t="s">
        <v>777</v>
      </c>
      <c r="H208" s="8" t="s">
        <v>504</v>
      </c>
      <c r="I208" s="8" t="s">
        <v>514</v>
      </c>
      <c r="J208" s="9" t="s">
        <v>1217</v>
      </c>
      <c r="K208" s="9" t="s">
        <v>1273</v>
      </c>
      <c r="L208" s="9" t="s">
        <v>1274</v>
      </c>
      <c r="M208" s="10" t="str">
        <f>VLOOKUP(B208,SAOM!B$2:H1202,7,0)</f>
        <v>-</v>
      </c>
      <c r="N208" s="84">
        <v>4033</v>
      </c>
      <c r="O208" s="19" t="str">
        <f>VLOOKUP(B208,SAOM!B$2:I1202,8,0)</f>
        <v>-</v>
      </c>
      <c r="P208" s="19" t="str">
        <f>VLOOKUP(B208,AG_Lider!A$1:F1560,6,0)</f>
        <v>VODANET</v>
      </c>
      <c r="Q208" s="24" t="str">
        <f>VLOOKUP(B208,SAOM!B$2:J1202,9,0)</f>
        <v>Dheyemila de Paula Mantovani</v>
      </c>
      <c r="R208" s="19" t="str">
        <f>VLOOKUP(B208,SAOM!B$2:K1648,10,0)</f>
        <v>avenida Coronel Telemaco Pompei, 97 - Centro</v>
      </c>
      <c r="S208" s="24" t="str">
        <f>VLOOKUP(B208,SAOM!B$2:L1928,11,0)</f>
        <v>(32) 3726-1577</v>
      </c>
      <c r="T208" s="43"/>
      <c r="U208" s="9" t="str">
        <f>VLOOKUP(B208,SAOM!B$2:M1508,12,0)</f>
        <v>-</v>
      </c>
      <c r="V208" s="19"/>
      <c r="W208" s="9"/>
      <c r="X208" s="52"/>
      <c r="Y208" s="54"/>
      <c r="Z208" s="89" t="s">
        <v>1558</v>
      </c>
      <c r="AA208" s="21"/>
    </row>
    <row r="209" spans="1:28" s="76" customFormat="1">
      <c r="A209" s="56">
        <v>900</v>
      </c>
      <c r="B209" s="92" t="s">
        <v>1368</v>
      </c>
      <c r="C209" s="19">
        <v>40956</v>
      </c>
      <c r="D209" s="19">
        <f t="shared" si="11"/>
        <v>41001</v>
      </c>
      <c r="E209" s="19" t="s">
        <v>507</v>
      </c>
      <c r="F209" s="19">
        <v>40967</v>
      </c>
      <c r="G209" s="8" t="s">
        <v>525</v>
      </c>
      <c r="H209" s="8" t="s">
        <v>504</v>
      </c>
      <c r="I209" s="8" t="s">
        <v>507</v>
      </c>
      <c r="J209" s="9" t="s">
        <v>1218</v>
      </c>
      <c r="K209" s="9" t="s">
        <v>1275</v>
      </c>
      <c r="L209" s="9" t="s">
        <v>1276</v>
      </c>
      <c r="M209" s="10" t="str">
        <f>VLOOKUP(B209,SAOM!B$2:H1203,7,0)</f>
        <v>SES-EUIS-0900</v>
      </c>
      <c r="N209" s="84">
        <v>4033</v>
      </c>
      <c r="O209" s="19">
        <f>VLOOKUP(B209,SAOM!B$2:I1203,8,0)</f>
        <v>41002</v>
      </c>
      <c r="P209" s="19" t="str">
        <f>VLOOKUP(B209,AG_Lider!A$1:F1561,6,0)</f>
        <v>CONCLUÍDO</v>
      </c>
      <c r="Q209" s="24" t="str">
        <f>VLOOKUP(B209,SAOM!B$2:J1203,9,0)</f>
        <v>Carla Diogo Rozetti</v>
      </c>
      <c r="R209" s="19" t="str">
        <f>VLOOKUP(B209,SAOM!B$2:K1649,10,0)</f>
        <v>avenida Antenor Mazorque, 400 - Centro</v>
      </c>
      <c r="S209" s="24" t="str">
        <f>VLOOKUP(B209,SAOM!B$2:L1929,11,0)</f>
        <v>(32) 3744-1434</v>
      </c>
      <c r="T209" s="43"/>
      <c r="U209" s="9" t="str">
        <f>VLOOKUP(B209,SAOM!B$2:M1509,12,0)</f>
        <v>00:20:0e:10:48:94</v>
      </c>
      <c r="V209" s="19">
        <v>40972</v>
      </c>
      <c r="W209" s="9" t="s">
        <v>2013</v>
      </c>
      <c r="X209" s="52">
        <v>41002</v>
      </c>
      <c r="Y209" s="54"/>
      <c r="Z209" s="89" t="s">
        <v>2949</v>
      </c>
      <c r="AA209" s="21">
        <v>40972</v>
      </c>
    </row>
    <row r="210" spans="1:28" s="76" customFormat="1">
      <c r="A210" s="32">
        <v>901</v>
      </c>
      <c r="B210" s="92" t="s">
        <v>1369</v>
      </c>
      <c r="C210" s="19">
        <v>40956</v>
      </c>
      <c r="D210" s="19">
        <f t="shared" si="11"/>
        <v>41001</v>
      </c>
      <c r="E210" s="19" t="s">
        <v>507</v>
      </c>
      <c r="F210" s="19">
        <v>40967</v>
      </c>
      <c r="G210" s="8" t="s">
        <v>777</v>
      </c>
      <c r="H210" s="8" t="s">
        <v>504</v>
      </c>
      <c r="I210" s="8" t="s">
        <v>514</v>
      </c>
      <c r="J210" s="9" t="s">
        <v>1219</v>
      </c>
      <c r="K210" s="9" t="s">
        <v>1279</v>
      </c>
      <c r="L210" s="9" t="s">
        <v>1280</v>
      </c>
      <c r="M210" s="10" t="str">
        <f>VLOOKUP(B210,SAOM!B$2:H1204,7,0)</f>
        <v>-</v>
      </c>
      <c r="N210" s="33">
        <v>4035</v>
      </c>
      <c r="O210" s="19" t="str">
        <f>VLOOKUP(B210,SAOM!B$2:I1204,8,0)</f>
        <v>-</v>
      </c>
      <c r="P210" s="19" t="str">
        <f>VLOOKUP(B210,AG_Lider!A$1:F1563,6,0)</f>
        <v>VODANET</v>
      </c>
      <c r="Q210" s="24" t="str">
        <f>VLOOKUP(B210,SAOM!B$2:J1204,9,0)</f>
        <v>Aline Rodrigues Silva</v>
      </c>
      <c r="R210" s="19" t="str">
        <f>VLOOKUP(B210,SAOM!B$2:K1650,10,0)</f>
        <v>Rua Tonico Valeriano, 290 - Centro</v>
      </c>
      <c r="S210" s="24" t="str">
        <f>VLOOKUP(B210,SAOM!B$2:L1930,11,0)</f>
        <v>(38) 3236-8122</v>
      </c>
      <c r="T210" s="43"/>
      <c r="U210" s="9" t="str">
        <f>VLOOKUP(B210,SAOM!B$2:M1510,12,0)</f>
        <v>-</v>
      </c>
      <c r="V210" s="19"/>
      <c r="W210" s="9"/>
      <c r="X210" s="52"/>
      <c r="Y210" s="54"/>
      <c r="Z210" s="89" t="s">
        <v>1555</v>
      </c>
      <c r="AA210" s="21"/>
    </row>
    <row r="211" spans="1:28" s="76" customFormat="1">
      <c r="A211" s="32">
        <v>905</v>
      </c>
      <c r="B211" s="92" t="s">
        <v>1370</v>
      </c>
      <c r="C211" s="19">
        <v>40956</v>
      </c>
      <c r="D211" s="19">
        <f t="shared" si="11"/>
        <v>41001</v>
      </c>
      <c r="E211" s="19" t="s">
        <v>507</v>
      </c>
      <c r="F211" s="19">
        <v>40967</v>
      </c>
      <c r="G211" s="8" t="s">
        <v>777</v>
      </c>
      <c r="H211" s="8" t="s">
        <v>504</v>
      </c>
      <c r="I211" s="8" t="s">
        <v>514</v>
      </c>
      <c r="J211" s="9" t="s">
        <v>1220</v>
      </c>
      <c r="K211" s="9" t="s">
        <v>1281</v>
      </c>
      <c r="L211" s="9" t="s">
        <v>1282</v>
      </c>
      <c r="M211" s="10" t="str">
        <f>VLOOKUP(B211,SAOM!B$2:H1205,7,0)</f>
        <v>-</v>
      </c>
      <c r="N211" s="84">
        <v>4033</v>
      </c>
      <c r="O211" s="19" t="str">
        <f>VLOOKUP(B211,SAOM!B$2:I1205,8,0)</f>
        <v>-</v>
      </c>
      <c r="P211" s="19" t="str">
        <f>VLOOKUP(B211,AG_Lider!A$1:F1564,6,0)</f>
        <v>VODANET</v>
      </c>
      <c r="Q211" s="24" t="str">
        <f>VLOOKUP(B211,SAOM!B$2:J1205,9,0)</f>
        <v>Livia Maria Rezende da Silva</v>
      </c>
      <c r="R211" s="19" t="str">
        <f>VLOOKUP(B211,SAOM!B$2:K1651,10,0)</f>
        <v>Rua Coronel Severiano Nogueira, 0 - Centro</v>
      </c>
      <c r="S211" s="24" t="str">
        <f>VLOOKUP(B211,SAOM!B$2:L1931,11,0)</f>
        <v>(31) 3754-1170</v>
      </c>
      <c r="T211" s="43"/>
      <c r="U211" s="9" t="str">
        <f>VLOOKUP(B211,SAOM!B$2:M1511,12,0)</f>
        <v>-</v>
      </c>
      <c r="V211" s="19"/>
      <c r="W211" s="9"/>
      <c r="X211" s="52"/>
      <c r="Y211" s="54"/>
      <c r="Z211" s="89" t="s">
        <v>1558</v>
      </c>
      <c r="AA211" s="21"/>
    </row>
    <row r="212" spans="1:28" s="76" customFormat="1">
      <c r="A212" s="32">
        <v>890</v>
      </c>
      <c r="B212" s="92" t="s">
        <v>1371</v>
      </c>
      <c r="C212" s="19">
        <v>40956</v>
      </c>
      <c r="D212" s="19">
        <f t="shared" si="11"/>
        <v>41001</v>
      </c>
      <c r="E212" s="19" t="s">
        <v>507</v>
      </c>
      <c r="F212" s="19">
        <v>40967</v>
      </c>
      <c r="G212" s="8" t="s">
        <v>777</v>
      </c>
      <c r="H212" s="8" t="s">
        <v>504</v>
      </c>
      <c r="I212" s="8" t="s">
        <v>514</v>
      </c>
      <c r="J212" s="9" t="s">
        <v>1221</v>
      </c>
      <c r="K212" s="9" t="s">
        <v>1283</v>
      </c>
      <c r="L212" s="9" t="s">
        <v>1284</v>
      </c>
      <c r="M212" s="10" t="str">
        <f>VLOOKUP(B212,SAOM!B$2:H1206,7,0)</f>
        <v>-</v>
      </c>
      <c r="N212" s="84">
        <v>4033</v>
      </c>
      <c r="O212" s="19" t="str">
        <f>VLOOKUP(B212,SAOM!B$2:I1206,8,0)</f>
        <v>-</v>
      </c>
      <c r="P212" s="19" t="str">
        <f>VLOOKUP(B212,AG_Lider!A$1:F1565,6,0)</f>
        <v>VODANET</v>
      </c>
      <c r="Q212" s="24" t="str">
        <f>VLOOKUP(B212,SAOM!B$2:J1206,9,0)</f>
        <v>Aline Campos Ferreira</v>
      </c>
      <c r="R212" s="19" t="str">
        <f>VLOOKUP(B212,SAOM!B$2:K1652,10,0)</f>
        <v>Rua Antônio Marques, 0 - Centro</v>
      </c>
      <c r="S212" s="24" t="str">
        <f>VLOOKUP(B212,SAOM!B$2:L1932,11,0)</f>
        <v>(33) 3355-8057</v>
      </c>
      <c r="T212" s="43"/>
      <c r="U212" s="9" t="str">
        <f>VLOOKUP(B212,SAOM!B$2:M1512,12,0)</f>
        <v>-</v>
      </c>
      <c r="V212" s="19"/>
      <c r="W212" s="9"/>
      <c r="X212" s="52"/>
      <c r="Y212" s="54"/>
      <c r="Z212" s="89" t="s">
        <v>1559</v>
      </c>
      <c r="AA212" s="21"/>
    </row>
    <row r="213" spans="1:28" s="76" customFormat="1">
      <c r="A213" s="32">
        <v>874</v>
      </c>
      <c r="B213" s="92" t="s">
        <v>1372</v>
      </c>
      <c r="C213" s="19">
        <v>40956</v>
      </c>
      <c r="D213" s="19">
        <f t="shared" si="11"/>
        <v>41001</v>
      </c>
      <c r="E213" s="19" t="s">
        <v>507</v>
      </c>
      <c r="F213" s="19">
        <v>40967</v>
      </c>
      <c r="G213" s="8" t="s">
        <v>777</v>
      </c>
      <c r="H213" s="8" t="s">
        <v>504</v>
      </c>
      <c r="I213" s="8" t="s">
        <v>514</v>
      </c>
      <c r="J213" s="9" t="s">
        <v>1222</v>
      </c>
      <c r="K213" s="9" t="s">
        <v>1285</v>
      </c>
      <c r="L213" s="9" t="s">
        <v>1286</v>
      </c>
      <c r="M213" s="10" t="str">
        <f>VLOOKUP(B213,SAOM!B$2:H1207,7,0)</f>
        <v>-</v>
      </c>
      <c r="N213" s="84">
        <v>4033</v>
      </c>
      <c r="O213" s="19" t="str">
        <f>VLOOKUP(B213,SAOM!B$2:I1207,8,0)</f>
        <v>-</v>
      </c>
      <c r="P213" s="19" t="str">
        <f>VLOOKUP(B213,AG_Lider!A$1:F1566,6,0)</f>
        <v>VODANET</v>
      </c>
      <c r="Q213" s="24" t="str">
        <f>VLOOKUP(B213,SAOM!B$2:J1207,9,0)</f>
        <v>Angelo Marcos de assis Bitencourt</v>
      </c>
      <c r="R213" s="19" t="str">
        <f>VLOOKUP(B213,SAOM!B$2:K1653,10,0)</f>
        <v>Rua Augusto Mendes de Carvalho, 0 - Centro</v>
      </c>
      <c r="S213" s="24" t="str">
        <f>VLOOKUP(B213,SAOM!B$2:L1933,11,0)</f>
        <v>(33) 3373-1193</v>
      </c>
      <c r="T213" s="43"/>
      <c r="U213" s="9" t="str">
        <f>VLOOKUP(B213,SAOM!B$2:M1513,12,0)</f>
        <v>-</v>
      </c>
      <c r="V213" s="19"/>
      <c r="W213" s="9"/>
      <c r="X213" s="52"/>
      <c r="Y213" s="54"/>
      <c r="Z213" s="89" t="s">
        <v>2842</v>
      </c>
      <c r="AA213" s="21"/>
    </row>
    <row r="214" spans="1:28" s="76" customFormat="1">
      <c r="A214" s="32">
        <v>894</v>
      </c>
      <c r="B214" s="92" t="s">
        <v>1566</v>
      </c>
      <c r="C214" s="19">
        <v>40956</v>
      </c>
      <c r="D214" s="19">
        <f t="shared" si="11"/>
        <v>41001</v>
      </c>
      <c r="E214" s="19">
        <f>C214+60</f>
        <v>41016</v>
      </c>
      <c r="F214" s="19"/>
      <c r="G214" s="8" t="s">
        <v>525</v>
      </c>
      <c r="H214" s="8" t="s">
        <v>696</v>
      </c>
      <c r="I214" s="8" t="s">
        <v>507</v>
      </c>
      <c r="J214" s="9" t="s">
        <v>1223</v>
      </c>
      <c r="K214" s="9" t="s">
        <v>1287</v>
      </c>
      <c r="L214" s="9" t="s">
        <v>1288</v>
      </c>
      <c r="M214" s="10" t="str">
        <f>VLOOKUP(B214,SAOM!B$2:H1208,7,0)</f>
        <v>SES-CONS-0894</v>
      </c>
      <c r="N214" s="84">
        <v>4033</v>
      </c>
      <c r="O214" s="19">
        <f>VLOOKUP(B214,SAOM!B$2:I1208,8,0)</f>
        <v>40969</v>
      </c>
      <c r="P214" s="19" t="e">
        <f>VLOOKUP(B214,AG_Lider!A$1:F1567,6,0)</f>
        <v>#N/A</v>
      </c>
      <c r="Q214" s="24" t="str">
        <f>VLOOKUP(B214,SAOM!B$2:J1208,9,0)</f>
        <v>Daniel Ramos Athouguia</v>
      </c>
      <c r="R214" s="19" t="str">
        <f>VLOOKUP(B214,SAOM!B$2:K1654,10,0)</f>
        <v>Rua São José, 508 - Centro</v>
      </c>
      <c r="S214" s="24" t="str">
        <f>VLOOKUP(B214,SAOM!B$2:L1934,11,0)</f>
        <v>(31) 3686-0018</v>
      </c>
      <c r="T214" s="43">
        <v>40969</v>
      </c>
      <c r="U214" s="9" t="str">
        <f>VLOOKUP(B214,SAOM!B$2:M1514,12,0)</f>
        <v>00:20:0E:10:48:56</v>
      </c>
      <c r="V214" s="19">
        <v>40969</v>
      </c>
      <c r="W214" s="9" t="s">
        <v>977</v>
      </c>
      <c r="X214" s="52">
        <v>40970</v>
      </c>
      <c r="Y214" s="54"/>
      <c r="Z214" s="46"/>
      <c r="AA214" s="21">
        <v>40970</v>
      </c>
      <c r="AB214" s="21"/>
    </row>
    <row r="215" spans="1:28" s="76" customFormat="1">
      <c r="A215" s="32">
        <v>878</v>
      </c>
      <c r="B215" s="92" t="s">
        <v>1373</v>
      </c>
      <c r="C215" s="19">
        <v>40956</v>
      </c>
      <c r="D215" s="19">
        <f t="shared" si="11"/>
        <v>41001</v>
      </c>
      <c r="E215" s="19" t="s">
        <v>507</v>
      </c>
      <c r="F215" s="19">
        <v>40967</v>
      </c>
      <c r="G215" s="8" t="s">
        <v>777</v>
      </c>
      <c r="H215" s="8" t="s">
        <v>504</v>
      </c>
      <c r="I215" s="8" t="s">
        <v>514</v>
      </c>
      <c r="J215" s="9" t="s">
        <v>1224</v>
      </c>
      <c r="K215" s="9" t="s">
        <v>1289</v>
      </c>
      <c r="L215" s="9" t="s">
        <v>1290</v>
      </c>
      <c r="M215" s="10" t="str">
        <f>VLOOKUP(B215,SAOM!B$2:H1209,7,0)</f>
        <v>-</v>
      </c>
      <c r="N215" s="84">
        <v>4033</v>
      </c>
      <c r="O215" s="19" t="str">
        <f>VLOOKUP(B215,SAOM!B$2:I1209,8,0)</f>
        <v>-</v>
      </c>
      <c r="P215" s="19" t="str">
        <f>VLOOKUP(B215,AG_Lider!A$1:F1568,6,0)</f>
        <v>VODANET</v>
      </c>
      <c r="Q215" s="24" t="str">
        <f>VLOOKUP(B215,SAOM!B$2:J1209,9,0)</f>
        <v>Fernando Victor Martins Rubatino</v>
      </c>
      <c r="R215" s="19" t="str">
        <f>VLOOKUP(B215,SAOM!B$2:K1655,10,0)</f>
        <v>rodovia MG 420, 0 KM 17 - Centro</v>
      </c>
      <c r="S215" s="24" t="str">
        <f>VLOOKUP(B215,SAOM!B$2:L1935,11,0)</f>
        <v>(32) 3343-1233</v>
      </c>
      <c r="T215" s="43"/>
      <c r="U215" s="9" t="str">
        <f>VLOOKUP(B215,SAOM!B$2:M1515,12,0)</f>
        <v>-</v>
      </c>
      <c r="V215" s="19"/>
      <c r="W215" s="9"/>
      <c r="X215" s="52"/>
      <c r="Y215" s="54"/>
      <c r="Z215" s="89" t="s">
        <v>1559</v>
      </c>
      <c r="AA215" s="21"/>
    </row>
    <row r="216" spans="1:28" s="76" customFormat="1">
      <c r="A216" s="32">
        <v>909</v>
      </c>
      <c r="B216" s="95" t="s">
        <v>1374</v>
      </c>
      <c r="C216" s="19">
        <v>40956</v>
      </c>
      <c r="D216" s="19">
        <f t="shared" si="11"/>
        <v>41001</v>
      </c>
      <c r="E216" s="19" t="s">
        <v>507</v>
      </c>
      <c r="F216" s="19">
        <v>40967</v>
      </c>
      <c r="G216" s="8" t="s">
        <v>525</v>
      </c>
      <c r="H216" s="8" t="s">
        <v>504</v>
      </c>
      <c r="I216" s="8" t="s">
        <v>507</v>
      </c>
      <c r="J216" s="9" t="s">
        <v>1225</v>
      </c>
      <c r="K216" s="9" t="s">
        <v>1291</v>
      </c>
      <c r="L216" s="9" t="s">
        <v>1292</v>
      </c>
      <c r="M216" s="10" t="str">
        <f>VLOOKUP(B216,SAOM!B$2:H1210,7,0)</f>
        <v>SES-LUUZ-0909</v>
      </c>
      <c r="N216" s="84">
        <v>4033</v>
      </c>
      <c r="O216" s="19">
        <f>VLOOKUP(B216,SAOM!B$2:I1210,8,0)</f>
        <v>40989</v>
      </c>
      <c r="P216" s="19" t="str">
        <f>VLOOKUP(B216,AG_Lider!A$1:F1569,6,0)</f>
        <v>CONCLUÍDO</v>
      </c>
      <c r="Q216" s="24" t="str">
        <f>VLOOKUP(B216,SAOM!B$2:J1210,9,0)</f>
        <v>Luciana Couto Lima</v>
      </c>
      <c r="R216" s="19" t="str">
        <f>VLOOKUP(B216,SAOM!B$2:K1656,10,0)</f>
        <v>praça Antônio Eugênio Filho, 10 - Rosário</v>
      </c>
      <c r="S216" s="24" t="str">
        <f>VLOOKUP(B216,SAOM!B$2:L1936,11,0)</f>
        <v>(37) 3421-4697</v>
      </c>
      <c r="T216" s="43"/>
      <c r="U216" s="9" t="str">
        <f>VLOOKUP(B216,SAOM!B$2:M1516,12,0)</f>
        <v>00:20:0E:10:48:E0</v>
      </c>
      <c r="V216" s="19">
        <v>40991</v>
      </c>
      <c r="W216" s="9" t="s">
        <v>2553</v>
      </c>
      <c r="X216" s="52">
        <v>40991</v>
      </c>
      <c r="Y216" s="54"/>
      <c r="Z216" s="89"/>
      <c r="AA216" s="21">
        <v>40991</v>
      </c>
      <c r="AB216" s="21"/>
    </row>
    <row r="217" spans="1:28" s="76" customFormat="1">
      <c r="A217" s="32">
        <v>898</v>
      </c>
      <c r="B217" s="92" t="s">
        <v>1375</v>
      </c>
      <c r="C217" s="19">
        <v>40956</v>
      </c>
      <c r="D217" s="19">
        <f t="shared" si="11"/>
        <v>41001</v>
      </c>
      <c r="E217" s="19" t="s">
        <v>507</v>
      </c>
      <c r="F217" s="19">
        <v>40967</v>
      </c>
      <c r="G217" s="8" t="s">
        <v>777</v>
      </c>
      <c r="H217" s="8" t="s">
        <v>504</v>
      </c>
      <c r="I217" s="8" t="s">
        <v>514</v>
      </c>
      <c r="J217" s="9" t="s">
        <v>1226</v>
      </c>
      <c r="K217" s="9" t="s">
        <v>1293</v>
      </c>
      <c r="L217" s="9" t="s">
        <v>1294</v>
      </c>
      <c r="M217" s="10" t="str">
        <f>VLOOKUP(B217,SAOM!B$2:H1211,7,0)</f>
        <v>-</v>
      </c>
      <c r="N217" s="84">
        <v>4033</v>
      </c>
      <c r="O217" s="19" t="str">
        <f>VLOOKUP(B217,SAOM!B$2:I1211,8,0)</f>
        <v>-</v>
      </c>
      <c r="P217" s="19" t="str">
        <f>VLOOKUP(B217,AG_Lider!A$1:F1570,6,0)</f>
        <v>VODANET</v>
      </c>
      <c r="Q217" s="24" t="str">
        <f>VLOOKUP(B217,SAOM!B$2:J1211,9,0)</f>
        <v>Monaliza Santana Pereira</v>
      </c>
      <c r="R217" s="19" t="str">
        <f>VLOOKUP(B217,SAOM!B$2:K1657,10,0)</f>
        <v>Rua Machado de Assis, 173 - Centro</v>
      </c>
      <c r="S217" s="24" t="str">
        <f>VLOOKUP(B217,SAOM!B$2:L1937,11,0)</f>
        <v>(33) 3357-2054</v>
      </c>
      <c r="T217" s="43"/>
      <c r="U217" s="9" t="str">
        <f>VLOOKUP(B217,SAOM!B$2:M1517,12,0)</f>
        <v>-</v>
      </c>
      <c r="V217" s="19"/>
      <c r="W217" s="9"/>
      <c r="X217" s="52"/>
      <c r="Y217" s="54"/>
      <c r="Z217" s="89" t="s">
        <v>1553</v>
      </c>
      <c r="AA217" s="21"/>
    </row>
    <row r="218" spans="1:28" s="76" customFormat="1">
      <c r="A218" s="32">
        <v>883</v>
      </c>
      <c r="B218" s="92" t="s">
        <v>1376</v>
      </c>
      <c r="C218" s="19">
        <v>40956</v>
      </c>
      <c r="D218" s="19">
        <f t="shared" si="11"/>
        <v>41001</v>
      </c>
      <c r="E218" s="19" t="s">
        <v>507</v>
      </c>
      <c r="F218" s="19">
        <v>40967</v>
      </c>
      <c r="G218" s="8" t="s">
        <v>777</v>
      </c>
      <c r="H218" s="8" t="s">
        <v>504</v>
      </c>
      <c r="I218" s="8" t="s">
        <v>514</v>
      </c>
      <c r="J218" s="9" t="s">
        <v>1227</v>
      </c>
      <c r="K218" s="9" t="s">
        <v>1295</v>
      </c>
      <c r="L218" s="9" t="s">
        <v>1296</v>
      </c>
      <c r="M218" s="10" t="str">
        <f>VLOOKUP(B218,SAOM!B$2:H1212,7,0)</f>
        <v>-</v>
      </c>
      <c r="N218" s="33">
        <v>4035</v>
      </c>
      <c r="O218" s="19" t="str">
        <f>VLOOKUP(B218,SAOM!B$2:I1212,8,0)</f>
        <v>-</v>
      </c>
      <c r="P218" s="19" t="str">
        <f>VLOOKUP(B218,AG_Lider!A$1:F1571,6,0)</f>
        <v>VODANET</v>
      </c>
      <c r="Q218" s="24" t="str">
        <f>VLOOKUP(B218,SAOM!B$2:J1212,9,0)</f>
        <v>Marcela Gonçalves Ferreira</v>
      </c>
      <c r="R218" s="19" t="str">
        <f>VLOOKUP(B218,SAOM!B$2:K1658,10,0)</f>
        <v>Rua Sebastião de Quadros, 176 - Caxambu</v>
      </c>
      <c r="S218" s="24" t="str">
        <f>VLOOKUP(B218,SAOM!B$2:L1938,11,0)</f>
        <v>(38) 3527-1815</v>
      </c>
      <c r="T218" s="43"/>
      <c r="U218" s="9" t="str">
        <f>VLOOKUP(B218,SAOM!B$2:M1518,12,0)</f>
        <v>-</v>
      </c>
      <c r="V218" s="19"/>
      <c r="W218" s="9"/>
      <c r="X218" s="52"/>
      <c r="Y218" s="54"/>
      <c r="Z218" s="89" t="s">
        <v>1558</v>
      </c>
      <c r="AA218" s="21"/>
    </row>
    <row r="219" spans="1:28" s="76" customFormat="1">
      <c r="A219" s="32">
        <v>913</v>
      </c>
      <c r="B219" s="92" t="s">
        <v>1377</v>
      </c>
      <c r="C219" s="19">
        <v>40956</v>
      </c>
      <c r="D219" s="19">
        <f t="shared" si="11"/>
        <v>41001</v>
      </c>
      <c r="E219" s="19" t="s">
        <v>507</v>
      </c>
      <c r="F219" s="19">
        <v>40976</v>
      </c>
      <c r="G219" s="8" t="s">
        <v>1546</v>
      </c>
      <c r="H219" s="8" t="s">
        <v>507</v>
      </c>
      <c r="I219" s="8" t="s">
        <v>1546</v>
      </c>
      <c r="J219" s="9" t="s">
        <v>1228</v>
      </c>
      <c r="K219" s="9" t="s">
        <v>1297</v>
      </c>
      <c r="L219" s="9" t="s">
        <v>1298</v>
      </c>
      <c r="M219" s="10" t="str">
        <f>VLOOKUP(B219,SAOM!B$2:H1213,7,0)</f>
        <v>-</v>
      </c>
      <c r="N219" s="84">
        <v>4033</v>
      </c>
      <c r="O219" s="19" t="str">
        <f>VLOOKUP(B219,SAOM!B$2:I1213,8,0)</f>
        <v>-</v>
      </c>
      <c r="P219" s="19" t="e">
        <f>VLOOKUP(B219,AG_Lider!A$1:F1572,6,0)</f>
        <v>#N/A</v>
      </c>
      <c r="Q219" s="24" t="str">
        <f>VLOOKUP(B219,SAOM!B$2:J1213,9,0)</f>
        <v>Daniele Cerqueira Ladeira</v>
      </c>
      <c r="R219" s="19" t="str">
        <f>VLOOKUP(B219,SAOM!B$2:K1659,10,0)</f>
        <v>praça Getulio Silva, 56 - Centro</v>
      </c>
      <c r="S219" s="24" t="str">
        <f>VLOOKUP(B219,SAOM!B$2:L1939,11,0)</f>
        <v>(32) 3353-6460</v>
      </c>
      <c r="T219" s="43"/>
      <c r="U219" s="9" t="str">
        <f>VLOOKUP(B219,SAOM!B$2:M1519,12,0)</f>
        <v>-</v>
      </c>
      <c r="V219" s="19"/>
      <c r="W219" s="9"/>
      <c r="X219" s="52"/>
      <c r="Y219" s="54"/>
      <c r="Z219" s="46" t="s">
        <v>2369</v>
      </c>
      <c r="AA219" s="21">
        <v>40984</v>
      </c>
    </row>
    <row r="220" spans="1:28" s="76" customFormat="1">
      <c r="A220" s="32">
        <v>902</v>
      </c>
      <c r="B220" s="92" t="s">
        <v>1378</v>
      </c>
      <c r="C220" s="19">
        <v>40956</v>
      </c>
      <c r="D220" s="19">
        <f t="shared" si="11"/>
        <v>41001</v>
      </c>
      <c r="E220" s="19" t="s">
        <v>507</v>
      </c>
      <c r="F220" s="19">
        <v>40967</v>
      </c>
      <c r="G220" s="8" t="s">
        <v>777</v>
      </c>
      <c r="H220" s="8" t="s">
        <v>504</v>
      </c>
      <c r="I220" s="8" t="s">
        <v>514</v>
      </c>
      <c r="J220" s="9" t="s">
        <v>1229</v>
      </c>
      <c r="K220" s="9" t="s">
        <v>1299</v>
      </c>
      <c r="L220" s="9" t="s">
        <v>1300</v>
      </c>
      <c r="M220" s="10" t="str">
        <f>VLOOKUP(B220,SAOM!B$2:H1214,7,0)</f>
        <v>-</v>
      </c>
      <c r="N220" s="84">
        <v>4033</v>
      </c>
      <c r="O220" s="19" t="str">
        <f>VLOOKUP(B220,SAOM!B$2:I1214,8,0)</f>
        <v>-</v>
      </c>
      <c r="P220" s="19" t="str">
        <f>VLOOKUP(B220,AG_Lider!A$1:F1573,6,0)</f>
        <v>VODANET</v>
      </c>
      <c r="Q220" s="24" t="str">
        <f>VLOOKUP(B220,SAOM!B$2:J1214,9,0)</f>
        <v>Ana Gabriela Sivieri Pereira Alves</v>
      </c>
      <c r="R220" s="19" t="str">
        <f>VLOOKUP(B220,SAOM!B$2:K1660,10,0)</f>
        <v>avenida Getúlio Vargas, 257 - Centro</v>
      </c>
      <c r="S220" s="24" t="str">
        <f>VLOOKUP(B220,SAOM!B$2:L1940,11,0)</f>
        <v>(34) 3844-1378</v>
      </c>
      <c r="T220" s="43"/>
      <c r="U220" s="9" t="str">
        <f>VLOOKUP(B220,SAOM!B$2:M1520,12,0)</f>
        <v>-</v>
      </c>
      <c r="V220" s="19"/>
      <c r="W220" s="9"/>
      <c r="X220" s="52"/>
      <c r="Y220" s="54"/>
      <c r="Z220" s="89" t="s">
        <v>1553</v>
      </c>
      <c r="AA220" s="21"/>
    </row>
    <row r="221" spans="1:28" s="76" customFormat="1">
      <c r="A221" s="32">
        <v>887</v>
      </c>
      <c r="B221" s="92" t="s">
        <v>1379</v>
      </c>
      <c r="C221" s="19">
        <v>40956</v>
      </c>
      <c r="D221" s="19">
        <f t="shared" si="11"/>
        <v>41001</v>
      </c>
      <c r="E221" s="19" t="s">
        <v>507</v>
      </c>
      <c r="F221" s="19">
        <v>40967</v>
      </c>
      <c r="G221" s="8" t="s">
        <v>777</v>
      </c>
      <c r="H221" s="8" t="s">
        <v>504</v>
      </c>
      <c r="I221" s="8" t="s">
        <v>514</v>
      </c>
      <c r="J221" s="9" t="s">
        <v>1230</v>
      </c>
      <c r="K221" s="9" t="s">
        <v>1301</v>
      </c>
      <c r="L221" s="9" t="s">
        <v>1302</v>
      </c>
      <c r="M221" s="10" t="str">
        <f>VLOOKUP(B221,SAOM!B$2:H1215,7,0)</f>
        <v>-</v>
      </c>
      <c r="N221" s="84">
        <v>4033</v>
      </c>
      <c r="O221" s="19" t="str">
        <f>VLOOKUP(B221,SAOM!B$2:I1215,8,0)</f>
        <v>-</v>
      </c>
      <c r="P221" s="19" t="str">
        <f>VLOOKUP(B221,AG_Lider!A$1:F1574,6,0)</f>
        <v>VODANET</v>
      </c>
      <c r="Q221" s="24" t="str">
        <f>VLOOKUP(B221,SAOM!B$2:J1215,9,0)</f>
        <v>José Rodrigues Freira Filho</v>
      </c>
      <c r="R221" s="19" t="str">
        <f>VLOOKUP(B221,SAOM!B$2:K1661,10,0)</f>
        <v>Rua Major João Gonçalves, 155 - Centro</v>
      </c>
      <c r="S221" s="24" t="str">
        <f>VLOOKUP(B221,SAOM!B$2:L1941,11,0)</f>
        <v>(35) 3523-1350</v>
      </c>
      <c r="T221" s="43"/>
      <c r="U221" s="9" t="str">
        <f>VLOOKUP(B221,SAOM!B$2:M1521,12,0)</f>
        <v>-</v>
      </c>
      <c r="V221" s="19"/>
      <c r="W221" s="9"/>
      <c r="X221" s="52"/>
      <c r="Y221" s="54"/>
      <c r="Z221" s="89" t="s">
        <v>2842</v>
      </c>
      <c r="AA221" s="21"/>
    </row>
    <row r="222" spans="1:28" s="76" customFormat="1">
      <c r="A222" s="32">
        <v>906</v>
      </c>
      <c r="B222" s="92" t="s">
        <v>1380</v>
      </c>
      <c r="C222" s="19">
        <v>40956</v>
      </c>
      <c r="D222" s="19">
        <f t="shared" si="11"/>
        <v>41001</v>
      </c>
      <c r="E222" s="19" t="s">
        <v>507</v>
      </c>
      <c r="F222" s="19">
        <v>40967</v>
      </c>
      <c r="G222" s="8" t="s">
        <v>777</v>
      </c>
      <c r="H222" s="8" t="s">
        <v>504</v>
      </c>
      <c r="I222" s="8" t="s">
        <v>514</v>
      </c>
      <c r="J222" s="9" t="s">
        <v>1231</v>
      </c>
      <c r="K222" s="9" t="s">
        <v>1303</v>
      </c>
      <c r="L222" s="9" t="s">
        <v>1304</v>
      </c>
      <c r="M222" s="10" t="str">
        <f>VLOOKUP(B222,SAOM!B$2:H1216,7,0)</f>
        <v>-</v>
      </c>
      <c r="N222" s="84">
        <v>4033</v>
      </c>
      <c r="O222" s="19" t="str">
        <f>VLOOKUP(B222,SAOM!B$2:I1216,8,0)</f>
        <v>-</v>
      </c>
      <c r="P222" s="19" t="str">
        <f>VLOOKUP(B222,AG_Lider!A$1:F1575,6,0)</f>
        <v>VODANET</v>
      </c>
      <c r="Q222" s="24" t="str">
        <f>VLOOKUP(B222,SAOM!B$2:J1216,9,0)</f>
        <v>Cintia de Cassia Freitas</v>
      </c>
      <c r="R222" s="19" t="str">
        <f>VLOOKUP(B222,SAOM!B$2:K1662,10,0)</f>
        <v>Rua Dr Helio Andrade, 42 - Centro</v>
      </c>
      <c r="S222" s="24" t="str">
        <f>VLOOKUP(B222,SAOM!B$2:L1942,11,0)</f>
        <v>(35) 3823-1347</v>
      </c>
      <c r="T222" s="43"/>
      <c r="U222" s="9" t="str">
        <f>VLOOKUP(B222,SAOM!B$2:M1522,12,0)</f>
        <v>-</v>
      </c>
      <c r="V222" s="19"/>
      <c r="W222" s="9"/>
      <c r="X222" s="52"/>
      <c r="Y222" s="54"/>
      <c r="Z222" s="46" t="s">
        <v>2441</v>
      </c>
      <c r="AA222" s="21">
        <v>40967</v>
      </c>
    </row>
    <row r="223" spans="1:28" s="76" customFormat="1">
      <c r="A223" s="32">
        <v>891</v>
      </c>
      <c r="B223" s="92" t="s">
        <v>1381</v>
      </c>
      <c r="C223" s="19">
        <v>40956</v>
      </c>
      <c r="D223" s="19">
        <f t="shared" si="11"/>
        <v>41001</v>
      </c>
      <c r="E223" s="19" t="s">
        <v>507</v>
      </c>
      <c r="F223" s="19">
        <v>40967</v>
      </c>
      <c r="G223" s="8" t="s">
        <v>777</v>
      </c>
      <c r="H223" s="8" t="s">
        <v>504</v>
      </c>
      <c r="I223" s="8" t="s">
        <v>514</v>
      </c>
      <c r="J223" s="9" t="s">
        <v>1232</v>
      </c>
      <c r="K223" s="9" t="s">
        <v>1305</v>
      </c>
      <c r="L223" s="9" t="s">
        <v>1306</v>
      </c>
      <c r="M223" s="10" t="str">
        <f>VLOOKUP(B223,SAOM!B$2:H1217,7,0)</f>
        <v>-</v>
      </c>
      <c r="N223" s="33">
        <v>4035</v>
      </c>
      <c r="O223" s="19" t="str">
        <f>VLOOKUP(B223,SAOM!B$2:I1217,8,0)</f>
        <v>-</v>
      </c>
      <c r="P223" s="19" t="str">
        <f>VLOOKUP(B223,AG_Lider!A$1:F1576,6,0)</f>
        <v>VODANET</v>
      </c>
      <c r="Q223" s="24" t="str">
        <f>VLOOKUP(B223,SAOM!B$2:J1217,9,0)</f>
        <v>Flávio Natalancio Antônio de Souza</v>
      </c>
      <c r="R223" s="19" t="str">
        <f>VLOOKUP(B223,SAOM!B$2:K1663,10,0)</f>
        <v>Rua Jonas Carneiro, 307 - Centro</v>
      </c>
      <c r="S223" s="24" t="str">
        <f>VLOOKUP(B223,SAOM!B$2:L1943,11,0)</f>
        <v>(38) 3742-1471</v>
      </c>
      <c r="T223" s="43"/>
      <c r="U223" s="9" t="str">
        <f>VLOOKUP(B223,SAOM!B$2:M1523,12,0)</f>
        <v>-</v>
      </c>
      <c r="V223" s="19"/>
      <c r="W223" s="9"/>
      <c r="X223" s="52"/>
      <c r="Y223" s="54"/>
      <c r="Z223" s="89" t="s">
        <v>2842</v>
      </c>
      <c r="AA223" s="21"/>
    </row>
    <row r="224" spans="1:28" s="76" customFormat="1">
      <c r="A224" s="32">
        <v>875</v>
      </c>
      <c r="B224" s="92" t="s">
        <v>1382</v>
      </c>
      <c r="C224" s="19">
        <v>40956</v>
      </c>
      <c r="D224" s="19">
        <f t="shared" si="11"/>
        <v>41001</v>
      </c>
      <c r="E224" s="19" t="s">
        <v>507</v>
      </c>
      <c r="F224" s="19">
        <v>40967</v>
      </c>
      <c r="G224" s="8" t="s">
        <v>777</v>
      </c>
      <c r="H224" s="8" t="s">
        <v>504</v>
      </c>
      <c r="I224" s="8" t="s">
        <v>514</v>
      </c>
      <c r="J224" s="9" t="s">
        <v>1233</v>
      </c>
      <c r="K224" s="9" t="s">
        <v>1307</v>
      </c>
      <c r="L224" s="9" t="s">
        <v>1308</v>
      </c>
      <c r="M224" s="10" t="str">
        <f>VLOOKUP(B224,SAOM!B$2:H1218,7,0)</f>
        <v>-</v>
      </c>
      <c r="N224" s="84">
        <v>4033</v>
      </c>
      <c r="O224" s="19" t="str">
        <f>VLOOKUP(B224,SAOM!B$2:I1218,8,0)</f>
        <v>-</v>
      </c>
      <c r="P224" s="19" t="str">
        <f>VLOOKUP(B224,AG_Lider!A$1:F1577,6,0)</f>
        <v>VODANET</v>
      </c>
      <c r="Q224" s="24" t="str">
        <f>VLOOKUP(B224,SAOM!B$2:J1218,9,0)</f>
        <v>Livia Borges martins</v>
      </c>
      <c r="R224" s="19" t="str">
        <f>VLOOKUP(B224,SAOM!B$2:K1664,10,0)</f>
        <v>Rua Ananias Teixeira de Avelar, 81 - Centro</v>
      </c>
      <c r="S224" s="24" t="str">
        <f>VLOOKUP(B224,SAOM!B$2:L1944,11,0)</f>
        <v>(35) 3863-2230</v>
      </c>
      <c r="T224" s="43"/>
      <c r="U224" s="9" t="str">
        <f>VLOOKUP(B224,SAOM!B$2:M1524,12,0)</f>
        <v>-</v>
      </c>
      <c r="V224" s="19"/>
      <c r="W224" s="9"/>
      <c r="X224" s="52"/>
      <c r="Y224" s="54"/>
      <c r="Z224" s="89" t="s">
        <v>1553</v>
      </c>
      <c r="AA224" s="21"/>
    </row>
    <row r="225" spans="1:28" s="76" customFormat="1">
      <c r="A225" s="32">
        <v>895</v>
      </c>
      <c r="B225" s="92" t="s">
        <v>1383</v>
      </c>
      <c r="C225" s="19">
        <v>40956</v>
      </c>
      <c r="D225" s="19">
        <f t="shared" si="11"/>
        <v>41001</v>
      </c>
      <c r="E225" s="19">
        <f t="shared" ref="E225:E235" si="12">C225+60</f>
        <v>41016</v>
      </c>
      <c r="F225" s="19">
        <v>40967</v>
      </c>
      <c r="G225" s="8" t="s">
        <v>525</v>
      </c>
      <c r="H225" s="8" t="s">
        <v>504</v>
      </c>
      <c r="I225" s="8" t="s">
        <v>507</v>
      </c>
      <c r="J225" s="9" t="s">
        <v>1234</v>
      </c>
      <c r="K225" s="9" t="s">
        <v>1309</v>
      </c>
      <c r="L225" s="9" t="s">
        <v>1310</v>
      </c>
      <c r="M225" s="10" t="str">
        <f>VLOOKUP(B225,SAOM!B$2:H1219,7,0)</f>
        <v>SES-COUS-0895</v>
      </c>
      <c r="N225" s="33">
        <v>4035</v>
      </c>
      <c r="O225" s="19">
        <f>VLOOKUP(B225,SAOM!B$2:I1219,8,0)</f>
        <v>40970</v>
      </c>
      <c r="P225" s="19" t="str">
        <f>VLOOKUP(B225,AG_Lider!A$1:F1578,6,0)</f>
        <v>CONCLUÍDO</v>
      </c>
      <c r="Q225" s="24" t="str">
        <f>VLOOKUP(B225,SAOM!B$2:J1219,9,0)</f>
        <v>Luccas Alves Mota</v>
      </c>
      <c r="R225" s="19" t="str">
        <f>VLOOKUP(B225,SAOM!B$2:K1665,10,0)</f>
        <v>Rua Nozinho Prates, 1011 - Sagrada Família</v>
      </c>
      <c r="S225" s="24" t="str">
        <f>VLOOKUP(B225,SAOM!B$2:L1945,11,0)</f>
        <v>(38) 3228-2284</v>
      </c>
      <c r="T225" s="43">
        <v>40969</v>
      </c>
      <c r="U225" s="9" t="str">
        <f>VLOOKUP(B225,SAOM!B$2:M1525,12,0)</f>
        <v>00:20:0E:10:48:7E</v>
      </c>
      <c r="V225" s="19">
        <v>40970</v>
      </c>
      <c r="W225" s="9" t="s">
        <v>498</v>
      </c>
      <c r="X225" s="52">
        <v>40970</v>
      </c>
      <c r="Y225" s="54"/>
      <c r="Z225" s="46"/>
      <c r="AA225" s="21">
        <v>40970</v>
      </c>
      <c r="AB225" s="21"/>
    </row>
    <row r="226" spans="1:28" s="76" customFormat="1">
      <c r="A226" s="32">
        <v>880</v>
      </c>
      <c r="B226" s="92" t="s">
        <v>1384</v>
      </c>
      <c r="C226" s="19">
        <v>40956</v>
      </c>
      <c r="D226" s="19">
        <f t="shared" si="11"/>
        <v>41001</v>
      </c>
      <c r="E226" s="19" t="s">
        <v>507</v>
      </c>
      <c r="F226" s="19">
        <v>40977</v>
      </c>
      <c r="G226" s="57" t="s">
        <v>777</v>
      </c>
      <c r="H226" s="8" t="s">
        <v>504</v>
      </c>
      <c r="I226" s="8" t="s">
        <v>514</v>
      </c>
      <c r="J226" s="9" t="s">
        <v>1235</v>
      </c>
      <c r="K226" s="9" t="s">
        <v>1311</v>
      </c>
      <c r="L226" s="9" t="s">
        <v>1312</v>
      </c>
      <c r="M226" s="10" t="str">
        <f>VLOOKUP(B226,SAOM!B$2:H1220,7,0)</f>
        <v>-</v>
      </c>
      <c r="N226" s="33">
        <v>4035</v>
      </c>
      <c r="O226" s="19" t="str">
        <f>VLOOKUP(B226,SAOM!B$2:I1220,8,0)</f>
        <v>-</v>
      </c>
      <c r="P226" s="19" t="str">
        <f>VLOOKUP(B226,AG_Lider!A$1:F1579,6,0)</f>
        <v>VODANET</v>
      </c>
      <c r="Q226" s="24" t="str">
        <f>VLOOKUP(B226,SAOM!B$2:J1220,9,0)</f>
        <v>Paulo Fernando Costa Faria</v>
      </c>
      <c r="R226" s="19" t="str">
        <f>VLOOKUP(B226,SAOM!B$2:K1666,10,0)</f>
        <v>avenida Nossa Senhora das Graças, 0 - Centro</v>
      </c>
      <c r="S226" s="24" t="str">
        <f>VLOOKUP(B226,SAOM!B$2:L1946,11,0)</f>
        <v>(38) 3831-7133</v>
      </c>
      <c r="T226" s="43"/>
      <c r="U226" s="9" t="str">
        <f>VLOOKUP(B226,SAOM!B$2:M1526,12,0)</f>
        <v>-</v>
      </c>
      <c r="V226" s="19"/>
      <c r="W226" s="9"/>
      <c r="X226" s="52"/>
      <c r="Y226" s="54"/>
      <c r="Z226" s="46" t="s">
        <v>1522</v>
      </c>
      <c r="AA226" s="21">
        <v>40970</v>
      </c>
    </row>
    <row r="227" spans="1:28" s="76" customFormat="1">
      <c r="A227" s="32">
        <v>910</v>
      </c>
      <c r="B227" s="92" t="s">
        <v>1385</v>
      </c>
      <c r="C227" s="19">
        <v>40956</v>
      </c>
      <c r="D227" s="19">
        <f t="shared" si="11"/>
        <v>41001</v>
      </c>
      <c r="E227" s="19">
        <f t="shared" si="12"/>
        <v>41016</v>
      </c>
      <c r="F227" s="19"/>
      <c r="G227" s="8" t="s">
        <v>525</v>
      </c>
      <c r="H227" s="8" t="s">
        <v>504</v>
      </c>
      <c r="I227" s="8" t="s">
        <v>507</v>
      </c>
      <c r="J227" s="9" t="s">
        <v>1236</v>
      </c>
      <c r="K227" s="9" t="s">
        <v>1313</v>
      </c>
      <c r="L227" s="9" t="s">
        <v>1314</v>
      </c>
      <c r="M227" s="10" t="str">
        <f>VLOOKUP(B227,SAOM!B$2:H1221,7,0)</f>
        <v>SES-MEEL-0910</v>
      </c>
      <c r="N227" s="33">
        <v>4035</v>
      </c>
      <c r="O227" s="19">
        <f>VLOOKUP(B227,SAOM!B$2:I1221,8,0)</f>
        <v>40970</v>
      </c>
      <c r="P227" s="19" t="str">
        <f>VLOOKUP(B227,AG_Lider!A$1:F1580,6,0)</f>
        <v>CONCLUÍDO</v>
      </c>
      <c r="Q227" s="24" t="str">
        <f>VLOOKUP(B227,SAOM!B$2:J1221,9,0)</f>
        <v>Thais Lopes Silveira Silva</v>
      </c>
      <c r="R227" s="19" t="str">
        <f>VLOOKUP(B227,SAOM!B$2:K1667,10,0)</f>
        <v>Rua Astolfo Silva, 79 - Centro</v>
      </c>
      <c r="S227" s="24" t="str">
        <f>VLOOKUP(B227,SAOM!B$2:L1947,11,0)</f>
        <v>(33) 3246-1297</v>
      </c>
      <c r="T227" s="43">
        <v>40969</v>
      </c>
      <c r="U227" s="9" t="str">
        <f>VLOOKUP(B227,SAOM!B$2:M1527,12,0)</f>
        <v>00:20:0E:10:49:EF</v>
      </c>
      <c r="V227" s="19">
        <v>40970</v>
      </c>
      <c r="W227" s="9" t="s">
        <v>678</v>
      </c>
      <c r="X227" s="52">
        <v>40970</v>
      </c>
      <c r="Y227" s="54"/>
      <c r="Z227" s="46"/>
      <c r="AA227" s="21">
        <v>40970</v>
      </c>
      <c r="AB227" s="21"/>
    </row>
    <row r="228" spans="1:28" s="76" customFormat="1">
      <c r="A228" s="32">
        <v>914</v>
      </c>
      <c r="B228" s="92" t="s">
        <v>1386</v>
      </c>
      <c r="C228" s="19">
        <v>40956</v>
      </c>
      <c r="D228" s="19">
        <f t="shared" si="11"/>
        <v>41001</v>
      </c>
      <c r="E228" s="19" t="s">
        <v>507</v>
      </c>
      <c r="F228" s="19">
        <v>40967</v>
      </c>
      <c r="G228" s="8" t="s">
        <v>777</v>
      </c>
      <c r="H228" s="8" t="s">
        <v>504</v>
      </c>
      <c r="I228" s="8" t="s">
        <v>514</v>
      </c>
      <c r="J228" s="9" t="s">
        <v>1237</v>
      </c>
      <c r="K228" s="9" t="s">
        <v>1315</v>
      </c>
      <c r="L228" s="9" t="s">
        <v>1316</v>
      </c>
      <c r="M228" s="10" t="str">
        <f>VLOOKUP(B228,SAOM!B$2:H1222,7,0)</f>
        <v>-</v>
      </c>
      <c r="N228" s="84">
        <v>4033</v>
      </c>
      <c r="O228" s="19" t="str">
        <f>VLOOKUP(B228,SAOM!B$2:I1222,8,0)</f>
        <v>-</v>
      </c>
      <c r="P228" s="19" t="str">
        <f>VLOOKUP(B228,AG_Lider!A$1:F1582,6,0)</f>
        <v>VODANET</v>
      </c>
      <c r="Q228" s="24" t="str">
        <f>VLOOKUP(B228,SAOM!B$2:J1222,9,0)</f>
        <v>Luiz Antônio Pedroso</v>
      </c>
      <c r="R228" s="19" t="str">
        <f>VLOOKUP(B228,SAOM!B$2:K1668,10,0)</f>
        <v>praça Castorino de Souza, 100 - Centro</v>
      </c>
      <c r="S228" s="24" t="str">
        <f>VLOOKUP(B228,SAOM!B$2:L1948,11,0)</f>
        <v>(35) 3533-1777</v>
      </c>
      <c r="T228" s="43"/>
      <c r="U228" s="9" t="str">
        <f>VLOOKUP(B228,SAOM!B$2:M1528,12,0)</f>
        <v>-</v>
      </c>
      <c r="V228" s="19"/>
      <c r="W228" s="9"/>
      <c r="X228" s="52"/>
      <c r="Y228" s="54"/>
      <c r="Z228" s="89" t="s">
        <v>2842</v>
      </c>
      <c r="AA228" s="21"/>
    </row>
    <row r="229" spans="1:28" s="76" customFormat="1">
      <c r="A229" s="32">
        <v>884</v>
      </c>
      <c r="B229" s="92" t="s">
        <v>1387</v>
      </c>
      <c r="C229" s="19">
        <v>40956</v>
      </c>
      <c r="D229" s="19">
        <f t="shared" si="11"/>
        <v>41001</v>
      </c>
      <c r="E229" s="19" t="s">
        <v>507</v>
      </c>
      <c r="F229" s="19">
        <v>40967</v>
      </c>
      <c r="G229" s="8" t="s">
        <v>777</v>
      </c>
      <c r="H229" s="8" t="s">
        <v>504</v>
      </c>
      <c r="I229" s="8" t="s">
        <v>514</v>
      </c>
      <c r="J229" s="9" t="s">
        <v>1238</v>
      </c>
      <c r="K229" s="9" t="s">
        <v>1317</v>
      </c>
      <c r="L229" s="9" t="s">
        <v>1318</v>
      </c>
      <c r="M229" s="10" t="str">
        <f>VLOOKUP(B229,SAOM!B$2:H1223,7,0)</f>
        <v>-</v>
      </c>
      <c r="N229" s="84">
        <v>4033</v>
      </c>
      <c r="O229" s="19" t="str">
        <f>VLOOKUP(B229,SAOM!B$2:I1223,8,0)</f>
        <v>-</v>
      </c>
      <c r="P229" s="19" t="str">
        <f>VLOOKUP(B229,AG_Lider!A$1:F1583,6,0)</f>
        <v>VODANET</v>
      </c>
      <c r="Q229" s="24" t="str">
        <f>VLOOKUP(B229,SAOM!B$2:J1223,9,0)</f>
        <v>Emília Cristina Ferreira Costa</v>
      </c>
      <c r="R229" s="19" t="str">
        <f>VLOOKUP(B229,SAOM!B$2:K1669,10,0)</f>
        <v>Rua Lambari, 0 - Centro</v>
      </c>
      <c r="S229" s="24" t="str">
        <f>VLOOKUP(B229,SAOM!B$2:L1949,11,0)</f>
        <v>(37) 3435-1102</v>
      </c>
      <c r="T229" s="43"/>
      <c r="U229" s="9" t="str">
        <f>VLOOKUP(B229,SAOM!B$2:M1529,12,0)</f>
        <v>-</v>
      </c>
      <c r="V229" s="19"/>
      <c r="W229" s="9"/>
      <c r="X229" s="52"/>
      <c r="Y229" s="54"/>
      <c r="Z229" s="89" t="s">
        <v>1558</v>
      </c>
      <c r="AA229" s="21"/>
    </row>
    <row r="230" spans="1:28" s="76" customFormat="1">
      <c r="A230" s="56">
        <v>923</v>
      </c>
      <c r="B230" s="92" t="s">
        <v>1319</v>
      </c>
      <c r="C230" s="19">
        <v>40956</v>
      </c>
      <c r="D230" s="19">
        <f t="shared" si="11"/>
        <v>41001</v>
      </c>
      <c r="E230" s="19" t="s">
        <v>507</v>
      </c>
      <c r="F230" s="19">
        <v>40967</v>
      </c>
      <c r="G230" s="8" t="s">
        <v>525</v>
      </c>
      <c r="H230" s="8" t="s">
        <v>504</v>
      </c>
      <c r="I230" s="8" t="s">
        <v>507</v>
      </c>
      <c r="J230" s="9" t="s">
        <v>1320</v>
      </c>
      <c r="K230" s="9" t="s">
        <v>1277</v>
      </c>
      <c r="L230" s="9" t="s">
        <v>1278</v>
      </c>
      <c r="M230" s="10" t="str">
        <f>VLOOKUP(B230,SAOM!B$2:H1224,7,0)</f>
        <v>SES-SAOA-0923</v>
      </c>
      <c r="N230" s="33">
        <v>4035</v>
      </c>
      <c r="O230" s="19">
        <f>VLOOKUP(B230,SAOM!B$2:I1224,8,0)</f>
        <v>41002</v>
      </c>
      <c r="P230" s="19" t="str">
        <f>VLOOKUP(B230,AG_Lider!A$1:F1584,6,0)</f>
        <v>CONCLUÍDO</v>
      </c>
      <c r="Q230" s="24" t="str">
        <f>VLOOKUP(B230,SAOM!B$2:J1224,9,0)</f>
        <v>Milena Zampier Ferreira Costa</v>
      </c>
      <c r="R230" s="19" t="str">
        <f>VLOOKUP(B230,SAOM!B$2:K1670,10,0)</f>
        <v>Rua Pepita Simões de Sardoá, 53 - Centro</v>
      </c>
      <c r="S230" s="24" t="str">
        <f>VLOOKUP(B230,SAOM!B$2:L1950,11,0)</f>
        <v>(33) 3296-1118</v>
      </c>
      <c r="T230" s="43"/>
      <c r="U230" s="9" t="str">
        <f>VLOOKUP(B230,SAOM!B$2:M1530,12,0)</f>
        <v>00:20:0e:10:48:99</v>
      </c>
      <c r="V230" s="19">
        <v>41002</v>
      </c>
      <c r="W230" s="9" t="s">
        <v>2331</v>
      </c>
      <c r="X230" s="52">
        <v>41002</v>
      </c>
      <c r="Y230" s="54"/>
      <c r="Z230" s="89"/>
      <c r="AA230" s="21">
        <v>41002</v>
      </c>
    </row>
    <row r="231" spans="1:28" s="76" customFormat="1">
      <c r="A231" s="32">
        <v>916</v>
      </c>
      <c r="B231" s="92" t="s">
        <v>1321</v>
      </c>
      <c r="C231" s="19">
        <v>40956</v>
      </c>
      <c r="D231" s="19">
        <f t="shared" si="11"/>
        <v>41001</v>
      </c>
      <c r="E231" s="19" t="s">
        <v>507</v>
      </c>
      <c r="F231" s="19">
        <v>40967</v>
      </c>
      <c r="G231" s="8" t="s">
        <v>777</v>
      </c>
      <c r="H231" s="8" t="s">
        <v>504</v>
      </c>
      <c r="I231" s="8" t="s">
        <v>514</v>
      </c>
      <c r="J231" s="9" t="s">
        <v>1322</v>
      </c>
      <c r="K231" s="9" t="s">
        <v>1335</v>
      </c>
      <c r="L231" s="9" t="s">
        <v>1336</v>
      </c>
      <c r="M231" s="10" t="str">
        <f>VLOOKUP(B231,SAOM!B$2:H1225,7,0)</f>
        <v>-</v>
      </c>
      <c r="N231" s="84">
        <v>4033</v>
      </c>
      <c r="O231" s="19" t="str">
        <f>VLOOKUP(B231,SAOM!B$2:I1225,8,0)</f>
        <v>-</v>
      </c>
      <c r="P231" s="19" t="str">
        <f>VLOOKUP(B231,AG_Lider!A$1:F1585,6,0)</f>
        <v>VODANET</v>
      </c>
      <c r="Q231" s="24" t="str">
        <f>VLOOKUP(B231,SAOM!B$2:J1225,9,0)</f>
        <v>Paulo Francisco Afonso da Silva Junior</v>
      </c>
      <c r="R231" s="19" t="str">
        <f>VLOOKUP(B231,SAOM!B$2:K1671,10,0)</f>
        <v>Rua Odilio Torres Costa, 468 - Jardim Florestal</v>
      </c>
      <c r="S231" s="24" t="str">
        <f>VLOOKUP(B231,SAOM!B$2:L1951,11,0)</f>
        <v>(38) 3824-1185</v>
      </c>
      <c r="T231" s="43"/>
      <c r="U231" s="9" t="str">
        <f>VLOOKUP(B231,SAOM!B$2:M1531,12,0)</f>
        <v>-</v>
      </c>
      <c r="V231" s="19"/>
      <c r="W231" s="9"/>
      <c r="X231" s="52"/>
      <c r="Y231" s="54"/>
      <c r="Z231" s="89" t="s">
        <v>1558</v>
      </c>
      <c r="AA231" s="21"/>
    </row>
    <row r="232" spans="1:28" s="76" customFormat="1">
      <c r="A232" s="32">
        <v>917</v>
      </c>
      <c r="B232" s="92" t="s">
        <v>1323</v>
      </c>
      <c r="C232" s="19">
        <v>40956</v>
      </c>
      <c r="D232" s="19">
        <f t="shared" si="11"/>
        <v>41001</v>
      </c>
      <c r="E232" s="19">
        <f t="shared" si="12"/>
        <v>41016</v>
      </c>
      <c r="F232" s="19"/>
      <c r="G232" s="8" t="s">
        <v>525</v>
      </c>
      <c r="H232" s="8" t="s">
        <v>504</v>
      </c>
      <c r="I232" s="8" t="s">
        <v>507</v>
      </c>
      <c r="J232" s="9" t="s">
        <v>1324</v>
      </c>
      <c r="K232" s="9" t="s">
        <v>1337</v>
      </c>
      <c r="L232" s="9" t="s">
        <v>1338</v>
      </c>
      <c r="M232" s="10" t="str">
        <f>VLOOKUP(B232,SAOM!B$2:H1226,7,0)</f>
        <v>SES-ROIA-0917</v>
      </c>
      <c r="N232" s="84">
        <v>4033</v>
      </c>
      <c r="O232" s="19">
        <f>VLOOKUP(B232,SAOM!B$2:I1226,8,0)</f>
        <v>40981</v>
      </c>
      <c r="P232" s="19" t="str">
        <f>VLOOKUP(B232,AG_Lider!A$1:F1586,6,0)</f>
        <v>CONCLUÍDO</v>
      </c>
      <c r="Q232" s="24" t="str">
        <f>VLOOKUP(B232,SAOM!B$2:J1226,9,0)</f>
        <v>Carlos Eduardo Vieira Rocha Mendes</v>
      </c>
      <c r="R232" s="19" t="str">
        <f>VLOOKUP(B232,SAOM!B$2:K1672,10,0)</f>
        <v>Rua Antônio Cunha de Oliveira, 445 - Centro</v>
      </c>
      <c r="S232" s="24" t="str">
        <f>VLOOKUP(B232,SAOM!B$2:L1952,11,0)</f>
        <v>(34) 3848-1526</v>
      </c>
      <c r="T232" s="43"/>
      <c r="U232" s="9" t="str">
        <f>VLOOKUP(B232,SAOM!B$2:M1532,12,0)</f>
        <v>00:20:0E:10:48:F5</v>
      </c>
      <c r="V232" s="19">
        <v>40981</v>
      </c>
      <c r="W232" s="9" t="s">
        <v>1778</v>
      </c>
      <c r="X232" s="52">
        <v>40981</v>
      </c>
      <c r="Y232" s="54"/>
      <c r="Z232" s="46"/>
      <c r="AA232" s="21">
        <v>40981</v>
      </c>
      <c r="AB232" s="21"/>
    </row>
    <row r="233" spans="1:28" s="76" customFormat="1">
      <c r="A233" s="32">
        <v>918</v>
      </c>
      <c r="B233" s="92" t="s">
        <v>1325</v>
      </c>
      <c r="C233" s="19">
        <v>40956</v>
      </c>
      <c r="D233" s="19">
        <f t="shared" si="11"/>
        <v>41001</v>
      </c>
      <c r="E233" s="19" t="s">
        <v>507</v>
      </c>
      <c r="F233" s="19">
        <v>40967</v>
      </c>
      <c r="G233" s="8" t="s">
        <v>777</v>
      </c>
      <c r="H233" s="8" t="s">
        <v>504</v>
      </c>
      <c r="I233" s="8" t="s">
        <v>514</v>
      </c>
      <c r="J233" s="9" t="s">
        <v>1326</v>
      </c>
      <c r="K233" s="9" t="s">
        <v>1339</v>
      </c>
      <c r="L233" s="9" t="s">
        <v>1340</v>
      </c>
      <c r="M233" s="10" t="str">
        <f>VLOOKUP(B233,SAOM!B$2:H1227,7,0)</f>
        <v>-</v>
      </c>
      <c r="N233" s="84">
        <v>4033</v>
      </c>
      <c r="O233" s="19" t="str">
        <f>VLOOKUP(B233,SAOM!B$2:I1227,8,0)</f>
        <v>-</v>
      </c>
      <c r="P233" s="19" t="str">
        <f>VLOOKUP(B233,AG_Lider!A$1:F1587,6,0)</f>
        <v>VODANET</v>
      </c>
      <c r="Q233" s="24" t="str">
        <f>VLOOKUP(B233,SAOM!B$2:J1227,9,0)</f>
        <v>Mariana Aparecida Brum Bicalho</v>
      </c>
      <c r="R233" s="19" t="str">
        <f>VLOOKUP(B233,SAOM!B$2:K1673,10,0)</f>
        <v>praça Manoel Dias da Fonseca, 4 - Centro</v>
      </c>
      <c r="S233" s="24" t="str">
        <f>VLOOKUP(B233,SAOM!B$2:L1953,11,0)</f>
        <v>(31) 3872-5254</v>
      </c>
      <c r="T233" s="43"/>
      <c r="U233" s="9" t="str">
        <f>VLOOKUP(B233,SAOM!B$2:M1533,12,0)</f>
        <v>-</v>
      </c>
      <c r="V233" s="19"/>
      <c r="W233" s="9"/>
      <c r="X233" s="52"/>
      <c r="Y233" s="54"/>
      <c r="Z233" s="89" t="s">
        <v>1558</v>
      </c>
      <c r="AA233" s="21"/>
    </row>
    <row r="234" spans="1:28" s="76" customFormat="1">
      <c r="A234" s="32">
        <v>919</v>
      </c>
      <c r="B234" s="92" t="s">
        <v>1327</v>
      </c>
      <c r="C234" s="19">
        <v>40956</v>
      </c>
      <c r="D234" s="19">
        <f t="shared" si="11"/>
        <v>41001</v>
      </c>
      <c r="E234" s="19" t="s">
        <v>507</v>
      </c>
      <c r="F234" s="19">
        <v>40967</v>
      </c>
      <c r="G234" s="8" t="s">
        <v>777</v>
      </c>
      <c r="H234" s="8" t="s">
        <v>504</v>
      </c>
      <c r="I234" s="8" t="s">
        <v>514</v>
      </c>
      <c r="J234" s="9" t="s">
        <v>1328</v>
      </c>
      <c r="K234" s="9" t="s">
        <v>1341</v>
      </c>
      <c r="L234" s="9" t="s">
        <v>1342</v>
      </c>
      <c r="M234" s="10" t="str">
        <f>VLOOKUP(B234,SAOM!B$2:H1228,7,0)</f>
        <v>-</v>
      </c>
      <c r="N234" s="33">
        <v>4035</v>
      </c>
      <c r="O234" s="19" t="str">
        <f>VLOOKUP(B234,SAOM!B$2:I1228,8,0)</f>
        <v>-</v>
      </c>
      <c r="P234" s="19" t="str">
        <f>VLOOKUP(B234,AG_Lider!A$1:F1588,6,0)</f>
        <v>VODANET</v>
      </c>
      <c r="Q234" s="24" t="str">
        <f>VLOOKUP(B234,SAOM!B$2:J1228,9,0)</f>
        <v>Gustavo Procópio Caldeira Rocha</v>
      </c>
      <c r="R234" s="19" t="str">
        <f>VLOOKUP(B234,SAOM!B$2:K1674,10,0)</f>
        <v>avenida Primeiro de Junho, 1482 - Centro</v>
      </c>
      <c r="S234" s="24" t="str">
        <f>VLOOKUP(B234,SAOM!B$2:L1954,11,0)</f>
        <v>(33) 3412-2289</v>
      </c>
      <c r="T234" s="43"/>
      <c r="U234" s="9" t="str">
        <f>VLOOKUP(B234,SAOM!B$2:M1534,12,0)</f>
        <v>-</v>
      </c>
      <c r="V234" s="19"/>
      <c r="W234" s="9"/>
      <c r="X234" s="52"/>
      <c r="Y234" s="54"/>
      <c r="Z234" s="89" t="s">
        <v>1560</v>
      </c>
      <c r="AA234" s="21"/>
    </row>
    <row r="235" spans="1:28" s="76" customFormat="1">
      <c r="A235" s="32">
        <v>920</v>
      </c>
      <c r="B235" s="92" t="s">
        <v>1329</v>
      </c>
      <c r="C235" s="19">
        <v>40956</v>
      </c>
      <c r="D235" s="19">
        <f t="shared" si="11"/>
        <v>41001</v>
      </c>
      <c r="E235" s="19" t="s">
        <v>507</v>
      </c>
      <c r="F235" s="19">
        <v>40977</v>
      </c>
      <c r="G235" s="8" t="s">
        <v>777</v>
      </c>
      <c r="H235" s="8" t="s">
        <v>504</v>
      </c>
      <c r="I235" s="8" t="s">
        <v>514</v>
      </c>
      <c r="J235" s="9" t="s">
        <v>1330</v>
      </c>
      <c r="K235" s="9" t="s">
        <v>1343</v>
      </c>
      <c r="L235" s="9" t="s">
        <v>1344</v>
      </c>
      <c r="M235" s="10" t="str">
        <f>VLOOKUP(B235,SAOM!B$2:H1229,7,0)</f>
        <v>-</v>
      </c>
      <c r="N235" s="33">
        <v>4035</v>
      </c>
      <c r="O235" s="19">
        <f>VLOOKUP(B235,SAOM!B$2:I1229,8,0)</f>
        <v>40974</v>
      </c>
      <c r="P235" s="19" t="str">
        <f>VLOOKUP(B235,AG_Lider!A$1:F1589,6,0)</f>
        <v>CLIENTE</v>
      </c>
      <c r="Q235" s="24" t="str">
        <f>VLOOKUP(B235,SAOM!B$2:J1229,9,0)</f>
        <v>Stela Maris Machado Alves de Meira</v>
      </c>
      <c r="R235" s="19" t="str">
        <f>VLOOKUP(B235,SAOM!B$2:K1675,10,0)</f>
        <v>Rua Mestra Inhazinha, 0 - Centro</v>
      </c>
      <c r="S235" s="24" t="str">
        <f>VLOOKUP(B235,SAOM!B$2:L1955,11,0)</f>
        <v>(33) 3433-1314</v>
      </c>
      <c r="T235" s="43"/>
      <c r="U235" s="9" t="str">
        <f>VLOOKUP(B235,SAOM!B$2:M1535,12,0)</f>
        <v>-</v>
      </c>
      <c r="V235" s="19"/>
      <c r="W235" s="9"/>
      <c r="X235" s="52"/>
      <c r="Y235" s="54"/>
      <c r="Z235" s="46" t="s">
        <v>1568</v>
      </c>
      <c r="AA235" s="21">
        <v>40977</v>
      </c>
    </row>
    <row r="236" spans="1:28" s="76" customFormat="1">
      <c r="A236" s="32">
        <v>921</v>
      </c>
      <c r="B236" s="92" t="s">
        <v>1331</v>
      </c>
      <c r="C236" s="19">
        <v>40956</v>
      </c>
      <c r="D236" s="19">
        <f t="shared" si="11"/>
        <v>41001</v>
      </c>
      <c r="E236" s="19" t="s">
        <v>507</v>
      </c>
      <c r="F236" s="19">
        <v>40967</v>
      </c>
      <c r="G236" s="8" t="s">
        <v>777</v>
      </c>
      <c r="H236" s="8" t="s">
        <v>504</v>
      </c>
      <c r="I236" s="8" t="s">
        <v>514</v>
      </c>
      <c r="J236" s="9" t="s">
        <v>1332</v>
      </c>
      <c r="K236" s="9" t="s">
        <v>1345</v>
      </c>
      <c r="L236" s="9" t="s">
        <v>1346</v>
      </c>
      <c r="M236" s="10" t="str">
        <f>VLOOKUP(B236,SAOM!B$2:H1230,7,0)</f>
        <v>-</v>
      </c>
      <c r="N236" s="84">
        <v>4033</v>
      </c>
      <c r="O236" s="19" t="str">
        <f>VLOOKUP(B236,SAOM!B$2:I1230,8,0)</f>
        <v>-</v>
      </c>
      <c r="P236" s="19" t="str">
        <f>VLOOKUP(B236,AG_Lider!A$1:F1590,6,0)</f>
        <v>VODANET</v>
      </c>
      <c r="Q236" s="24" t="str">
        <f>VLOOKUP(B236,SAOM!B$2:J1230,9,0)</f>
        <v>Meiry Aparecida Rodrigues Lopes</v>
      </c>
      <c r="R236" s="19" t="str">
        <f>VLOOKUP(B236,SAOM!B$2:K1676,10,0)</f>
        <v>Rua Sebastião Pereira, 625 - Centro</v>
      </c>
      <c r="S236" s="24" t="str">
        <f>VLOOKUP(B236,SAOM!B$2:L1956,11,0)</f>
        <v>(31) 3897-1301</v>
      </c>
      <c r="T236" s="43"/>
      <c r="U236" s="9" t="str">
        <f>VLOOKUP(B236,SAOM!B$2:M1536,12,0)</f>
        <v>-</v>
      </c>
      <c r="V236" s="19"/>
      <c r="W236" s="9"/>
      <c r="X236" s="52"/>
      <c r="Y236" s="54"/>
      <c r="Z236" s="89" t="s">
        <v>1558</v>
      </c>
      <c r="AA236" s="21"/>
    </row>
    <row r="237" spans="1:28" s="76" customFormat="1">
      <c r="A237" s="32">
        <v>922</v>
      </c>
      <c r="B237" s="92" t="s">
        <v>1333</v>
      </c>
      <c r="C237" s="19">
        <v>40956</v>
      </c>
      <c r="D237" s="19">
        <f t="shared" si="11"/>
        <v>41001</v>
      </c>
      <c r="E237" s="19" t="s">
        <v>507</v>
      </c>
      <c r="F237" s="19">
        <v>40967</v>
      </c>
      <c r="G237" s="8" t="s">
        <v>777</v>
      </c>
      <c r="H237" s="8" t="s">
        <v>504</v>
      </c>
      <c r="I237" s="8" t="s">
        <v>514</v>
      </c>
      <c r="J237" s="9" t="s">
        <v>1334</v>
      </c>
      <c r="K237" s="9" t="s">
        <v>1347</v>
      </c>
      <c r="L237" s="9" t="s">
        <v>1348</v>
      </c>
      <c r="M237" s="10" t="str">
        <f>VLOOKUP(B237,SAOM!B$2:H1231,7,0)</f>
        <v>-</v>
      </c>
      <c r="N237" s="84">
        <v>4033</v>
      </c>
      <c r="O237" s="19" t="str">
        <f>VLOOKUP(B237,SAOM!B$2:I1231,8,0)</f>
        <v>-</v>
      </c>
      <c r="P237" s="19" t="str">
        <f>VLOOKUP(B237,AG_Lider!A$1:F1591,6,0)</f>
        <v>VODANET</v>
      </c>
      <c r="Q237" s="24" t="str">
        <f>VLOOKUP(B237,SAOM!B$2:J1231,9,0)</f>
        <v>André Moreira Silva</v>
      </c>
      <c r="R237" s="19" t="str">
        <f>VLOOKUP(B237,SAOM!B$2:K1677,10,0)</f>
        <v>avenida Paulo VI, 1524 - Centro</v>
      </c>
      <c r="S237" s="24" t="str">
        <f>VLOOKUP(B237,SAOM!B$2:L1957,11,0)</f>
        <v>(37) 3286-1133</v>
      </c>
      <c r="T237" s="43"/>
      <c r="U237" s="9" t="str">
        <f>VLOOKUP(B237,SAOM!B$2:M1537,12,0)</f>
        <v>-</v>
      </c>
      <c r="V237" s="19"/>
      <c r="W237" s="9"/>
      <c r="X237" s="52"/>
      <c r="Y237" s="54"/>
      <c r="Z237" s="89" t="s">
        <v>1558</v>
      </c>
      <c r="AA237" s="21"/>
    </row>
    <row r="238" spans="1:28" s="76" customFormat="1">
      <c r="A238" s="32">
        <v>879</v>
      </c>
      <c r="B238" s="92" t="s">
        <v>1393</v>
      </c>
      <c r="C238" s="19">
        <v>40956</v>
      </c>
      <c r="D238" s="19">
        <f t="shared" si="11"/>
        <v>41001</v>
      </c>
      <c r="E238" s="19" t="s">
        <v>507</v>
      </c>
      <c r="F238" s="19">
        <v>40967</v>
      </c>
      <c r="G238" s="8" t="s">
        <v>777</v>
      </c>
      <c r="H238" s="8" t="s">
        <v>504</v>
      </c>
      <c r="I238" s="8" t="s">
        <v>514</v>
      </c>
      <c r="J238" s="9" t="s">
        <v>1394</v>
      </c>
      <c r="K238" s="9" t="s">
        <v>1395</v>
      </c>
      <c r="L238" s="9" t="s">
        <v>1396</v>
      </c>
      <c r="M238" s="10" t="str">
        <f>VLOOKUP(B238,SAOM!B$2:H1232,7,0)</f>
        <v>-</v>
      </c>
      <c r="N238" s="84">
        <v>4033</v>
      </c>
      <c r="O238" s="19" t="str">
        <f>VLOOKUP(B238,SAOM!B$2:I1232,8,0)</f>
        <v>-</v>
      </c>
      <c r="P238" s="19" t="str">
        <f>VLOOKUP(B238,AG_Lider!A$1:F1592,6,0)</f>
        <v>VODANET</v>
      </c>
      <c r="Q238" s="24" t="str">
        <f>VLOOKUP(B238,SAOM!B$2:J1232,9,0)</f>
        <v>Wagner Salles Rochetti</v>
      </c>
      <c r="R238" s="19" t="str">
        <f>VLOOKUP(B238,SAOM!B$2:K1678,10,0)</f>
        <v>Rua Eliane Ferreira Cardoso, 0 - Gomes Cardoso</v>
      </c>
      <c r="S238" s="24" t="str">
        <f>VLOOKUP(B238,SAOM!B$2:L1958,11,0)</f>
        <v>(31) 3875-5141</v>
      </c>
      <c r="T238" s="43"/>
      <c r="U238" s="9" t="str">
        <f>VLOOKUP(B238,SAOM!B$2:M1538,12,0)</f>
        <v>-</v>
      </c>
      <c r="V238" s="19"/>
      <c r="W238" s="9"/>
      <c r="X238" s="52"/>
      <c r="Y238" s="54"/>
      <c r="Z238" s="89" t="s">
        <v>2842</v>
      </c>
      <c r="AA238" s="21"/>
    </row>
    <row r="239" spans="1:28" s="76" customFormat="1">
      <c r="A239" s="32">
        <v>924</v>
      </c>
      <c r="B239" s="97" t="s">
        <v>1426</v>
      </c>
      <c r="C239" s="19">
        <v>40967</v>
      </c>
      <c r="D239" s="19">
        <f t="shared" si="11"/>
        <v>41012</v>
      </c>
      <c r="E239" s="19">
        <f t="shared" ref="E239:E248" si="13">C239+60</f>
        <v>41027</v>
      </c>
      <c r="F239" s="19"/>
      <c r="G239" s="8" t="s">
        <v>525</v>
      </c>
      <c r="H239" s="8" t="s">
        <v>504</v>
      </c>
      <c r="I239" s="8" t="s">
        <v>507</v>
      </c>
      <c r="J239" s="58" t="s">
        <v>1423</v>
      </c>
      <c r="K239" s="9" t="s">
        <v>1424</v>
      </c>
      <c r="L239" s="9" t="s">
        <v>1425</v>
      </c>
      <c r="M239" s="10" t="str">
        <f>VLOOKUP(B239,SAOM!B$2:H1233,7,0)</f>
        <v>SES-VAHA-0924</v>
      </c>
      <c r="N239" s="84">
        <v>4033</v>
      </c>
      <c r="O239" s="19">
        <f>VLOOKUP(B239,SAOM!B$2:I1233,8,0)</f>
        <v>40982</v>
      </c>
      <c r="P239" s="19" t="str">
        <f>VLOOKUP(B239,AG_Lider!A$1:F1593,6,0)</f>
        <v>CONCLUÍDO</v>
      </c>
      <c r="Q239" s="24" t="str">
        <f>VLOOKUP(B239,SAOM!B$2:J1233,9,0)</f>
        <v>Fernando Conde</v>
      </c>
      <c r="R239" s="19" t="str">
        <f>VLOOKUP(B239,SAOM!B$2:K1679,10,0)</f>
        <v>avenida Benjamim Constant, 275 - centro</v>
      </c>
      <c r="S239" s="24" t="str">
        <f>VLOOKUP(B239,SAOM!B$2:L1959,11,0)</f>
        <v>(35) 3222-8016</v>
      </c>
      <c r="T239" s="43">
        <v>40976</v>
      </c>
      <c r="U239" s="9" t="str">
        <f>VLOOKUP(B239,SAOM!B$2:M1539,12,0)</f>
        <v>00:20:0E:10:49:01</v>
      </c>
      <c r="V239" s="19">
        <v>40982</v>
      </c>
      <c r="W239" s="9" t="s">
        <v>486</v>
      </c>
      <c r="X239" s="52">
        <v>40982</v>
      </c>
      <c r="Y239" s="54"/>
      <c r="Z239" s="46"/>
      <c r="AA239" s="21">
        <v>40982</v>
      </c>
      <c r="AB239" s="21"/>
    </row>
    <row r="240" spans="1:28" s="76" customFormat="1">
      <c r="A240" s="32">
        <v>818</v>
      </c>
      <c r="B240" s="97" t="s">
        <v>1548</v>
      </c>
      <c r="C240" s="19">
        <v>40975</v>
      </c>
      <c r="D240" s="19">
        <f t="shared" si="11"/>
        <v>41020</v>
      </c>
      <c r="E240" s="19">
        <f t="shared" si="13"/>
        <v>41035</v>
      </c>
      <c r="F240" s="19">
        <v>40991</v>
      </c>
      <c r="G240" s="8" t="s">
        <v>525</v>
      </c>
      <c r="H240" s="8" t="s">
        <v>696</v>
      </c>
      <c r="I240" s="8" t="s">
        <v>507</v>
      </c>
      <c r="J240" s="58" t="s">
        <v>1080</v>
      </c>
      <c r="K240" s="9" t="s">
        <v>1089</v>
      </c>
      <c r="L240" s="9" t="s">
        <v>1090</v>
      </c>
      <c r="M240" s="10" t="str">
        <f>VLOOKUP(B240,SAOM!B$2:H1234,7,0)</f>
        <v>SES-RIES-0818</v>
      </c>
      <c r="N240" s="84">
        <v>4033</v>
      </c>
      <c r="O240" s="19">
        <f>VLOOKUP(B240,SAOM!B$2:I1234,8,0)</f>
        <v>41026</v>
      </c>
      <c r="P240" s="19" t="e">
        <f>VLOOKUP(B240,AG_Lider!A$1:F1594,6,0)</f>
        <v>#N/A</v>
      </c>
      <c r="Q240" s="24" t="str">
        <f>VLOOKUP(B240,SAOM!B$2:J1234,9,0)</f>
        <v>Débora Resende</v>
      </c>
      <c r="R240" s="19" t="str">
        <f>VLOOKUP(B240,SAOM!B$2:K1680,10,0)</f>
        <v>Rua Geraldino Rocha, 180 - Felixlândia.</v>
      </c>
      <c r="S240" s="24" t="str">
        <f>VLOOKUP(B240,SAOM!B$2:L1960,11,0)</f>
        <v>(31) 3627-3697</v>
      </c>
      <c r="T240" s="43"/>
      <c r="U240" s="9" t="str">
        <f>VLOOKUP(B240,SAOM!B$2:M1540,12,0)</f>
        <v>00:20:0e:10:48:f9</v>
      </c>
      <c r="V240" s="19">
        <v>41031</v>
      </c>
      <c r="W240" s="9" t="s">
        <v>977</v>
      </c>
      <c r="X240" s="52">
        <v>41031</v>
      </c>
      <c r="Y240" s="54"/>
      <c r="Z240" s="46" t="s">
        <v>3338</v>
      </c>
      <c r="AA240" s="21">
        <v>41031</v>
      </c>
    </row>
    <row r="241" spans="1:28" s="76" customFormat="1">
      <c r="A241" s="32">
        <v>930</v>
      </c>
      <c r="B241" s="97" t="s">
        <v>1570</v>
      </c>
      <c r="C241" s="19">
        <v>40977</v>
      </c>
      <c r="D241" s="19">
        <f t="shared" si="11"/>
        <v>41022</v>
      </c>
      <c r="E241" s="19">
        <f t="shared" si="13"/>
        <v>41037</v>
      </c>
      <c r="F241" s="19"/>
      <c r="G241" s="8" t="s">
        <v>525</v>
      </c>
      <c r="H241" s="8" t="s">
        <v>504</v>
      </c>
      <c r="I241" s="8" t="s">
        <v>507</v>
      </c>
      <c r="J241" s="58" t="s">
        <v>1571</v>
      </c>
      <c r="K241" s="9" t="s">
        <v>1572</v>
      </c>
      <c r="L241" s="9" t="s">
        <v>1573</v>
      </c>
      <c r="M241" s="10" t="str">
        <f>VLOOKUP(B241,SAOM!B$2:H1235,7,0)</f>
        <v>SES-ACCA-0930</v>
      </c>
      <c r="N241" s="84">
        <v>4033</v>
      </c>
      <c r="O241" s="19">
        <f>VLOOKUP(B241,SAOM!B$2:I1235,8,0)</f>
        <v>40987</v>
      </c>
      <c r="P241" s="19" t="str">
        <f>VLOOKUP(B241,AG_Lider!A$1:F1595,6,0)</f>
        <v>CONCLUÍDO</v>
      </c>
      <c r="Q241" s="24" t="str">
        <f>VLOOKUP(B241,SAOM!B$2:J1235,9,0)</f>
        <v>Eliane Vicari</v>
      </c>
      <c r="R241" s="19" t="str">
        <f>VLOOKUP(B241,SAOM!B$2:K1681,10,0)</f>
        <v>Avenida Ezequiel Machado, 258 - Centro.</v>
      </c>
      <c r="S241" s="24" t="str">
        <f>VLOOKUP(B241,SAOM!B$2:L1961,11,0)</f>
        <v>(31) 8446-0591</v>
      </c>
      <c r="T241" s="43"/>
      <c r="U241" s="9" t="str">
        <f>VLOOKUP(B241,SAOM!B$2:M1541,12,0)</f>
        <v>00:20:0E:10:49:C1</v>
      </c>
      <c r="V241" s="19">
        <v>40987</v>
      </c>
      <c r="W241" s="9" t="s">
        <v>703</v>
      </c>
      <c r="X241" s="52">
        <v>40987</v>
      </c>
      <c r="Y241" s="54"/>
      <c r="Z241" s="46"/>
      <c r="AA241" s="21">
        <v>40987</v>
      </c>
      <c r="AB241" s="21"/>
    </row>
    <row r="242" spans="1:28" s="76" customFormat="1">
      <c r="A242" s="32">
        <v>850</v>
      </c>
      <c r="B242" s="92" t="s">
        <v>2370</v>
      </c>
      <c r="C242" s="19">
        <v>40984</v>
      </c>
      <c r="D242" s="19">
        <f t="shared" si="11"/>
        <v>41029</v>
      </c>
      <c r="E242" s="19">
        <f t="shared" si="13"/>
        <v>41044</v>
      </c>
      <c r="F242" s="19"/>
      <c r="G242" s="8" t="s">
        <v>525</v>
      </c>
      <c r="H242" s="8" t="s">
        <v>504</v>
      </c>
      <c r="I242" s="8" t="s">
        <v>507</v>
      </c>
      <c r="J242" s="9" t="s">
        <v>1131</v>
      </c>
      <c r="K242" s="9" t="s">
        <v>1182</v>
      </c>
      <c r="L242" s="9" t="s">
        <v>1183</v>
      </c>
      <c r="M242" s="10" t="str">
        <f>VLOOKUP(B242,SAOM!B$2:H1236,7,0)</f>
        <v>SES-BOHA-0850</v>
      </c>
      <c r="N242" s="84">
        <v>4033</v>
      </c>
      <c r="O242" s="19">
        <f>VLOOKUP(B242,SAOM!B$2:I1236,8,0)</f>
        <v>40996</v>
      </c>
      <c r="P242" s="19" t="str">
        <f>VLOOKUP(B242,AG_Lider!A$1:F1595,6,0)</f>
        <v>CONCLUÍDO</v>
      </c>
      <c r="Q242" s="24" t="str">
        <f>VLOOKUP(B242,SAOM!B$2:J1236,9,0)</f>
        <v>Vivian Castro Lemos</v>
      </c>
      <c r="R242" s="19" t="str">
        <f>VLOOKUP(B242,SAOM!B$2:K1682,10,0)</f>
        <v>Rua Acre, 80 - Centro</v>
      </c>
      <c r="S242" s="24" t="str">
        <f>VLOOKUP(B242,SAOM!B$2:L1962,11,0)</f>
        <v>(35) 3563-1245</v>
      </c>
      <c r="T242" s="43"/>
      <c r="U242" s="9" t="str">
        <f>VLOOKUP(B242,SAOM!B$2:M1542,12,0)</f>
        <v>-</v>
      </c>
      <c r="V242" s="19">
        <v>40996</v>
      </c>
      <c r="W242" s="9" t="s">
        <v>701</v>
      </c>
      <c r="X242" s="52">
        <v>40996</v>
      </c>
      <c r="Y242" s="54"/>
      <c r="Z242" s="46"/>
      <c r="AA242" s="21">
        <v>40998</v>
      </c>
      <c r="AB242" s="21"/>
    </row>
    <row r="243" spans="1:28" s="76" customFormat="1">
      <c r="A243" s="32">
        <v>854</v>
      </c>
      <c r="B243" s="92" t="s">
        <v>2371</v>
      </c>
      <c r="C243" s="19">
        <v>40984</v>
      </c>
      <c r="D243" s="19">
        <f t="shared" si="11"/>
        <v>41029</v>
      </c>
      <c r="E243" s="19">
        <f t="shared" si="13"/>
        <v>41044</v>
      </c>
      <c r="F243" s="19"/>
      <c r="G243" s="8" t="s">
        <v>525</v>
      </c>
      <c r="H243" s="8" t="s">
        <v>504</v>
      </c>
      <c r="I243" s="8" t="s">
        <v>507</v>
      </c>
      <c r="J243" s="9" t="s">
        <v>1141</v>
      </c>
      <c r="K243" s="9" t="s">
        <v>1186</v>
      </c>
      <c r="L243" s="9" t="s">
        <v>1187</v>
      </c>
      <c r="M243" s="10" t="str">
        <f>VLOOKUP(B243,SAOM!B$2:H1237,7,0)</f>
        <v>SES-CADE-0854</v>
      </c>
      <c r="N243" s="84">
        <v>4035</v>
      </c>
      <c r="O243" s="19">
        <f>VLOOKUP(B243,SAOM!B$2:I1237,8,0)</f>
        <v>40996</v>
      </c>
      <c r="P243" s="19" t="str">
        <f>VLOOKUP(B243,AG_Lider!A$1:F1596,6,0)</f>
        <v>CONCLUÍDO</v>
      </c>
      <c r="Q243" s="24" t="str">
        <f>VLOOKUP(B243,SAOM!B$2:J1237,9,0)</f>
        <v>Saulo Messias Gomes</v>
      </c>
      <c r="R243" s="19" t="str">
        <f>VLOOKUP(B243,SAOM!B$2:K1683,10,0)</f>
        <v>Rua ANTÔNIO PEREIRA DA CUNHA, 145 - Centro</v>
      </c>
      <c r="S243" s="24" t="str">
        <f>VLOOKUP(B243,SAOM!B$2:L1963,11,0)</f>
        <v>(33) 3231-9824</v>
      </c>
      <c r="T243" s="43"/>
      <c r="U243" s="9" t="str">
        <f>VLOOKUP(B243,SAOM!B$2:M1543,12,0)</f>
        <v>00:20:0e:10:4a:32</v>
      </c>
      <c r="V243" s="19">
        <v>40996</v>
      </c>
      <c r="W243" s="9" t="s">
        <v>2331</v>
      </c>
      <c r="X243" s="52">
        <v>40996</v>
      </c>
      <c r="Y243" s="54"/>
      <c r="Z243" s="46"/>
      <c r="AA243" s="21">
        <v>40998</v>
      </c>
      <c r="AB243" s="21"/>
    </row>
    <row r="244" spans="1:28" s="76" customFormat="1">
      <c r="A244" s="32">
        <v>913</v>
      </c>
      <c r="B244" s="95" t="s">
        <v>2372</v>
      </c>
      <c r="C244" s="19">
        <v>40984</v>
      </c>
      <c r="D244" s="19">
        <f t="shared" si="11"/>
        <v>41029</v>
      </c>
      <c r="E244" s="19">
        <f t="shared" si="13"/>
        <v>41044</v>
      </c>
      <c r="F244" s="19"/>
      <c r="G244" s="8" t="s">
        <v>525</v>
      </c>
      <c r="H244" s="8" t="s">
        <v>504</v>
      </c>
      <c r="I244" s="8" t="s">
        <v>507</v>
      </c>
      <c r="J244" s="9" t="s">
        <v>1228</v>
      </c>
      <c r="K244" s="9" t="s">
        <v>1297</v>
      </c>
      <c r="L244" s="9" t="s">
        <v>1298</v>
      </c>
      <c r="M244" s="10" t="str">
        <f>VLOOKUP(B244,SAOM!B$2:H1238,7,0)</f>
        <v>SES-PROS-0913</v>
      </c>
      <c r="N244" s="84">
        <v>4033</v>
      </c>
      <c r="O244" s="19">
        <f>VLOOKUP(B244,SAOM!B$2:I1238,8,0)</f>
        <v>40989</v>
      </c>
      <c r="P244" s="19" t="str">
        <f>VLOOKUP(B244,AG_Lider!A$1:F1597,6,0)</f>
        <v>CONCLUÍDO</v>
      </c>
      <c r="Q244" s="24" t="str">
        <f>VLOOKUP(B244,SAOM!B$2:J1238,9,0)</f>
        <v>Daniele Cerqueira Ladeira</v>
      </c>
      <c r="R244" s="19" t="str">
        <f>VLOOKUP(B244,SAOM!B$2:K1684,10,0)</f>
        <v>Rua Sagrado Coração de Jesus, 44 - Centro</v>
      </c>
      <c r="S244" s="24" t="str">
        <f>VLOOKUP(B244,SAOM!B$2:L1964,11,0)</f>
        <v>(32) 3353-6460</v>
      </c>
      <c r="T244" s="43"/>
      <c r="U244" s="9" t="str">
        <f>VLOOKUP(B244,SAOM!B$2:M1544,12,0)</f>
        <v>00:20:0E:10:4A:06</v>
      </c>
      <c r="V244" s="19">
        <v>40991</v>
      </c>
      <c r="W244" s="9"/>
      <c r="X244" s="52">
        <v>40991</v>
      </c>
      <c r="Y244" s="54"/>
      <c r="Z244" s="46"/>
      <c r="AA244" s="21">
        <v>40991</v>
      </c>
      <c r="AB244" s="21"/>
    </row>
    <row r="245" spans="1:28" s="76" customFormat="1">
      <c r="A245" s="32" t="s">
        <v>2375</v>
      </c>
      <c r="B245" s="92" t="s">
        <v>2376</v>
      </c>
      <c r="C245" s="19">
        <v>40984</v>
      </c>
      <c r="D245" s="19">
        <f t="shared" si="11"/>
        <v>41029</v>
      </c>
      <c r="E245" s="19">
        <f t="shared" si="13"/>
        <v>41044</v>
      </c>
      <c r="F245" s="19"/>
      <c r="G245" s="8" t="s">
        <v>525</v>
      </c>
      <c r="H245" s="8" t="s">
        <v>504</v>
      </c>
      <c r="I245" s="8" t="s">
        <v>507</v>
      </c>
      <c r="J245" s="9" t="s">
        <v>1023</v>
      </c>
      <c r="K245" s="9" t="s">
        <v>1042</v>
      </c>
      <c r="L245" s="9" t="s">
        <v>1043</v>
      </c>
      <c r="M245" s="10" t="str">
        <f>VLOOKUP(B245,SAOM!B$2:H1239,7,0)</f>
        <v>SES-CAIO-0855</v>
      </c>
      <c r="N245" s="84">
        <v>4033</v>
      </c>
      <c r="O245" s="19">
        <f>VLOOKUP(B245,SAOM!B$2:I1239,8,0)</f>
        <v>40995</v>
      </c>
      <c r="P245" s="19" t="str">
        <f>VLOOKUP(B245,AG_Lider!A$1:F1598,6,0)</f>
        <v>CONCLUÍDO</v>
      </c>
      <c r="Q245" s="24" t="str">
        <f>VLOOKUP(B245,SAOM!B$2:J1239,9,0)</f>
        <v>Marita Lopes da Cunha Leonel</v>
      </c>
      <c r="R245" s="19" t="str">
        <f>VLOOKUP(B245,SAOM!B$2:K1685,10,0)</f>
        <v>Rua MONSENHOR MARIO DA SILVEIRA, 205 - Centro</v>
      </c>
      <c r="S245" s="24" t="str">
        <f>VLOOKUP(B245,SAOM!B$2:L1965,11,0)</f>
        <v>(37) 3373-1105</v>
      </c>
      <c r="T245" s="43"/>
      <c r="U245" s="9" t="str">
        <f>VLOOKUP(B245,SAOM!B$2:M1545,12,0)</f>
        <v>00:20:0E:10:49:AB</v>
      </c>
      <c r="V245" s="19">
        <v>40994</v>
      </c>
      <c r="W245" s="9" t="s">
        <v>701</v>
      </c>
      <c r="X245" s="52">
        <v>40996</v>
      </c>
      <c r="Y245" s="54"/>
      <c r="Z245" s="46"/>
      <c r="AA245" s="21">
        <v>40998</v>
      </c>
      <c r="AB245" s="21"/>
    </row>
    <row r="246" spans="1:28" s="76" customFormat="1">
      <c r="A246" s="32" t="s">
        <v>2373</v>
      </c>
      <c r="B246" s="95" t="s">
        <v>2374</v>
      </c>
      <c r="C246" s="19">
        <v>40984</v>
      </c>
      <c r="D246" s="19">
        <f t="shared" si="11"/>
        <v>41029</v>
      </c>
      <c r="E246" s="19">
        <f t="shared" si="13"/>
        <v>41044</v>
      </c>
      <c r="F246" s="19"/>
      <c r="G246" s="8" t="s">
        <v>525</v>
      </c>
      <c r="H246" s="8" t="s">
        <v>504</v>
      </c>
      <c r="I246" s="8" t="s">
        <v>507</v>
      </c>
      <c r="J246" s="9" t="s">
        <v>1161</v>
      </c>
      <c r="K246" s="9" t="s">
        <v>1194</v>
      </c>
      <c r="L246" s="9" t="s">
        <v>1195</v>
      </c>
      <c r="M246" s="10" t="str">
        <f>VLOOKUP(B246,SAOM!B$2:H1240,7,0)</f>
        <v>SES-DOIA-0862</v>
      </c>
      <c r="N246" s="84">
        <v>4033</v>
      </c>
      <c r="O246" s="19">
        <f>VLOOKUP(B246,SAOM!B$2:I1240,8,0)</f>
        <v>40994</v>
      </c>
      <c r="P246" s="19" t="str">
        <f>VLOOKUP(B246,AG_Lider!A$1:F1599,6,0)</f>
        <v>CONCLUÍDO</v>
      </c>
      <c r="Q246" s="24" t="str">
        <f>VLOOKUP(B246,SAOM!B$2:J1240,9,0)</f>
        <v>Almelicio Francisco de Santana Junior</v>
      </c>
      <c r="R246" s="19" t="str">
        <f>VLOOKUP(B246,SAOM!B$2:K1686,10,0)</f>
        <v>Rua DOUTOR EDGARD PINTO FIUZA, 1637 - SÃO SEBASTIÃO</v>
      </c>
      <c r="S246" s="24" t="str">
        <f>VLOOKUP(B246,SAOM!B$2:L1966,11,0)</f>
        <v>(37) 3551-2938</v>
      </c>
      <c r="T246" s="43"/>
      <c r="U246" s="9" t="str">
        <f>VLOOKUP(B246,SAOM!B$2:M1546,12,0)</f>
        <v>00:20:0E:10:48:49</v>
      </c>
      <c r="V246" s="19">
        <v>40994</v>
      </c>
      <c r="W246" s="9" t="s">
        <v>488</v>
      </c>
      <c r="X246" s="52">
        <v>40996</v>
      </c>
      <c r="Y246" s="54"/>
      <c r="Z246" s="46"/>
      <c r="AA246" s="21">
        <v>40998</v>
      </c>
      <c r="AB246" s="21"/>
    </row>
    <row r="247" spans="1:28" s="76" customFormat="1">
      <c r="A247" s="32">
        <v>896</v>
      </c>
      <c r="B247" s="95" t="s">
        <v>2396</v>
      </c>
      <c r="C247" s="19">
        <v>40984</v>
      </c>
      <c r="D247" s="19">
        <f t="shared" si="11"/>
        <v>41029</v>
      </c>
      <c r="E247" s="19">
        <f t="shared" si="13"/>
        <v>41044</v>
      </c>
      <c r="F247" s="19"/>
      <c r="G247" s="8" t="s">
        <v>525</v>
      </c>
      <c r="H247" s="8" t="s">
        <v>504</v>
      </c>
      <c r="I247" s="8" t="s">
        <v>507</v>
      </c>
      <c r="J247" s="9" t="s">
        <v>1205</v>
      </c>
      <c r="K247" s="9" t="s">
        <v>1249</v>
      </c>
      <c r="L247" s="9" t="s">
        <v>1250</v>
      </c>
      <c r="M247" s="10" t="str">
        <f>VLOOKUP(B247,SAOM!B$2:H1241,7,0)</f>
        <v>SES-CRIA-0896</v>
      </c>
      <c r="N247" s="84">
        <v>4033</v>
      </c>
      <c r="O247" s="19">
        <f>VLOOKUP(B247,SAOM!B$2:I1241,8,0)</f>
        <v>40991</v>
      </c>
      <c r="P247" s="19" t="str">
        <f>VLOOKUP(B247,AG_Lider!A$1:F1600,6,0)</f>
        <v>CONCLUÍDO</v>
      </c>
      <c r="Q247" s="24" t="str">
        <f>VLOOKUP(B247,SAOM!B$2:J1241,9,0)</f>
        <v>Michel de Souza Almeida</v>
      </c>
      <c r="R247" s="19" t="str">
        <f>VLOOKUP(B247,SAOM!B$2:K1687,10,0)</f>
        <v>Rua Pedro Francisco Maciel, 26 - Lourdes</v>
      </c>
      <c r="S247" s="24" t="str">
        <f>VLOOKUP(B247,SAOM!B$2:L1967,11,0)</f>
        <v>(35) 3346-1540</v>
      </c>
      <c r="T247" s="43"/>
      <c r="U247" s="9" t="str">
        <f>VLOOKUP(B247,SAOM!B$2:M1547,12,0)</f>
        <v>00:20:0E:10:4C:3F</v>
      </c>
      <c r="V247" s="19">
        <v>40991</v>
      </c>
      <c r="W247" s="9" t="s">
        <v>2013</v>
      </c>
      <c r="X247" s="52">
        <v>40994</v>
      </c>
      <c r="Y247" s="54"/>
      <c r="Z247" s="46"/>
      <c r="AA247" s="21">
        <v>40998</v>
      </c>
      <c r="AB247" s="21"/>
    </row>
    <row r="248" spans="1:28" s="76" customFormat="1" ht="15.75" customHeight="1">
      <c r="A248" s="32" t="s">
        <v>2405</v>
      </c>
      <c r="B248" s="92" t="s">
        <v>2406</v>
      </c>
      <c r="C248" s="19">
        <v>40987</v>
      </c>
      <c r="D248" s="19">
        <f t="shared" si="11"/>
        <v>41032</v>
      </c>
      <c r="E248" s="19" t="s">
        <v>507</v>
      </c>
      <c r="F248" s="19">
        <v>41023</v>
      </c>
      <c r="G248" s="8" t="s">
        <v>777</v>
      </c>
      <c r="H248" s="8" t="s">
        <v>504</v>
      </c>
      <c r="I248" s="8" t="s">
        <v>514</v>
      </c>
      <c r="J248" s="9" t="s">
        <v>1206</v>
      </c>
      <c r="K248" s="9" t="s">
        <v>1251</v>
      </c>
      <c r="L248" s="9" t="s">
        <v>1252</v>
      </c>
      <c r="M248" s="10" t="str">
        <f>VLOOKUP(B248,SAOM!B$2:H1242,7,0)</f>
        <v>-</v>
      </c>
      <c r="N248" s="33">
        <v>4035</v>
      </c>
      <c r="O248" s="19" t="str">
        <f>VLOOKUP(B248,SAOM!B$2:I1242,8,0)</f>
        <v>-</v>
      </c>
      <c r="P248" s="19" t="str">
        <f>VLOOKUP(B248,AG_Lider!A$1:F1601,6,0)</f>
        <v>VODANET</v>
      </c>
      <c r="Q248" s="24" t="str">
        <f>VLOOKUP(B248,SAOM!B$2:J1242,9,0)</f>
        <v>Andreia Cassia Alves Ferreira</v>
      </c>
      <c r="R248" s="19" t="str">
        <f>VLOOKUP(B248,SAOM!B$2:K1688,10,0)</f>
        <v>Praça Farley Martins Mendes, 20 - Sagrada Família</v>
      </c>
      <c r="S248" s="24" t="str">
        <f>VLOOKUP(B248,SAOM!B$2:L1968,11,0)</f>
        <v>(38) 3845-3799</v>
      </c>
      <c r="T248" s="43"/>
      <c r="U248" s="9" t="str">
        <f>VLOOKUP(B248,SAOM!B$2:M1548,12,0)</f>
        <v>-</v>
      </c>
      <c r="V248" s="19"/>
      <c r="W248" s="9"/>
      <c r="X248" s="52"/>
      <c r="Y248" s="54"/>
      <c r="Z248" s="46" t="s">
        <v>3223</v>
      </c>
      <c r="AA248" s="21">
        <v>41023</v>
      </c>
    </row>
    <row r="249" spans="1:28" s="76" customFormat="1">
      <c r="A249" s="32">
        <v>948</v>
      </c>
      <c r="B249" s="92" t="s">
        <v>2442</v>
      </c>
      <c r="C249" s="19">
        <v>40989</v>
      </c>
      <c r="D249" s="19">
        <f t="shared" si="11"/>
        <v>41034</v>
      </c>
      <c r="E249" s="19" t="s">
        <v>507</v>
      </c>
      <c r="F249" s="19">
        <v>41023</v>
      </c>
      <c r="G249" s="8" t="s">
        <v>777</v>
      </c>
      <c r="H249" s="8" t="s">
        <v>504</v>
      </c>
      <c r="I249" s="8" t="s">
        <v>514</v>
      </c>
      <c r="J249" s="9" t="s">
        <v>2456</v>
      </c>
      <c r="K249" s="9" t="s">
        <v>2514</v>
      </c>
      <c r="L249" s="9" t="s">
        <v>2515</v>
      </c>
      <c r="M249" s="10" t="str">
        <f>VLOOKUP(B249,SAOM!B$2:H1243,7,0)</f>
        <v>-</v>
      </c>
      <c r="N249" s="84">
        <v>4033</v>
      </c>
      <c r="O249" s="19" t="str">
        <f>VLOOKUP(B249,SAOM!B$2:I1243,8,0)</f>
        <v>-</v>
      </c>
      <c r="P249" s="19" t="str">
        <f>VLOOKUP(B249,AG_Lider!A$1:F1602,6,0)</f>
        <v>VODANET</v>
      </c>
      <c r="Q249" s="24" t="str">
        <f>VLOOKUP(B249,SAOM!B$2:J1243,9,0)</f>
        <v>Kátia Karina Oliveira de Carvalho</v>
      </c>
      <c r="R249" s="19" t="str">
        <f>VLOOKUP(B249,SAOM!B$2:K1689,10,0)</f>
        <v>Avenida Nossa Senhora das Graças, 139 - Centro</v>
      </c>
      <c r="S249" s="24" t="str">
        <f>VLOOKUP(B249,SAOM!B$2:L1969,11,0)</f>
        <v>(31) 3752-1238</v>
      </c>
      <c r="T249" s="43"/>
      <c r="U249" s="9" t="str">
        <f>VLOOKUP(B249,SAOM!B$2:M1549,12,0)</f>
        <v>-</v>
      </c>
      <c r="V249" s="19"/>
      <c r="W249" s="9"/>
      <c r="X249" s="52"/>
      <c r="Y249" s="54"/>
      <c r="Z249" s="46" t="s">
        <v>3224</v>
      </c>
      <c r="AA249" s="21">
        <v>41023</v>
      </c>
    </row>
    <row r="250" spans="1:28" s="76" customFormat="1">
      <c r="A250" s="32">
        <v>938</v>
      </c>
      <c r="B250" s="92" t="s">
        <v>2443</v>
      </c>
      <c r="C250" s="19">
        <v>40989</v>
      </c>
      <c r="D250" s="19">
        <f t="shared" si="11"/>
        <v>41034</v>
      </c>
      <c r="E250" s="19">
        <f t="shared" ref="E249:E263" si="14">C250+60</f>
        <v>41049</v>
      </c>
      <c r="F250" s="19"/>
      <c r="G250" s="8" t="s">
        <v>525</v>
      </c>
      <c r="H250" s="8" t="s">
        <v>504</v>
      </c>
      <c r="I250" s="8" t="s">
        <v>507</v>
      </c>
      <c r="J250" s="9" t="s">
        <v>2457</v>
      </c>
      <c r="K250" s="9" t="s">
        <v>2516</v>
      </c>
      <c r="L250" s="9" t="s">
        <v>2517</v>
      </c>
      <c r="M250" s="10" t="str">
        <f>VLOOKUP(B250,SAOM!B$2:H1244,7,0)</f>
        <v>SES-ARNA-0938</v>
      </c>
      <c r="N250" s="84">
        <v>4033</v>
      </c>
      <c r="O250" s="19">
        <f>VLOOKUP(B250,SAOM!B$2:I1244,8,0)</f>
        <v>40994</v>
      </c>
      <c r="P250" s="19" t="str">
        <f>VLOOKUP(B250,AG_Lider!A$1:F1603,6,0)</f>
        <v>CONCLUÍDO</v>
      </c>
      <c r="Q250" s="24" t="str">
        <f>VLOOKUP(B250,SAOM!B$2:J1244,9,0)</f>
        <v>Thalita Cristine de C. Nascimento</v>
      </c>
      <c r="R250" s="19" t="str">
        <f>VLOOKUP(B250,SAOM!B$2:K1690,10,0)</f>
        <v>Rua Francisco Caetano, 148 - Centro</v>
      </c>
      <c r="S250" s="24" t="str">
        <f>VLOOKUP(B250,SAOM!B$2:L1970,11,0)</f>
        <v>(32) 3286-1265</v>
      </c>
      <c r="T250" s="43"/>
      <c r="U250" s="9" t="str">
        <f>VLOOKUP(B250,SAOM!B$2:M1550,12,0)</f>
        <v>00:20:0E:10:4c:63</v>
      </c>
      <c r="V250" s="19">
        <v>40994</v>
      </c>
      <c r="W250" s="9" t="s">
        <v>495</v>
      </c>
      <c r="X250" s="52">
        <v>40996</v>
      </c>
      <c r="Y250" s="54"/>
      <c r="Z250" s="46"/>
      <c r="AA250" s="21">
        <v>40996</v>
      </c>
      <c r="AB250" s="21"/>
    </row>
    <row r="251" spans="1:28" s="76" customFormat="1">
      <c r="A251" s="32">
        <v>939</v>
      </c>
      <c r="B251" s="92" t="s">
        <v>2444</v>
      </c>
      <c r="C251" s="19">
        <v>40989</v>
      </c>
      <c r="D251" s="19">
        <f t="shared" si="11"/>
        <v>41034</v>
      </c>
      <c r="E251" s="19" t="s">
        <v>507</v>
      </c>
      <c r="F251" s="19">
        <v>41002</v>
      </c>
      <c r="G251" s="8" t="s">
        <v>777</v>
      </c>
      <c r="H251" s="8" t="s">
        <v>504</v>
      </c>
      <c r="I251" s="8" t="s">
        <v>514</v>
      </c>
      <c r="J251" s="9" t="s">
        <v>2458</v>
      </c>
      <c r="K251" s="9" t="s">
        <v>2518</v>
      </c>
      <c r="L251" s="9" t="s">
        <v>2519</v>
      </c>
      <c r="M251" s="10" t="str">
        <f>VLOOKUP(B251,SAOM!B$2:H1245,7,0)</f>
        <v>-</v>
      </c>
      <c r="N251" s="84">
        <v>4035</v>
      </c>
      <c r="O251" s="19" t="str">
        <f>VLOOKUP(B251,SAOM!B$2:I1245,8,0)</f>
        <v>-</v>
      </c>
      <c r="P251" s="19" t="str">
        <f>VLOOKUP(B251,AG_Lider!A$1:F1604,6,0)</f>
        <v>VODANET</v>
      </c>
      <c r="Q251" s="24" t="str">
        <f>VLOOKUP(B251,SAOM!B$2:J1245,9,0)</f>
        <v>Mayla Souza</v>
      </c>
      <c r="R251" s="19" t="str">
        <f>VLOOKUP(B251,SAOM!B$2:K1691,10,0)</f>
        <v>Rua Bias Fortes, 680 ALmoxarifado - Centro</v>
      </c>
      <c r="S251" s="24" t="str">
        <f>VLOOKUP(B251,SAOM!B$2:L1971,11,0)</f>
        <v>(33) 9961-9486</v>
      </c>
      <c r="T251" s="43"/>
      <c r="U251" s="9" t="str">
        <f>VLOOKUP(B251,SAOM!B$2:M1551,12,0)</f>
        <v>-</v>
      </c>
      <c r="V251" s="19"/>
      <c r="W251" s="9"/>
      <c r="X251" s="52"/>
      <c r="Y251" s="54"/>
      <c r="Z251" s="9" t="s">
        <v>2784</v>
      </c>
      <c r="AA251" s="21">
        <v>40972</v>
      </c>
    </row>
    <row r="252" spans="1:28" s="76" customFormat="1" ht="15.75" customHeight="1">
      <c r="A252" s="32">
        <v>940</v>
      </c>
      <c r="B252" s="95" t="s">
        <v>2445</v>
      </c>
      <c r="C252" s="19">
        <v>40989</v>
      </c>
      <c r="D252" s="19">
        <f t="shared" si="11"/>
        <v>41034</v>
      </c>
      <c r="E252" s="19">
        <f t="shared" si="14"/>
        <v>41049</v>
      </c>
      <c r="F252" s="19"/>
      <c r="G252" s="8" t="s">
        <v>525</v>
      </c>
      <c r="H252" s="8" t="s">
        <v>504</v>
      </c>
      <c r="I252" s="8" t="s">
        <v>507</v>
      </c>
      <c r="J252" s="91" t="s">
        <v>2520</v>
      </c>
      <c r="K252" s="9" t="s">
        <v>2521</v>
      </c>
      <c r="L252" s="9" t="s">
        <v>2522</v>
      </c>
      <c r="M252" s="10" t="str">
        <f>VLOOKUP(B252,SAOM!B$2:H1246,7,0)</f>
        <v>SES-BAIS-0940</v>
      </c>
      <c r="N252" s="84">
        <v>4033</v>
      </c>
      <c r="O252" s="19">
        <f>VLOOKUP(B252,SAOM!B$2:I1246,8,0)</f>
        <v>40994</v>
      </c>
      <c r="P252" s="19" t="str">
        <f>VLOOKUP(B252,AG_Lider!A$1:F1605,6,0)</f>
        <v>CONCLUÍDO</v>
      </c>
      <c r="Q252" s="24" t="str">
        <f>VLOOKUP(B252,SAOM!B$2:J1246,9,0)</f>
        <v>Letícia de Castro Freitas</v>
      </c>
      <c r="R252" s="19" t="str">
        <f>VLOOKUP(B252,SAOM!B$2:K1692,10,0)</f>
        <v>Rua Doutor Antônio Soeiro, 235 - Vila Regina</v>
      </c>
      <c r="S252" s="24" t="str">
        <f>VLOOKUP(B252,SAOM!B$2:L1972,11,0)</f>
        <v>(31) 3837-3470</v>
      </c>
      <c r="T252" s="43"/>
      <c r="U252" s="9" t="str">
        <f>VLOOKUP(B252,SAOM!B$2:M1552,12,0)</f>
        <v>00:20:0E:10:49:EB</v>
      </c>
      <c r="V252" s="19">
        <v>40994</v>
      </c>
      <c r="W252" s="9" t="s">
        <v>703</v>
      </c>
      <c r="X252" s="52">
        <v>40996</v>
      </c>
      <c r="Y252" s="54"/>
      <c r="Z252" s="46"/>
      <c r="AA252" s="21">
        <v>40998</v>
      </c>
      <c r="AB252" s="21"/>
    </row>
    <row r="253" spans="1:28" s="76" customFormat="1">
      <c r="A253" s="32">
        <v>942</v>
      </c>
      <c r="B253" s="92" t="s">
        <v>2446</v>
      </c>
      <c r="C253" s="19">
        <v>40989</v>
      </c>
      <c r="D253" s="19">
        <f t="shared" si="11"/>
        <v>41034</v>
      </c>
      <c r="E253" s="19">
        <f t="shared" si="14"/>
        <v>41049</v>
      </c>
      <c r="F253" s="19"/>
      <c r="G253" s="8" t="s">
        <v>525</v>
      </c>
      <c r="H253" s="8" t="s">
        <v>504</v>
      </c>
      <c r="I253" s="8" t="s">
        <v>507</v>
      </c>
      <c r="J253" s="9" t="s">
        <v>2459</v>
      </c>
      <c r="K253" s="9" t="s">
        <v>2523</v>
      </c>
      <c r="L253" s="9" t="s">
        <v>2524</v>
      </c>
      <c r="M253" s="10" t="str">
        <f>VLOOKUP(B253,SAOM!B$2:H1247,7,0)</f>
        <v>SES-CAIS-0942</v>
      </c>
      <c r="N253" s="84">
        <v>4033</v>
      </c>
      <c r="O253" s="19">
        <f>VLOOKUP(B253,SAOM!B$2:I1247,8,0)</f>
        <v>40996</v>
      </c>
      <c r="P253" s="19" t="str">
        <f>VLOOKUP(B253,AG_Lider!A$1:F1606,6,0)</f>
        <v>CONCLUÍDO</v>
      </c>
      <c r="Q253" s="24" t="str">
        <f>VLOOKUP(B253,SAOM!B$2:J1247,9,0)</f>
        <v>Eusia Maria Maciel de Freitas</v>
      </c>
      <c r="R253" s="19" t="str">
        <f>VLOOKUP(B253,SAOM!B$2:K1693,10,0)</f>
        <v>Rua Coronel Victor Mascarenhas, 388 - Centro</v>
      </c>
      <c r="S253" s="24" t="str">
        <f>VLOOKUP(B253,SAOM!B$2:L1973,11,0)</f>
        <v>(31) 3714-7271</v>
      </c>
      <c r="T253" s="43"/>
      <c r="U253" s="9" t="str">
        <f>VLOOKUP(B253,SAOM!B$2:M1553,12,0)</f>
        <v>00:20:0E:10:4A:3C</v>
      </c>
      <c r="V253" s="19">
        <v>40996</v>
      </c>
      <c r="W253" s="9" t="s">
        <v>703</v>
      </c>
      <c r="X253" s="52">
        <v>40998</v>
      </c>
      <c r="Y253" s="54"/>
      <c r="Z253" s="46"/>
      <c r="AA253" s="21">
        <v>40998</v>
      </c>
      <c r="AB253" s="21"/>
    </row>
    <row r="254" spans="1:28" s="76" customFormat="1">
      <c r="A254" s="32">
        <v>943</v>
      </c>
      <c r="B254" s="92" t="s">
        <v>2447</v>
      </c>
      <c r="C254" s="19">
        <v>40989</v>
      </c>
      <c r="D254" s="19">
        <f t="shared" si="11"/>
        <v>41034</v>
      </c>
      <c r="E254" s="19" t="s">
        <v>507</v>
      </c>
      <c r="F254" s="19">
        <v>41023</v>
      </c>
      <c r="G254" s="8" t="s">
        <v>777</v>
      </c>
      <c r="H254" s="8" t="s">
        <v>504</v>
      </c>
      <c r="I254" s="8" t="s">
        <v>514</v>
      </c>
      <c r="J254" s="9" t="s">
        <v>2460</v>
      </c>
      <c r="K254" s="9" t="s">
        <v>2525</v>
      </c>
      <c r="L254" s="9" t="s">
        <v>2526</v>
      </c>
      <c r="M254" s="10" t="str">
        <f>VLOOKUP(B254,SAOM!B$2:H1248,7,0)</f>
        <v>-</v>
      </c>
      <c r="N254" s="84">
        <v>4033</v>
      </c>
      <c r="O254" s="19" t="str">
        <f>VLOOKUP(B254,SAOM!B$2:I1248,8,0)</f>
        <v>-</v>
      </c>
      <c r="P254" s="19" t="str">
        <f>VLOOKUP(B254,AG_Lider!A$1:F1607,6,0)</f>
        <v>VODANET</v>
      </c>
      <c r="Q254" s="24" t="str">
        <f>VLOOKUP(B254,SAOM!B$2:J1248,9,0)</f>
        <v>Maria Cristina Ridolfi</v>
      </c>
      <c r="R254" s="19" t="str">
        <f>VLOOKUP(B254,SAOM!B$2:K1694,10,0)</f>
        <v>Avenida Santa Cruz, 27 - Centro</v>
      </c>
      <c r="S254" s="24" t="str">
        <f>VLOOKUP(B254,SAOM!B$2:L1974,11,0)</f>
        <v>(35) 3735-1020</v>
      </c>
      <c r="T254" s="43"/>
      <c r="U254" s="9" t="str">
        <f>VLOOKUP(B254,SAOM!B$2:M1554,12,0)</f>
        <v>-</v>
      </c>
      <c r="V254" s="19"/>
      <c r="W254" s="9"/>
      <c r="X254" s="52"/>
      <c r="Y254" s="54"/>
      <c r="Z254" s="46" t="s">
        <v>3225</v>
      </c>
      <c r="AA254" s="21">
        <v>41021</v>
      </c>
    </row>
    <row r="255" spans="1:28" s="76" customFormat="1">
      <c r="A255" s="32">
        <v>944</v>
      </c>
      <c r="B255" s="92" t="s">
        <v>2448</v>
      </c>
      <c r="C255" s="19">
        <v>40989</v>
      </c>
      <c r="D255" s="19">
        <f t="shared" si="11"/>
        <v>41034</v>
      </c>
      <c r="E255" s="19">
        <f t="shared" si="14"/>
        <v>41049</v>
      </c>
      <c r="F255" s="19"/>
      <c r="G255" s="8" t="s">
        <v>525</v>
      </c>
      <c r="H255" s="8" t="s">
        <v>504</v>
      </c>
      <c r="I255" s="8" t="s">
        <v>507</v>
      </c>
      <c r="J255" s="9" t="s">
        <v>2461</v>
      </c>
      <c r="K255" s="9" t="s">
        <v>2527</v>
      </c>
      <c r="L255" s="9" t="s">
        <v>2528</v>
      </c>
      <c r="M255" s="10" t="str">
        <f>VLOOKUP(B255,SAOM!B$2:H1249,7,0)</f>
        <v>SES-CAAS-0944</v>
      </c>
      <c r="N255" s="84">
        <v>4035</v>
      </c>
      <c r="O255" s="19">
        <f>VLOOKUP(B255,SAOM!B$2:I1249,8,0)</f>
        <v>41031</v>
      </c>
      <c r="P255" s="19" t="str">
        <f>VLOOKUP(B255,AG_Lider!A$1:F1608,6,0)</f>
        <v>CONCLUÍDO</v>
      </c>
      <c r="Q255" s="24" t="str">
        <f>VLOOKUP(B255,SAOM!B$2:J1249,9,0)</f>
        <v>Cinthia Beatriz Ferreira Ruas Silva</v>
      </c>
      <c r="R255" s="19" t="str">
        <f>VLOOKUP(B255,SAOM!B$2:K1695,10,0)</f>
        <v>Rua 26, 58 - Centro</v>
      </c>
      <c r="S255" s="24" t="str">
        <f>VLOOKUP(B255,SAOM!B$2:L1975,11,0)</f>
        <v>(38) 3235-1343</v>
      </c>
      <c r="T255" s="43"/>
      <c r="U255" s="9" t="str">
        <f>VLOOKUP(B255,SAOM!B$2:M1555,12,0)</f>
        <v>00:20:0e:10:4a:29</v>
      </c>
      <c r="V255" s="19">
        <v>41031</v>
      </c>
      <c r="W255" s="9" t="s">
        <v>3340</v>
      </c>
      <c r="X255" s="52">
        <v>41031</v>
      </c>
      <c r="Y255" s="54"/>
      <c r="Z255" s="46"/>
      <c r="AA255" s="21">
        <v>41031</v>
      </c>
    </row>
    <row r="256" spans="1:28" s="76" customFormat="1">
      <c r="A256" s="32">
        <v>945</v>
      </c>
      <c r="B256" s="92" t="s">
        <v>2449</v>
      </c>
      <c r="C256" s="19">
        <v>40989</v>
      </c>
      <c r="D256" s="19">
        <f t="shared" si="11"/>
        <v>41034</v>
      </c>
      <c r="E256" s="19" t="s">
        <v>507</v>
      </c>
      <c r="F256" s="19">
        <v>41023</v>
      </c>
      <c r="G256" s="8" t="s">
        <v>777</v>
      </c>
      <c r="H256" s="8" t="s">
        <v>504</v>
      </c>
      <c r="I256" s="8" t="s">
        <v>514</v>
      </c>
      <c r="J256" s="9" t="s">
        <v>2462</v>
      </c>
      <c r="K256" s="9" t="s">
        <v>2529</v>
      </c>
      <c r="L256" s="9" t="s">
        <v>2530</v>
      </c>
      <c r="M256" s="10" t="str">
        <f>VLOOKUP(B256,SAOM!B$2:H1250,7,0)</f>
        <v>-</v>
      </c>
      <c r="N256" s="84">
        <v>4033</v>
      </c>
      <c r="O256" s="19" t="str">
        <f>VLOOKUP(B256,SAOM!B$2:I1250,8,0)</f>
        <v>-</v>
      </c>
      <c r="P256" s="19" t="str">
        <f>VLOOKUP(B256,AG_Lider!A$1:F1609,6,0)</f>
        <v>VODANET</v>
      </c>
      <c r="Q256" s="24" t="str">
        <f>VLOOKUP(B256,SAOM!B$2:J1250,9,0)</f>
        <v>Conceição</v>
      </c>
      <c r="R256" s="19" t="str">
        <f>VLOOKUP(B256,SAOM!B$2:K1696,10,0)</f>
        <v>Rua Henrique Cota, 84 - Bela Vista</v>
      </c>
      <c r="S256" s="24" t="str">
        <f>VLOOKUP(B256,SAOM!B$2:L1976,11,0)</f>
        <v>(34) 3822-9770</v>
      </c>
      <c r="T256" s="43"/>
      <c r="U256" s="9" t="str">
        <f>VLOOKUP(B256,SAOM!B$2:M1556,12,0)</f>
        <v>-</v>
      </c>
      <c r="V256" s="19"/>
      <c r="W256" s="9"/>
      <c r="X256" s="52"/>
      <c r="Y256" s="54"/>
      <c r="Z256" s="46" t="s">
        <v>3228</v>
      </c>
      <c r="AA256" s="21">
        <v>41023</v>
      </c>
    </row>
    <row r="257" spans="1:27" s="76" customFormat="1">
      <c r="A257" s="32">
        <v>946</v>
      </c>
      <c r="B257" s="92" t="s">
        <v>2450</v>
      </c>
      <c r="C257" s="19">
        <v>40989</v>
      </c>
      <c r="D257" s="19">
        <f t="shared" si="11"/>
        <v>41034</v>
      </c>
      <c r="E257" s="19" t="s">
        <v>507</v>
      </c>
      <c r="F257" s="19">
        <v>41023</v>
      </c>
      <c r="G257" s="8" t="s">
        <v>777</v>
      </c>
      <c r="H257" s="8" t="s">
        <v>504</v>
      </c>
      <c r="I257" s="8" t="s">
        <v>514</v>
      </c>
      <c r="J257" s="9" t="s">
        <v>2463</v>
      </c>
      <c r="K257" s="9" t="s">
        <v>2531</v>
      </c>
      <c r="L257" s="9" t="s">
        <v>2532</v>
      </c>
      <c r="M257" s="10" t="str">
        <f>VLOOKUP(B257,SAOM!B$2:H1251,7,0)</f>
        <v>-</v>
      </c>
      <c r="N257" s="84">
        <v>4033</v>
      </c>
      <c r="O257" s="19" t="str">
        <f>VLOOKUP(B257,SAOM!B$2:I1251,8,0)</f>
        <v>-</v>
      </c>
      <c r="P257" s="19" t="str">
        <f>VLOOKUP(B257,AG_Lider!A$1:F1610,6,0)</f>
        <v>VODANET</v>
      </c>
      <c r="Q257" s="24" t="str">
        <f>VLOOKUP(B257,SAOM!B$2:J1251,9,0)</f>
        <v>João Ciribelli</v>
      </c>
      <c r="R257" s="19" t="str">
        <f>VLOOKUP(B257,SAOM!B$2:K1697,10,0)</f>
        <v>Praça Dr Gilmar Dutra e Melo Felipe, 0 - Centro</v>
      </c>
      <c r="S257" s="24" t="str">
        <f>VLOOKUP(B257,SAOM!B$2:L1977,11,0)</f>
        <v>(32) 3696-3361</v>
      </c>
      <c r="T257" s="43"/>
      <c r="U257" s="9" t="str">
        <f>VLOOKUP(B257,SAOM!B$2:M1557,12,0)</f>
        <v>-</v>
      </c>
      <c r="V257" s="19"/>
      <c r="W257" s="9"/>
      <c r="X257" s="52"/>
      <c r="Y257" s="54"/>
      <c r="Z257" s="46" t="s">
        <v>3227</v>
      </c>
      <c r="AA257" s="21">
        <v>41023</v>
      </c>
    </row>
    <row r="258" spans="1:27" s="76" customFormat="1">
      <c r="A258" s="56">
        <v>947</v>
      </c>
      <c r="B258" s="92" t="s">
        <v>2451</v>
      </c>
      <c r="C258" s="19">
        <v>40989</v>
      </c>
      <c r="D258" s="19">
        <f t="shared" si="11"/>
        <v>41034</v>
      </c>
      <c r="E258" s="19">
        <f t="shared" si="14"/>
        <v>41049</v>
      </c>
      <c r="F258" s="19"/>
      <c r="G258" s="8" t="s">
        <v>525</v>
      </c>
      <c r="H258" s="8" t="s">
        <v>504</v>
      </c>
      <c r="I258" s="8" t="s">
        <v>507</v>
      </c>
      <c r="J258" s="9" t="s">
        <v>2464</v>
      </c>
      <c r="K258" s="9" t="s">
        <v>2533</v>
      </c>
      <c r="L258" s="9" t="s">
        <v>2534</v>
      </c>
      <c r="M258" s="10" t="str">
        <f>VLOOKUP(B258,SAOM!B$2:H1252,7,0)</f>
        <v>SES-CARA-0947</v>
      </c>
      <c r="N258" s="84">
        <v>4033</v>
      </c>
      <c r="O258" s="19">
        <f>VLOOKUP(B258,SAOM!B$2:I1252,8,0)</f>
        <v>41009</v>
      </c>
      <c r="P258" s="19" t="str">
        <f>VLOOKUP(B258,AG_Lider!A$1:F1611,6,0)</f>
        <v>CONCLUÍDO</v>
      </c>
      <c r="Q258" s="24" t="str">
        <f>VLOOKUP(B258,SAOM!B$2:J1252,9,0)</f>
        <v>Adriano Carlos Soares</v>
      </c>
      <c r="R258" s="19" t="str">
        <f>VLOOKUP(B258,SAOM!B$2:K1698,10,0)</f>
        <v>Avenida Ferreira Rios, 0 - Centro</v>
      </c>
      <c r="S258" s="24" t="str">
        <f>VLOOKUP(B258,SAOM!B$2:L1978,11,0)</f>
        <v>(31) 3873-5180</v>
      </c>
      <c r="T258" s="43"/>
      <c r="U258" s="9" t="str">
        <f>VLOOKUP(B258,SAOM!B$2:M1558,12,0)</f>
        <v>00:20:0e:10:4c:89</v>
      </c>
      <c r="V258" s="19">
        <v>41010</v>
      </c>
      <c r="W258" s="9" t="s">
        <v>2331</v>
      </c>
      <c r="X258" s="52">
        <v>41010</v>
      </c>
      <c r="Y258" s="54"/>
      <c r="Z258" s="46"/>
      <c r="AA258" s="21">
        <v>41019</v>
      </c>
    </row>
    <row r="259" spans="1:27" s="76" customFormat="1">
      <c r="A259" s="56">
        <v>937</v>
      </c>
      <c r="B259" s="92" t="s">
        <v>2452</v>
      </c>
      <c r="C259" s="19">
        <v>40989</v>
      </c>
      <c r="D259" s="19">
        <f t="shared" si="11"/>
        <v>41034</v>
      </c>
      <c r="E259" s="19">
        <f t="shared" si="14"/>
        <v>41049</v>
      </c>
      <c r="F259" s="19"/>
      <c r="G259" s="8" t="s">
        <v>525</v>
      </c>
      <c r="H259" s="8" t="s">
        <v>504</v>
      </c>
      <c r="I259" s="8" t="s">
        <v>507</v>
      </c>
      <c r="J259" s="9" t="s">
        <v>2535</v>
      </c>
      <c r="K259" s="9" t="s">
        <v>2536</v>
      </c>
      <c r="L259" s="9" t="s">
        <v>2537</v>
      </c>
      <c r="M259" s="10" t="str">
        <f>VLOOKUP(B259,SAOM!B$2:H1253,7,0)</f>
        <v>SES-ANOS-0937</v>
      </c>
      <c r="N259" s="84">
        <v>4033</v>
      </c>
      <c r="O259" s="19">
        <f>VLOOKUP(B259,SAOM!B$2:I1253,8,0)</f>
        <v>40997</v>
      </c>
      <c r="P259" s="19" t="str">
        <f>VLOOKUP(B259,AG_Lider!A$1:F1612,6,0)</f>
        <v>CONCLUÍDO</v>
      </c>
      <c r="Q259" s="24" t="str">
        <f>VLOOKUP(B259,SAOM!B$2:J1253,9,0)</f>
        <v>Wagner Fiorino</v>
      </c>
      <c r="R259" s="19" t="str">
        <f>VLOOKUP(B259,SAOM!B$2:K1699,10,0)</f>
        <v>Rua Euclides Ribeiro, 46 - Centro</v>
      </c>
      <c r="S259" s="24" t="str">
        <f>VLOOKUP(B259,SAOM!B$2:L1979,11,0)</f>
        <v>(32) 3346-1256</v>
      </c>
      <c r="T259" s="43"/>
      <c r="U259" s="9" t="str">
        <f>VLOOKUP(B259,SAOM!B$2:M1559,12,0)</f>
        <v>00:20:0e:10:48:60</v>
      </c>
      <c r="V259" s="19">
        <v>40997</v>
      </c>
      <c r="W259" s="9" t="s">
        <v>2013</v>
      </c>
      <c r="X259" s="52">
        <v>41002</v>
      </c>
      <c r="Y259" s="54"/>
      <c r="Z259" s="46"/>
      <c r="AA259" s="21">
        <v>41002</v>
      </c>
    </row>
    <row r="260" spans="1:27" s="76" customFormat="1">
      <c r="A260" s="32">
        <v>936</v>
      </c>
      <c r="B260" s="92" t="s">
        <v>2453</v>
      </c>
      <c r="C260" s="19">
        <v>40989</v>
      </c>
      <c r="D260" s="19">
        <f t="shared" si="11"/>
        <v>41034</v>
      </c>
      <c r="E260" s="19" t="s">
        <v>507</v>
      </c>
      <c r="F260" s="19">
        <v>41023</v>
      </c>
      <c r="G260" s="8" t="s">
        <v>777</v>
      </c>
      <c r="H260" s="8" t="s">
        <v>504</v>
      </c>
      <c r="I260" s="8" t="s">
        <v>514</v>
      </c>
      <c r="J260" s="9" t="s">
        <v>2465</v>
      </c>
      <c r="K260" s="9" t="s">
        <v>2538</v>
      </c>
      <c r="L260" s="9" t="s">
        <v>2539</v>
      </c>
      <c r="M260" s="10" t="str">
        <f>VLOOKUP(B260,SAOM!B$2:H1254,7,0)</f>
        <v>-</v>
      </c>
      <c r="N260" s="84">
        <v>4035</v>
      </c>
      <c r="O260" s="19" t="str">
        <f>VLOOKUP(B260,SAOM!B$2:I1254,8,0)</f>
        <v>-</v>
      </c>
      <c r="P260" s="19" t="str">
        <f>VLOOKUP(B260,AG_Lider!A$1:F1613,6,0)</f>
        <v>VODANET</v>
      </c>
      <c r="Q260" s="24" t="str">
        <f>VLOOKUP(B260,SAOM!B$2:J1254,9,0)</f>
        <v>Geraldo Felício Junior</v>
      </c>
      <c r="R260" s="19" t="str">
        <f>VLOOKUP(B260,SAOM!B$2:K1700,10,0)</f>
        <v>Praça Prefeito José Carlos Martins, 0 - Centro</v>
      </c>
      <c r="S260" s="24" t="str">
        <f>VLOOKUP(B260,SAOM!B$2:L1980,11,0)</f>
        <v>(33) 3328-1193</v>
      </c>
      <c r="T260" s="43"/>
      <c r="U260" s="9" t="str">
        <f>VLOOKUP(B260,SAOM!B$2:M1560,12,0)</f>
        <v>-</v>
      </c>
      <c r="V260" s="19"/>
      <c r="W260" s="9"/>
      <c r="X260" s="52"/>
      <c r="Y260" s="54"/>
      <c r="Z260" s="46" t="s">
        <v>3226</v>
      </c>
      <c r="AA260" s="21">
        <v>41023</v>
      </c>
    </row>
    <row r="261" spans="1:27" s="76" customFormat="1">
      <c r="A261" s="56">
        <v>935</v>
      </c>
      <c r="B261" s="92" t="s">
        <v>2454</v>
      </c>
      <c r="C261" s="19">
        <v>40989</v>
      </c>
      <c r="D261" s="19">
        <f t="shared" si="11"/>
        <v>41034</v>
      </c>
      <c r="E261" s="19">
        <f t="shared" si="14"/>
        <v>41049</v>
      </c>
      <c r="F261" s="19"/>
      <c r="G261" s="8" t="s">
        <v>525</v>
      </c>
      <c r="H261" s="8" t="s">
        <v>504</v>
      </c>
      <c r="I261" s="8" t="s">
        <v>507</v>
      </c>
      <c r="J261" s="9" t="s">
        <v>2466</v>
      </c>
      <c r="K261" s="9" t="s">
        <v>2540</v>
      </c>
      <c r="L261" s="9" t="s">
        <v>2541</v>
      </c>
      <c r="M261" s="10" t="str">
        <f>VLOOKUP(B261,SAOM!B$2:H1255,7,0)</f>
        <v>SES-AICA-0935</v>
      </c>
      <c r="N261" s="84">
        <v>4033</v>
      </c>
      <c r="O261" s="19">
        <f>VLOOKUP(B261,SAOM!B$2:I1255,8,0)</f>
        <v>40998</v>
      </c>
      <c r="P261" s="19" t="str">
        <f>VLOOKUP(B261,AG_Lider!A$1:F1614,6,0)</f>
        <v>CONCLUÍDO</v>
      </c>
      <c r="Q261" s="24" t="str">
        <f>VLOOKUP(B261,SAOM!B$2:J1255,9,0)</f>
        <v>Marcos de Barros Chaves</v>
      </c>
      <c r="R261" s="19" t="str">
        <f>VLOOKUP(B261,SAOM!B$2:K1701,10,0)</f>
        <v>Rua Felipe Senador, 1057 - Campo Prático</v>
      </c>
      <c r="S261" s="24" t="str">
        <f>VLOOKUP(B261,SAOM!B$2:L1981,11,0)</f>
        <v>(35) 3344-1386</v>
      </c>
      <c r="T261" s="43"/>
      <c r="U261" s="9" t="str">
        <f>VLOOKUP(B261,SAOM!B$2:M1561,12,0)</f>
        <v>00:20:0e:10:48:9a</v>
      </c>
      <c r="V261" s="19">
        <v>41001</v>
      </c>
      <c r="W261" s="9" t="s">
        <v>2013</v>
      </c>
      <c r="X261" s="52">
        <v>41002</v>
      </c>
      <c r="Y261" s="54"/>
      <c r="Z261" s="46"/>
      <c r="AA261" s="21">
        <v>41002</v>
      </c>
    </row>
    <row r="262" spans="1:27" s="76" customFormat="1">
      <c r="A262" s="56">
        <v>934</v>
      </c>
      <c r="B262" s="92" t="s">
        <v>2455</v>
      </c>
      <c r="C262" s="19">
        <v>40989</v>
      </c>
      <c r="D262" s="19">
        <f t="shared" si="11"/>
        <v>41034</v>
      </c>
      <c r="E262" s="19">
        <f t="shared" si="14"/>
        <v>41049</v>
      </c>
      <c r="F262" s="19"/>
      <c r="G262" s="8" t="s">
        <v>525</v>
      </c>
      <c r="H262" s="8" t="s">
        <v>504</v>
      </c>
      <c r="I262" s="8" t="s">
        <v>507</v>
      </c>
      <c r="J262" s="9" t="s">
        <v>2542</v>
      </c>
      <c r="K262" s="9" t="s">
        <v>2543</v>
      </c>
      <c r="L262" s="9" t="s">
        <v>2544</v>
      </c>
      <c r="M262" s="10" t="str">
        <f>VLOOKUP(B262,SAOM!B$2:H1256,7,0)</f>
        <v>SES-AGAS-0934</v>
      </c>
      <c r="N262" s="84">
        <v>4035</v>
      </c>
      <c r="O262" s="19">
        <f>VLOOKUP(B262,SAOM!B$2:I1256,8,0)</f>
        <v>41016</v>
      </c>
      <c r="P262" s="19" t="str">
        <f>VLOOKUP(B262,AG_Lider!A$1:F1615,6,0)</f>
        <v>CONCLUÍDO</v>
      </c>
      <c r="Q262" s="24" t="str">
        <f>VLOOKUP(B262,SAOM!B$2:J1256,9,0)</f>
        <v>Fulgêncio Fernandes de Souza</v>
      </c>
      <c r="R262" s="19" t="str">
        <f>VLOOKUP(B262,SAOM!B$2:K1702,10,0)</f>
        <v>Rua Joaquim Leandro, 629 - São Vicente</v>
      </c>
      <c r="S262" s="24" t="str">
        <f>VLOOKUP(B262,SAOM!B$2:L1982,11,0)</f>
        <v>(33) 3611-1505</v>
      </c>
      <c r="T262" s="43"/>
      <c r="U262" s="9" t="str">
        <f>VLOOKUP(B262,SAOM!B$2:M1562,12,0)</f>
        <v>00:20:0e:10:4c:a6</v>
      </c>
      <c r="V262" s="19">
        <v>41016</v>
      </c>
      <c r="W262" s="9" t="s">
        <v>2331</v>
      </c>
      <c r="X262" s="52">
        <v>41016</v>
      </c>
      <c r="Y262" s="54"/>
      <c r="Z262" s="46"/>
      <c r="AA262" s="21">
        <v>41019</v>
      </c>
    </row>
    <row r="263" spans="1:27" s="76" customFormat="1">
      <c r="A263" s="32">
        <v>955</v>
      </c>
      <c r="B263" s="92" t="s">
        <v>2594</v>
      </c>
      <c r="C263" s="19">
        <v>40997</v>
      </c>
      <c r="D263" s="19">
        <f>C263+45</f>
        <v>41042</v>
      </c>
      <c r="E263" s="19" t="s">
        <v>507</v>
      </c>
      <c r="F263" s="19">
        <v>41015</v>
      </c>
      <c r="G263" s="8" t="s">
        <v>777</v>
      </c>
      <c r="H263" s="8" t="s">
        <v>504</v>
      </c>
      <c r="I263" s="8" t="s">
        <v>514</v>
      </c>
      <c r="J263" s="9" t="s">
        <v>2595</v>
      </c>
      <c r="K263" s="9" t="s">
        <v>2596</v>
      </c>
      <c r="L263" s="9" t="s">
        <v>2597</v>
      </c>
      <c r="M263" s="10" t="str">
        <f>VLOOKUP(B263,SAOM!B$2:H1257,7,0)</f>
        <v>-</v>
      </c>
      <c r="N263" s="84">
        <v>4033</v>
      </c>
      <c r="O263" s="19" t="str">
        <f>VLOOKUP(B263,SAOM!B$2:I1257,8,0)</f>
        <v>-</v>
      </c>
      <c r="P263" s="19" t="str">
        <f>VLOOKUP(B263,AG_Lider!A$1:F1616,6,0)</f>
        <v>VODANET</v>
      </c>
      <c r="Q263" s="24" t="str">
        <f>VLOOKUP(B263,SAOM!B$2:J1257,9,0)</f>
        <v>Hugo Souza Maciel</v>
      </c>
      <c r="R263" s="19" t="str">
        <f>VLOOKUP(B263,SAOM!B$2:K1703,10,0)</f>
        <v xml:space="preserve">praça Divino, 10 </v>
      </c>
      <c r="S263" s="24" t="str">
        <f>VLOOKUP(B263,SAOM!B$2:L1983,11,0)</f>
        <v>(38) 3535-1178</v>
      </c>
      <c r="T263" s="43"/>
      <c r="U263" s="9" t="str">
        <f>VLOOKUP(B263,SAOM!B$2:M1563,12,0)</f>
        <v>-</v>
      </c>
      <c r="V263" s="19"/>
      <c r="W263" s="9"/>
      <c r="X263" s="52"/>
      <c r="Y263" s="54"/>
      <c r="Z263" s="9" t="s">
        <v>2941</v>
      </c>
      <c r="AA263" s="21"/>
    </row>
    <row r="264" spans="1:27" s="76" customFormat="1">
      <c r="A264" s="56">
        <v>951</v>
      </c>
      <c r="B264" s="92" t="s">
        <v>2625</v>
      </c>
      <c r="C264" s="19">
        <v>40997</v>
      </c>
      <c r="D264" s="19">
        <f t="shared" ref="D264:D270" si="15">C264+45</f>
        <v>41042</v>
      </c>
      <c r="E264" s="19">
        <f t="shared" ref="E264:E270" si="16">C264+60</f>
        <v>41057</v>
      </c>
      <c r="F264" s="19"/>
      <c r="G264" s="8" t="s">
        <v>525</v>
      </c>
      <c r="H264" s="8" t="s">
        <v>504</v>
      </c>
      <c r="I264" s="8" t="s">
        <v>507</v>
      </c>
      <c r="J264" s="9" t="s">
        <v>2626</v>
      </c>
      <c r="K264" s="9" t="s">
        <v>2658</v>
      </c>
      <c r="L264" s="9" t="s">
        <v>2659</v>
      </c>
      <c r="M264" s="10" t="str">
        <f>VLOOKUP(B264,SAOM!B$2:H1258,7,0)</f>
        <v>SES-CLIO-0951</v>
      </c>
      <c r="N264" s="84">
        <v>4033</v>
      </c>
      <c r="O264" s="19">
        <f>VLOOKUP(B264,SAOM!B$2:I1258,8,0)</f>
        <v>41003</v>
      </c>
      <c r="P264" s="19" t="str">
        <f>VLOOKUP(B264,AG_Lider!A$1:F1617,6,0)</f>
        <v>CONCLUÍDO</v>
      </c>
      <c r="Q264" s="24" t="str">
        <f>VLOOKUP(B264,SAOM!B$2:J1258,9,0)</f>
        <v>Anna Carolina Rodrigues Costa</v>
      </c>
      <c r="R264" s="19" t="str">
        <f>VLOOKUP(B264,SAOM!B$2:K1704,10,0)</f>
        <v>avenida Araguaia, 127</v>
      </c>
      <c r="S264" s="24" t="str">
        <f>VLOOKUP(B264,SAOM!B$2:L1984,11,0)</f>
        <v>(37) 3381-2933</v>
      </c>
      <c r="T264" s="43"/>
      <c r="U264" s="9" t="str">
        <f>VLOOKUP(B264,SAOM!B$2:M1564,12,0)</f>
        <v>00:20:0e:10:48:92</v>
      </c>
      <c r="V264" s="19">
        <v>41003</v>
      </c>
      <c r="W264" s="9" t="s">
        <v>701</v>
      </c>
      <c r="X264" s="52">
        <v>41003</v>
      </c>
      <c r="Y264" s="54"/>
      <c r="Z264" s="46"/>
      <c r="AA264" s="21">
        <v>41009</v>
      </c>
    </row>
    <row r="265" spans="1:27" s="76" customFormat="1">
      <c r="A265" s="32">
        <v>949</v>
      </c>
      <c r="B265" s="92" t="s">
        <v>2630</v>
      </c>
      <c r="C265" s="19">
        <v>40997</v>
      </c>
      <c r="D265" s="19">
        <f t="shared" si="15"/>
        <v>41042</v>
      </c>
      <c r="E265" s="19" t="s">
        <v>507</v>
      </c>
      <c r="F265" s="19">
        <v>41002</v>
      </c>
      <c r="G265" s="8" t="s">
        <v>777</v>
      </c>
      <c r="H265" s="8" t="s">
        <v>504</v>
      </c>
      <c r="I265" s="8" t="s">
        <v>514</v>
      </c>
      <c r="J265" s="9" t="s">
        <v>2631</v>
      </c>
      <c r="K265" s="9" t="s">
        <v>2660</v>
      </c>
      <c r="L265" s="9" t="s">
        <v>2661</v>
      </c>
      <c r="M265" s="10" t="str">
        <f>VLOOKUP(B265,SAOM!B$2:H1259,7,0)</f>
        <v>-</v>
      </c>
      <c r="N265" s="84">
        <v>4033</v>
      </c>
      <c r="O265" s="19" t="str">
        <f>VLOOKUP(B265,SAOM!B$2:I1259,8,0)</f>
        <v>-</v>
      </c>
      <c r="P265" s="19" t="e">
        <f>VLOOKUP(B265,AG_Lider!A$1:F1618,6,0)</f>
        <v>#N/A</v>
      </c>
      <c r="Q265" s="24" t="str">
        <f>VLOOKUP(B265,SAOM!B$2:J1259,9,0)</f>
        <v>Ana Cristina Pereira Guimarães</v>
      </c>
      <c r="R265" s="19" t="str">
        <f>VLOOKUP(B265,SAOM!B$2:K1705,10,0)</f>
        <v>Rua Mario Milward, 283</v>
      </c>
      <c r="S265" s="24" t="str">
        <f>VLOOKUP(B265,SAOM!B$2:L1985,11,0)</f>
        <v>(35) 3341-3758</v>
      </c>
      <c r="T265" s="43"/>
      <c r="U265" s="9" t="str">
        <f>VLOOKUP(B265,SAOM!B$2:M1565,12,0)</f>
        <v>-</v>
      </c>
      <c r="V265" s="19"/>
      <c r="W265" s="9"/>
      <c r="X265" s="52"/>
      <c r="Y265" s="54"/>
      <c r="Z265" s="9" t="s">
        <v>2785</v>
      </c>
      <c r="AA265" s="21">
        <v>41002</v>
      </c>
    </row>
    <row r="266" spans="1:27" s="76" customFormat="1">
      <c r="A266" s="32">
        <v>950</v>
      </c>
      <c r="B266" s="92" t="s">
        <v>2635</v>
      </c>
      <c r="C266" s="19">
        <v>40997</v>
      </c>
      <c r="D266" s="19">
        <f t="shared" si="15"/>
        <v>41042</v>
      </c>
      <c r="E266" s="19" t="s">
        <v>507</v>
      </c>
      <c r="F266" s="19">
        <v>41002</v>
      </c>
      <c r="G266" s="8" t="s">
        <v>777</v>
      </c>
      <c r="H266" s="8" t="s">
        <v>504</v>
      </c>
      <c r="I266" s="8" t="s">
        <v>514</v>
      </c>
      <c r="J266" s="9" t="s">
        <v>2636</v>
      </c>
      <c r="K266" s="9" t="s">
        <v>2662</v>
      </c>
      <c r="L266" s="9" t="s">
        <v>2663</v>
      </c>
      <c r="M266" s="10" t="str">
        <f>VLOOKUP(B266,SAOM!B$2:H1260,7,0)</f>
        <v>-</v>
      </c>
      <c r="N266" s="84">
        <v>4033</v>
      </c>
      <c r="O266" s="19" t="str">
        <f>VLOOKUP(B266,SAOM!B$2:I1260,8,0)</f>
        <v>-</v>
      </c>
      <c r="P266" s="19" t="e">
        <f>VLOOKUP(B266,AG_Lider!A$1:F1619,6,0)</f>
        <v>#N/A</v>
      </c>
      <c r="Q266" s="24" t="str">
        <f>VLOOKUP(B266,SAOM!B$2:J1260,9,0)</f>
        <v>Geliane de Andrade Lima Teofilo</v>
      </c>
      <c r="R266" s="19" t="str">
        <f>VLOOKUP(B266,SAOM!B$2:K1706,10,0)</f>
        <v>Rua Joaquim Plácido Barbosa, 302</v>
      </c>
      <c r="S266" s="24" t="str">
        <f>VLOOKUP(B266,SAOM!B$2:L1986,11,0)</f>
        <v>(34) 3353-5311</v>
      </c>
      <c r="T266" s="43"/>
      <c r="U266" s="9" t="str">
        <f>VLOOKUP(B266,SAOM!B$2:M1566,12,0)</f>
        <v>-</v>
      </c>
      <c r="V266" s="19"/>
      <c r="W266" s="9"/>
      <c r="X266" s="52"/>
      <c r="Y266" s="54"/>
      <c r="Z266" s="9" t="s">
        <v>2783</v>
      </c>
      <c r="AA266" s="21">
        <v>40972</v>
      </c>
    </row>
    <row r="267" spans="1:27" s="76" customFormat="1">
      <c r="A267" s="32">
        <v>952</v>
      </c>
      <c r="B267" s="92" t="s">
        <v>2640</v>
      </c>
      <c r="C267" s="19">
        <v>40997</v>
      </c>
      <c r="D267" s="19">
        <f t="shared" si="15"/>
        <v>41042</v>
      </c>
      <c r="E267" s="19">
        <f t="shared" si="16"/>
        <v>41057</v>
      </c>
      <c r="F267" s="19"/>
      <c r="G267" s="8" t="s">
        <v>525</v>
      </c>
      <c r="H267" s="8" t="s">
        <v>504</v>
      </c>
      <c r="I267" s="8" t="s">
        <v>507</v>
      </c>
      <c r="J267" s="9" t="s">
        <v>2641</v>
      </c>
      <c r="K267" s="9" t="s">
        <v>2664</v>
      </c>
      <c r="L267" s="9" t="s">
        <v>2665</v>
      </c>
      <c r="M267" s="10" t="str">
        <f>VLOOKUP(B267,SAOM!B$2:H1261,7,0)</f>
        <v>SES-COAS-0952</v>
      </c>
      <c r="N267" s="84">
        <v>4033</v>
      </c>
      <c r="O267" s="19">
        <f>VLOOKUP(B267,SAOM!B$2:I1261,8,0)</f>
        <v>41026</v>
      </c>
      <c r="P267" s="19" t="str">
        <f>VLOOKUP(B267,AG_Lider!A$1:F1620,6,0)</f>
        <v>CONCLUÍDO</v>
      </c>
      <c r="Q267" s="24" t="str">
        <f>VLOOKUP(B267,SAOM!B$2:J1261,9,0)</f>
        <v>Luana Paula Jordão Carvalho</v>
      </c>
      <c r="R267" s="19" t="str">
        <f>VLOOKUP(B267,SAOM!B$2:K1707,10,0)</f>
        <v>Rua Maria da Conceição Fonseca, 130</v>
      </c>
      <c r="S267" s="24" t="str">
        <f>VLOOKUP(B267,SAOM!B$2:L1987,11,0)</f>
        <v>(35) 9878-5142</v>
      </c>
      <c r="T267" s="43"/>
      <c r="U267" s="9" t="str">
        <f>VLOOKUP(B267,SAOM!B$2:M1567,12,0)</f>
        <v>00:20:0e:10:48:b5</v>
      </c>
      <c r="V267" s="19">
        <v>41026</v>
      </c>
      <c r="W267" s="9" t="s">
        <v>2553</v>
      </c>
      <c r="X267" s="52">
        <v>41026</v>
      </c>
      <c r="Y267" s="54"/>
      <c r="Z267" s="46"/>
      <c r="AA267" s="21">
        <v>41026</v>
      </c>
    </row>
    <row r="268" spans="1:27" s="76" customFormat="1">
      <c r="A268" s="32">
        <v>953</v>
      </c>
      <c r="B268" s="92" t="s">
        <v>2645</v>
      </c>
      <c r="C268" s="19">
        <v>40997</v>
      </c>
      <c r="D268" s="19">
        <f t="shared" si="15"/>
        <v>41042</v>
      </c>
      <c r="E268" s="19" t="s">
        <v>507</v>
      </c>
      <c r="F268" s="19">
        <v>41015</v>
      </c>
      <c r="G268" s="8" t="s">
        <v>777</v>
      </c>
      <c r="H268" s="8" t="s">
        <v>504</v>
      </c>
      <c r="I268" s="8" t="s">
        <v>514</v>
      </c>
      <c r="J268" s="9" t="s">
        <v>1831</v>
      </c>
      <c r="K268" s="9" t="s">
        <v>2666</v>
      </c>
      <c r="L268" s="9" t="s">
        <v>2667</v>
      </c>
      <c r="M268" s="10" t="str">
        <f>VLOOKUP(B268,SAOM!B$2:H1262,7,0)</f>
        <v>-</v>
      </c>
      <c r="N268" s="84">
        <v>4033</v>
      </c>
      <c r="O268" s="19" t="str">
        <f>VLOOKUP(B268,SAOM!B$2:I1262,8,0)</f>
        <v>-</v>
      </c>
      <c r="P268" s="19" t="str">
        <f>VLOOKUP(B268,AG_Lider!A$1:F1621,6,0)</f>
        <v>VODANET</v>
      </c>
      <c r="Q268" s="24" t="str">
        <f>VLOOKUP(B268,SAOM!B$2:J1262,9,0)</f>
        <v>Marcus Vinicius do Nascimento</v>
      </c>
      <c r="R268" s="19" t="str">
        <f>VLOOKUP(B268,SAOM!B$2:K1708,10,0)</f>
        <v>Rua Expedicionário Taumaturgo, 66</v>
      </c>
      <c r="S268" s="24" t="str">
        <f>VLOOKUP(B268,SAOM!B$2:L1988,11,0)</f>
        <v>(33) 3317-1106</v>
      </c>
      <c r="T268" s="43"/>
      <c r="U268" s="9" t="str">
        <f>VLOOKUP(B268,SAOM!B$2:M1568,12,0)</f>
        <v>-</v>
      </c>
      <c r="V268" s="19"/>
      <c r="W268" s="9"/>
      <c r="X268" s="52"/>
      <c r="Y268" s="54"/>
      <c r="Z268" s="9" t="s">
        <v>2942</v>
      </c>
      <c r="AA268" s="21"/>
    </row>
    <row r="269" spans="1:27" s="76" customFormat="1">
      <c r="A269" s="56">
        <v>954</v>
      </c>
      <c r="B269" s="92" t="s">
        <v>2656</v>
      </c>
      <c r="C269" s="19">
        <v>40997</v>
      </c>
      <c r="D269" s="19">
        <f t="shared" si="15"/>
        <v>41042</v>
      </c>
      <c r="E269" s="19">
        <f t="shared" si="16"/>
        <v>41057</v>
      </c>
      <c r="F269" s="19"/>
      <c r="G269" s="8" t="s">
        <v>525</v>
      </c>
      <c r="H269" s="8" t="s">
        <v>504</v>
      </c>
      <c r="I269" s="8" t="s">
        <v>507</v>
      </c>
      <c r="J269" s="9" t="s">
        <v>2649</v>
      </c>
      <c r="K269" s="9" t="s">
        <v>2668</v>
      </c>
      <c r="L269" s="9" t="s">
        <v>2669</v>
      </c>
      <c r="M269" s="10" t="str">
        <f>VLOOKUP(B269,SAOM!B$2:H1263,7,0)</f>
        <v>SES-COAO-0954</v>
      </c>
      <c r="N269" s="84">
        <v>4033</v>
      </c>
      <c r="O269" s="19">
        <f>VLOOKUP(B269,SAOM!B$2:I1263,8,0)</f>
        <v>41024</v>
      </c>
      <c r="P269" s="19" t="str">
        <f>VLOOKUP(B269,AG_Lider!A$1:F1622,6,0)</f>
        <v>CONCLUÍDO</v>
      </c>
      <c r="Q269" s="24" t="str">
        <f>VLOOKUP(B269,SAOM!B$2:J1263,9,0)</f>
        <v>Ana Paula Moraes Nogueira</v>
      </c>
      <c r="R269" s="19" t="str">
        <f>VLOOKUP(B269,SAOM!B$2:K1709,10,0)</f>
        <v>travessa José de Pinto Nogueira</v>
      </c>
      <c r="S269" s="24" t="str">
        <f>VLOOKUP(B269,SAOM!B$2:L1989,11,0)</f>
        <v>(35) 9938-8818</v>
      </c>
      <c r="T269" s="43"/>
      <c r="U269" s="9" t="str">
        <f>VLOOKUP(B269,SAOM!B$2:M1569,12,0)</f>
        <v>00:20:0e:10:48:bc</v>
      </c>
      <c r="V269" s="19">
        <v>41024</v>
      </c>
      <c r="W269" s="9" t="s">
        <v>2013</v>
      </c>
      <c r="X269" s="52">
        <v>41024</v>
      </c>
      <c r="Y269" s="54"/>
      <c r="Z269" s="46"/>
      <c r="AA269" s="21">
        <v>41024</v>
      </c>
    </row>
    <row r="270" spans="1:27" s="76" customFormat="1">
      <c r="A270" s="56">
        <v>956</v>
      </c>
      <c r="B270" s="92" t="s">
        <v>2657</v>
      </c>
      <c r="C270" s="19">
        <v>40997</v>
      </c>
      <c r="D270" s="19">
        <f t="shared" si="15"/>
        <v>41042</v>
      </c>
      <c r="E270" s="19">
        <f t="shared" si="16"/>
        <v>41057</v>
      </c>
      <c r="F270" s="19"/>
      <c r="G270" s="8" t="s">
        <v>525</v>
      </c>
      <c r="H270" s="8" t="s">
        <v>504</v>
      </c>
      <c r="I270" s="8" t="s">
        <v>507</v>
      </c>
      <c r="J270" s="9" t="s">
        <v>2872</v>
      </c>
      <c r="K270" s="9" t="s">
        <v>2670</v>
      </c>
      <c r="L270" s="9" t="s">
        <v>2671</v>
      </c>
      <c r="M270" s="10" t="str">
        <f>VLOOKUP(B270,SAOM!B$2:H1264,7,0)</f>
        <v>SES-DIIS-0956</v>
      </c>
      <c r="N270" s="84">
        <v>4033</v>
      </c>
      <c r="O270" s="19">
        <f>VLOOKUP(B270,SAOM!B$2:I1264,8,0)</f>
        <v>41022</v>
      </c>
      <c r="P270" s="19" t="str">
        <f>VLOOKUP(B270,AG_Lider!A$1:F1623,6,0)</f>
        <v>CONCLUÍDO</v>
      </c>
      <c r="Q270" s="24" t="str">
        <f>VLOOKUP(B270,SAOM!B$2:J1264,9,0)</f>
        <v>Danilo Vieira Lima</v>
      </c>
      <c r="R270" s="19" t="str">
        <f>VLOOKUP(B270,SAOM!B$2:K1710,10,0)</f>
        <v>Rua Wilson Castro Mares, 333</v>
      </c>
      <c r="S270" s="24" t="str">
        <f>VLOOKUP(B270,SAOM!B$2:L1990,11,0)</f>
        <v>(33) 8814-9002</v>
      </c>
      <c r="T270" s="43"/>
      <c r="U270" s="9" t="str">
        <f>VLOOKUP(B270,SAOM!B$2:M1570,12,0)</f>
        <v>00:20:0e:10:49:9a</v>
      </c>
      <c r="V270" s="19">
        <v>41023</v>
      </c>
      <c r="W270" s="9" t="s">
        <v>2331</v>
      </c>
      <c r="X270" s="52">
        <v>41023</v>
      </c>
      <c r="Y270" s="54"/>
      <c r="Z270" s="46"/>
      <c r="AA270" s="21">
        <v>41023</v>
      </c>
    </row>
    <row r="271" spans="1:27" s="76" customFormat="1">
      <c r="A271" s="56">
        <v>3231</v>
      </c>
      <c r="B271" s="92" t="s">
        <v>2761</v>
      </c>
      <c r="C271" s="19">
        <v>41001</v>
      </c>
      <c r="D271" s="19">
        <f t="shared" ref="D271:D305" si="17">C271+45</f>
        <v>41046</v>
      </c>
      <c r="E271" s="19">
        <f t="shared" ref="E271:E305" si="18">C271+60</f>
        <v>41061</v>
      </c>
      <c r="F271" s="19"/>
      <c r="G271" s="8" t="s">
        <v>525</v>
      </c>
      <c r="H271" s="8" t="s">
        <v>504</v>
      </c>
      <c r="I271" s="8" t="s">
        <v>507</v>
      </c>
      <c r="J271" s="9" t="s">
        <v>118</v>
      </c>
      <c r="K271" s="9" t="s">
        <v>674</v>
      </c>
      <c r="L271" s="9" t="s">
        <v>675</v>
      </c>
      <c r="M271" s="10" t="str">
        <f>VLOOKUP(B271,SAOM!B$2:H1265,7,0)</f>
        <v>SES-SAIA-3231</v>
      </c>
      <c r="N271" s="84">
        <v>4033</v>
      </c>
      <c r="O271" s="19">
        <f>VLOOKUP(B271,SAOM!B$2:I1265,8,0)</f>
        <v>41011</v>
      </c>
      <c r="P271" s="19" t="str">
        <f>VLOOKUP(B271,AG_Lider!A$1:F1624,6,0)</f>
        <v>CONCLUÍDO</v>
      </c>
      <c r="Q271" s="24" t="str">
        <f>VLOOKUP(B271,SAOM!B$2:J1265,9,0)</f>
        <v>José Eduardo</v>
      </c>
      <c r="R271" s="19" t="str">
        <f>VLOOKUP(B271,SAOM!B$2:K1711,10,0)</f>
        <v>Av. VIII, Numero 50</v>
      </c>
      <c r="S271" s="24" t="str">
        <f>VLOOKUP(B271,SAOM!B$2:L1991,11,0)</f>
        <v>31 3641-5320</v>
      </c>
      <c r="T271" s="43"/>
      <c r="U271" s="9" t="str">
        <f>VLOOKUP(B271,SAOM!B$2:M1571,12,0)</f>
        <v>00:20:0e:10:4c:64</v>
      </c>
      <c r="V271" s="19">
        <v>41011</v>
      </c>
      <c r="W271" s="9" t="s">
        <v>703</v>
      </c>
      <c r="X271" s="52">
        <v>41011</v>
      </c>
      <c r="Y271" s="54"/>
      <c r="Z271" s="46"/>
      <c r="AA271" s="21">
        <v>41011</v>
      </c>
    </row>
    <row r="272" spans="1:27" s="76" customFormat="1">
      <c r="A272" s="32">
        <v>3232</v>
      </c>
      <c r="B272" s="92" t="s">
        <v>2762</v>
      </c>
      <c r="C272" s="19">
        <v>41001</v>
      </c>
      <c r="D272" s="19">
        <f t="shared" si="17"/>
        <v>41046</v>
      </c>
      <c r="E272" s="19">
        <f t="shared" si="18"/>
        <v>41061</v>
      </c>
      <c r="F272" s="19"/>
      <c r="G272" s="8" t="s">
        <v>525</v>
      </c>
      <c r="H272" s="8" t="s">
        <v>504</v>
      </c>
      <c r="I272" s="8" t="s">
        <v>507</v>
      </c>
      <c r="J272" s="9" t="s">
        <v>118</v>
      </c>
      <c r="K272" s="9" t="s">
        <v>674</v>
      </c>
      <c r="L272" s="9" t="s">
        <v>675</v>
      </c>
      <c r="M272" s="10" t="str">
        <f>VLOOKUP(B272,SAOM!B$2:H1266,7,0)</f>
        <v>SES-SAIA-3232</v>
      </c>
      <c r="N272" s="84">
        <v>4033</v>
      </c>
      <c r="O272" s="19">
        <f>VLOOKUP(B272,SAOM!B$2:I1266,8,0)</f>
        <v>41010</v>
      </c>
      <c r="P272" s="19" t="str">
        <f>VLOOKUP(B272,AG_Lider!A$1:F1625,6,0)</f>
        <v>CONCLUÍDO</v>
      </c>
      <c r="Q272" s="24" t="str">
        <f>VLOOKUP(B272,SAOM!B$2:J1266,9,0)</f>
        <v>Betânia Claudiano</v>
      </c>
      <c r="R272" s="19" t="str">
        <f>VLOOKUP(B272,SAOM!B$2:K1712,10,0)</f>
        <v>Rua Poti, 403</v>
      </c>
      <c r="S272" s="24" t="str">
        <f>VLOOKUP(B272,SAOM!B$2:L1992,11,0)</f>
        <v>31 3635-6583</v>
      </c>
      <c r="T272" s="43"/>
      <c r="U272" s="9" t="str">
        <f>VLOOKUP(B272,SAOM!B$2:M1572,12,0)</f>
        <v>00:20:0E:10:49:A1</v>
      </c>
      <c r="V272" s="19">
        <v>41032</v>
      </c>
      <c r="W272" s="9" t="s">
        <v>2423</v>
      </c>
      <c r="X272" s="52">
        <v>41032</v>
      </c>
      <c r="Y272" s="54"/>
      <c r="Z272" s="46"/>
      <c r="AA272" s="21">
        <v>41032</v>
      </c>
    </row>
    <row r="273" spans="1:27" s="76" customFormat="1">
      <c r="A273" s="56">
        <v>3233</v>
      </c>
      <c r="B273" s="92" t="s">
        <v>2763</v>
      </c>
      <c r="C273" s="19">
        <v>41002</v>
      </c>
      <c r="D273" s="19">
        <f t="shared" si="17"/>
        <v>41047</v>
      </c>
      <c r="E273" s="19">
        <f t="shared" si="18"/>
        <v>41062</v>
      </c>
      <c r="F273" s="19"/>
      <c r="G273" s="8" t="s">
        <v>525</v>
      </c>
      <c r="H273" s="8" t="s">
        <v>504</v>
      </c>
      <c r="I273" s="8" t="s">
        <v>507</v>
      </c>
      <c r="J273" s="9" t="s">
        <v>118</v>
      </c>
      <c r="K273" s="9" t="s">
        <v>674</v>
      </c>
      <c r="L273" s="9" t="s">
        <v>675</v>
      </c>
      <c r="M273" s="10" t="str">
        <f>VLOOKUP(B273,SAOM!B$2:H1267,7,0)</f>
        <v>SES-SAIA- 3233</v>
      </c>
      <c r="N273" s="84">
        <v>4033</v>
      </c>
      <c r="O273" s="19">
        <f>VLOOKUP(B273,SAOM!B$2:I1267,8,0)</f>
        <v>41016</v>
      </c>
      <c r="P273" s="19" t="str">
        <f>VLOOKUP(B273,AG_Lider!A$1:F1626,6,0)</f>
        <v>CONCLUÍDO</v>
      </c>
      <c r="Q273" s="24" t="str">
        <f>VLOOKUP(B273,SAOM!B$2:J1267,9,0)</f>
        <v>Karlla Vieira</v>
      </c>
      <c r="R273" s="19" t="str">
        <f>VLOOKUP(B273,SAOM!B$2:K1713,10,0)</f>
        <v>Rua Holanda, 100</v>
      </c>
      <c r="S273" s="24" t="str">
        <f>VLOOKUP(B273,SAOM!B$2:L1993,11,0)</f>
        <v>031 3634-3500</v>
      </c>
      <c r="T273" s="43"/>
      <c r="U273" s="9" t="str">
        <f>VLOOKUP(B273,SAOM!B$2:M1573,12,0)</f>
        <v>00:20:0E:10:49:9E</v>
      </c>
      <c r="V273" s="19">
        <v>41016</v>
      </c>
      <c r="W273" s="9" t="s">
        <v>702</v>
      </c>
      <c r="X273" s="52">
        <v>41016</v>
      </c>
      <c r="Y273" s="54"/>
      <c r="Z273" s="46"/>
      <c r="AA273" s="21">
        <v>41019</v>
      </c>
    </row>
    <row r="274" spans="1:27" s="76" customFormat="1">
      <c r="A274" s="32">
        <v>3234</v>
      </c>
      <c r="B274" s="92" t="s">
        <v>2764</v>
      </c>
      <c r="C274" s="19">
        <v>41002</v>
      </c>
      <c r="D274" s="19">
        <f t="shared" si="17"/>
        <v>41047</v>
      </c>
      <c r="E274" s="19" t="s">
        <v>507</v>
      </c>
      <c r="F274" s="19">
        <v>41023</v>
      </c>
      <c r="G274" s="8" t="s">
        <v>777</v>
      </c>
      <c r="H274" s="8" t="s">
        <v>504</v>
      </c>
      <c r="I274" s="8" t="s">
        <v>514</v>
      </c>
      <c r="J274" s="9" t="s">
        <v>118</v>
      </c>
      <c r="K274" s="9" t="s">
        <v>674</v>
      </c>
      <c r="L274" s="9" t="s">
        <v>675</v>
      </c>
      <c r="M274" s="10" t="str">
        <f>VLOOKUP(B274,SAOM!B$2:H1268,7,0)</f>
        <v>-</v>
      </c>
      <c r="N274" s="84">
        <v>4033</v>
      </c>
      <c r="O274" s="19">
        <f>VLOOKUP(B274,SAOM!B$2:I1268,8,0)</f>
        <v>41012</v>
      </c>
      <c r="P274" s="19" t="str">
        <f>VLOOKUP(B274,AG_Lider!A$1:F1627,6,0)</f>
        <v>VODANET</v>
      </c>
      <c r="Q274" s="24" t="str">
        <f>VLOOKUP(B274,SAOM!B$2:J1268,9,0)</f>
        <v>Renata Barbosa</v>
      </c>
      <c r="R274" s="19" t="str">
        <f>VLOOKUP(B274,SAOM!B$2:K1714,10,0)</f>
        <v>Rua das Palmeiras, 243</v>
      </c>
      <c r="S274" s="24" t="str">
        <f>VLOOKUP(B274,SAOM!B$2:L1994,11,0)</f>
        <v>031 3691-2552</v>
      </c>
      <c r="T274" s="43"/>
      <c r="U274" s="9" t="str">
        <f>VLOOKUP(B274,SAOM!B$2:M1574,12,0)</f>
        <v>-</v>
      </c>
      <c r="V274" s="19"/>
      <c r="W274" s="9"/>
      <c r="X274" s="52"/>
      <c r="Y274" s="54"/>
      <c r="Z274" s="46" t="s">
        <v>3236</v>
      </c>
      <c r="AA274" s="21">
        <v>41023</v>
      </c>
    </row>
    <row r="275" spans="1:27" s="76" customFormat="1">
      <c r="A275" s="56">
        <v>3236</v>
      </c>
      <c r="B275" s="92" t="s">
        <v>2765</v>
      </c>
      <c r="C275" s="19">
        <v>41002</v>
      </c>
      <c r="D275" s="19">
        <f t="shared" si="17"/>
        <v>41047</v>
      </c>
      <c r="E275" s="19">
        <f t="shared" si="18"/>
        <v>41062</v>
      </c>
      <c r="F275" s="19"/>
      <c r="G275" s="8" t="s">
        <v>525</v>
      </c>
      <c r="H275" s="8" t="s">
        <v>504</v>
      </c>
      <c r="I275" s="8" t="s">
        <v>507</v>
      </c>
      <c r="J275" s="9" t="s">
        <v>118</v>
      </c>
      <c r="K275" s="9" t="s">
        <v>674</v>
      </c>
      <c r="L275" s="9" t="s">
        <v>675</v>
      </c>
      <c r="M275" s="10" t="str">
        <f>VLOOKUP(B275,SAOM!B$2:H1269,7,0)</f>
        <v>SES-SAIA-3236</v>
      </c>
      <c r="N275" s="84">
        <v>4033</v>
      </c>
      <c r="O275" s="19">
        <f>VLOOKUP(B275,SAOM!B$2:I1269,8,0)</f>
        <v>41012</v>
      </c>
      <c r="P275" s="19" t="str">
        <f>VLOOKUP(B275,AG_Lider!A$1:F1628,6,0)</f>
        <v>CONCLUÍDO</v>
      </c>
      <c r="Q275" s="24" t="str">
        <f>VLOOKUP(B275,SAOM!B$2:J1269,9,0)</f>
        <v>Keila Santos</v>
      </c>
      <c r="R275" s="19" t="str">
        <f>VLOOKUP(B275,SAOM!B$2:K1715,10,0)</f>
        <v>Rua Pará de Minas, 2333</v>
      </c>
      <c r="S275" s="24" t="str">
        <f>VLOOKUP(B275,SAOM!B$2:L1995,11,0)</f>
        <v>31 3634-2135</v>
      </c>
      <c r="T275" s="43"/>
      <c r="U275" s="9" t="str">
        <f>VLOOKUP(B275,SAOM!B$2:M1575,12,0)</f>
        <v>00:20:0e:10:48:72</v>
      </c>
      <c r="V275" s="19">
        <v>41012</v>
      </c>
      <c r="W275" s="9" t="s">
        <v>2553</v>
      </c>
      <c r="X275" s="52">
        <v>41012</v>
      </c>
      <c r="Y275" s="54"/>
      <c r="Z275" s="46"/>
      <c r="AA275" s="21">
        <v>41015</v>
      </c>
    </row>
    <row r="276" spans="1:27" s="76" customFormat="1">
      <c r="A276" s="56">
        <v>3237</v>
      </c>
      <c r="B276" s="92">
        <v>3237</v>
      </c>
      <c r="C276" s="19">
        <v>41002</v>
      </c>
      <c r="D276" s="19">
        <f t="shared" si="17"/>
        <v>41047</v>
      </c>
      <c r="E276" s="19">
        <f t="shared" si="18"/>
        <v>41062</v>
      </c>
      <c r="F276" s="19"/>
      <c r="G276" s="8" t="s">
        <v>525</v>
      </c>
      <c r="H276" s="8" t="s">
        <v>696</v>
      </c>
      <c r="I276" s="8" t="s">
        <v>507</v>
      </c>
      <c r="J276" s="9" t="s">
        <v>118</v>
      </c>
      <c r="K276" s="9" t="s">
        <v>674</v>
      </c>
      <c r="L276" s="9" t="s">
        <v>675</v>
      </c>
      <c r="M276" s="10" t="str">
        <f>VLOOKUP(B276,SAOM!B$2:H1270,7,0)</f>
        <v>SES-SAIA-3237</v>
      </c>
      <c r="N276" s="84">
        <v>4033</v>
      </c>
      <c r="O276" s="19">
        <f>VLOOKUP(B276,SAOM!B$2:I1270,8,0)</f>
        <v>41017</v>
      </c>
      <c r="P276" s="19" t="e">
        <f>VLOOKUP(B276,AG_Lider!A$1:F1629,6,0)</f>
        <v>#N/A</v>
      </c>
      <c r="Q276" s="24" t="str">
        <f>VLOOKUP(B276,SAOM!B$2:J1270,9,0)</f>
        <v>Poliana Elisa</v>
      </c>
      <c r="R276" s="19" t="str">
        <f>VLOOKUP(B276,SAOM!B$2:K1716,10,0)</f>
        <v>Rua Coronel Lima e Silva, 3</v>
      </c>
      <c r="S276" s="24" t="str">
        <f>VLOOKUP(B276,SAOM!B$2:L1996,11,0)</f>
        <v>31 3641-5239</v>
      </c>
      <c r="T276" s="43"/>
      <c r="U276" s="9" t="str">
        <f>VLOOKUP(B276,SAOM!B$2:M1576,12,0)</f>
        <v>00:20:0e:10:48:f5</v>
      </c>
      <c r="V276" s="19">
        <v>41018</v>
      </c>
      <c r="W276" s="9" t="s">
        <v>977</v>
      </c>
      <c r="X276" s="52">
        <v>41019</v>
      </c>
      <c r="Y276" s="54"/>
      <c r="Z276" s="46"/>
      <c r="AA276" s="21">
        <v>41019</v>
      </c>
    </row>
    <row r="277" spans="1:27" s="76" customFormat="1">
      <c r="A277" s="56">
        <v>3238</v>
      </c>
      <c r="B277" s="92" t="s">
        <v>2766</v>
      </c>
      <c r="C277" s="19">
        <v>41002</v>
      </c>
      <c r="D277" s="19">
        <f t="shared" si="17"/>
        <v>41047</v>
      </c>
      <c r="E277" s="19">
        <f t="shared" si="18"/>
        <v>41062</v>
      </c>
      <c r="F277" s="19"/>
      <c r="G277" s="8" t="s">
        <v>525</v>
      </c>
      <c r="H277" s="8" t="s">
        <v>504</v>
      </c>
      <c r="I277" s="8" t="s">
        <v>507</v>
      </c>
      <c r="J277" s="9" t="s">
        <v>118</v>
      </c>
      <c r="K277" s="9" t="s">
        <v>674</v>
      </c>
      <c r="L277" s="9" t="s">
        <v>675</v>
      </c>
      <c r="M277" s="10" t="str">
        <f>VLOOKUP(B277,SAOM!B$2:H1271,7,0)</f>
        <v>SES-SAIA-3238</v>
      </c>
      <c r="N277" s="84">
        <v>4033</v>
      </c>
      <c r="O277" s="19">
        <f>VLOOKUP(B277,SAOM!B$2:I1271,8,0)</f>
        <v>41019</v>
      </c>
      <c r="P277" s="19" t="str">
        <f>VLOOKUP(B277,AG_Lider!A$1:F1630,6,0)</f>
        <v>CONCLUÍDO</v>
      </c>
      <c r="Q277" s="24" t="str">
        <f>VLOOKUP(B277,SAOM!B$2:J1271,9,0)</f>
        <v>Carla Manaíra</v>
      </c>
      <c r="R277" s="19" t="str">
        <f>VLOOKUP(B277,SAOM!B$2:K1717,10,0)</f>
        <v>Rua Antônio de Pinho Tavares, 268</v>
      </c>
      <c r="S277" s="24" t="str">
        <f>VLOOKUP(B277,SAOM!B$2:L1997,11,0)</f>
        <v>31 3636-3103</v>
      </c>
      <c r="T277" s="43"/>
      <c r="U277" s="9" t="str">
        <f>VLOOKUP(B277,SAOM!B$2:M1577,12,0)</f>
        <v>00:20:0e:10:4a:07</v>
      </c>
      <c r="V277" s="19">
        <v>41019</v>
      </c>
      <c r="W277" s="9" t="s">
        <v>1778</v>
      </c>
      <c r="X277" s="52">
        <v>41019</v>
      </c>
      <c r="Y277" s="54"/>
      <c r="Z277" s="46"/>
      <c r="AA277" s="21">
        <v>41022</v>
      </c>
    </row>
    <row r="278" spans="1:27" s="76" customFormat="1">
      <c r="A278" s="32">
        <v>3239</v>
      </c>
      <c r="B278" s="92" t="s">
        <v>2767</v>
      </c>
      <c r="C278" s="19">
        <v>41002</v>
      </c>
      <c r="D278" s="19">
        <f t="shared" si="17"/>
        <v>41047</v>
      </c>
      <c r="E278" s="19" t="s">
        <v>507</v>
      </c>
      <c r="F278" s="19">
        <v>41015</v>
      </c>
      <c r="G278" s="8" t="s">
        <v>777</v>
      </c>
      <c r="H278" s="8" t="s">
        <v>504</v>
      </c>
      <c r="I278" s="8" t="s">
        <v>514</v>
      </c>
      <c r="J278" s="9" t="s">
        <v>118</v>
      </c>
      <c r="K278" s="9" t="s">
        <v>674</v>
      </c>
      <c r="L278" s="9" t="s">
        <v>675</v>
      </c>
      <c r="M278" s="10" t="str">
        <f>VLOOKUP(B278,SAOM!B$2:H1272,7,0)</f>
        <v>-</v>
      </c>
      <c r="N278" s="84">
        <v>4033</v>
      </c>
      <c r="O278" s="19" t="str">
        <f>VLOOKUP(B278,SAOM!B$2:I1272,8,0)</f>
        <v>-</v>
      </c>
      <c r="P278" s="19" t="str">
        <f>VLOOKUP(B278,AG_Lider!A$1:F1631,6,0)</f>
        <v>VODANET</v>
      </c>
      <c r="Q278" s="24" t="str">
        <f>VLOOKUP(B278,SAOM!B$2:J1272,9,0)</f>
        <v>Gustavo Ferreira</v>
      </c>
      <c r="R278" s="19" t="str">
        <f>VLOOKUP(B278,SAOM!B$2:K1718,10,0)</f>
        <v>Rua Dois, 59</v>
      </c>
      <c r="S278" s="24" t="str">
        <f>VLOOKUP(B278,SAOM!B$2:L1998,11,0)</f>
        <v>31 3634-0252</v>
      </c>
      <c r="T278" s="43"/>
      <c r="U278" s="9" t="str">
        <f>VLOOKUP(B278,SAOM!B$2:M1578,12,0)</f>
        <v>-</v>
      </c>
      <c r="V278" s="19"/>
      <c r="W278" s="9"/>
      <c r="X278" s="52"/>
      <c r="Y278" s="54"/>
      <c r="Z278" s="9" t="s">
        <v>2943</v>
      </c>
      <c r="AA278" s="21"/>
    </row>
    <row r="279" spans="1:27" s="76" customFormat="1">
      <c r="A279" s="56">
        <v>3240</v>
      </c>
      <c r="B279" s="92" t="s">
        <v>2768</v>
      </c>
      <c r="C279" s="19">
        <v>41002</v>
      </c>
      <c r="D279" s="19">
        <f t="shared" si="17"/>
        <v>41047</v>
      </c>
      <c r="E279" s="19">
        <f t="shared" si="18"/>
        <v>41062</v>
      </c>
      <c r="F279" s="19"/>
      <c r="G279" s="8" t="s">
        <v>525</v>
      </c>
      <c r="H279" s="8" t="s">
        <v>504</v>
      </c>
      <c r="I279" s="8" t="s">
        <v>507</v>
      </c>
      <c r="J279" s="9" t="s">
        <v>118</v>
      </c>
      <c r="K279" s="9" t="s">
        <v>674</v>
      </c>
      <c r="L279" s="9" t="s">
        <v>675</v>
      </c>
      <c r="M279" s="10" t="str">
        <f>VLOOKUP(B279,SAOM!B$2:H1273,7,0)</f>
        <v>SES-SAIA-3240</v>
      </c>
      <c r="N279" s="84">
        <v>4033</v>
      </c>
      <c r="O279" s="19">
        <f>VLOOKUP(B279,SAOM!B$2:I1273,8,0)</f>
        <v>41017</v>
      </c>
      <c r="P279" s="19" t="str">
        <f>VLOOKUP(B279,AG_Lider!A$1:F1632,6,0)</f>
        <v>CONCLUÍDO</v>
      </c>
      <c r="Q279" s="24" t="str">
        <f>VLOOKUP(B279,SAOM!B$2:J1273,9,0)</f>
        <v>Maria Antônia</v>
      </c>
      <c r="R279" s="19" t="str">
        <f>VLOOKUP(B279,SAOM!B$2:K1719,10,0)</f>
        <v>Rua G, 70</v>
      </c>
      <c r="S279" s="24" t="str">
        <f>VLOOKUP(B279,SAOM!B$2:L1999,11,0)</f>
        <v>31 3641-5229</v>
      </c>
      <c r="T279" s="43"/>
      <c r="U279" s="9" t="str">
        <f>VLOOKUP(B279,SAOM!B$2:M1579,12,0)</f>
        <v>00:20:0e:10:49:cb</v>
      </c>
      <c r="V279" s="19">
        <v>41017</v>
      </c>
      <c r="W279" s="9" t="s">
        <v>1778</v>
      </c>
      <c r="X279" s="52">
        <v>41017</v>
      </c>
      <c r="Y279" s="54"/>
      <c r="Z279" s="46"/>
      <c r="AA279" s="21">
        <v>41019</v>
      </c>
    </row>
    <row r="280" spans="1:27" s="76" customFormat="1">
      <c r="A280" s="32">
        <v>3241</v>
      </c>
      <c r="B280" s="92">
        <v>3241</v>
      </c>
      <c r="C280" s="19">
        <v>41002</v>
      </c>
      <c r="D280" s="19">
        <f t="shared" si="17"/>
        <v>41047</v>
      </c>
      <c r="E280" s="19">
        <f t="shared" si="18"/>
        <v>41062</v>
      </c>
      <c r="F280" s="19"/>
      <c r="G280" s="8" t="s">
        <v>777</v>
      </c>
      <c r="H280" s="8" t="s">
        <v>696</v>
      </c>
      <c r="I280" s="8" t="s">
        <v>507</v>
      </c>
      <c r="J280" s="9" t="s">
        <v>118</v>
      </c>
      <c r="K280" s="9" t="s">
        <v>674</v>
      </c>
      <c r="L280" s="9" t="s">
        <v>675</v>
      </c>
      <c r="M280" s="10" t="str">
        <f>VLOOKUP(B280,SAOM!B$2:H1274,7,0)</f>
        <v>-</v>
      </c>
      <c r="N280" s="84">
        <v>4033</v>
      </c>
      <c r="O280" s="19">
        <v>41037</v>
      </c>
      <c r="P280" s="19" t="e">
        <f>VLOOKUP(B280,AG_Lider!A$1:F1633,6,0)</f>
        <v>#N/A</v>
      </c>
      <c r="Q280" s="24" t="str">
        <f>VLOOKUP(B280,SAOM!B$2:J1274,9,0)</f>
        <v>Vagner Carvalho</v>
      </c>
      <c r="R280" s="19" t="str">
        <f>VLOOKUP(B280,SAOM!B$2:K1720,10,0)</f>
        <v>Rua Argentina, 531</v>
      </c>
      <c r="S280" s="24" t="str">
        <f>VLOOKUP(B280,SAOM!B$2:L2000,11,0)</f>
        <v>31 3649-6865</v>
      </c>
      <c r="T280" s="43"/>
      <c r="U280" s="9" t="str">
        <f>VLOOKUP(B280,SAOM!B$2:M1580,12,0)</f>
        <v>-</v>
      </c>
      <c r="V280" s="19"/>
      <c r="W280" s="9"/>
      <c r="X280" s="52"/>
      <c r="Y280" s="54"/>
      <c r="Z280" s="46"/>
      <c r="AA280" s="21"/>
    </row>
    <row r="281" spans="1:27" s="76" customFormat="1">
      <c r="A281" s="56">
        <v>3242</v>
      </c>
      <c r="B281" s="92" t="s">
        <v>2769</v>
      </c>
      <c r="C281" s="19">
        <v>41002</v>
      </c>
      <c r="D281" s="19">
        <f t="shared" si="17"/>
        <v>41047</v>
      </c>
      <c r="E281" s="19">
        <f t="shared" si="18"/>
        <v>41062</v>
      </c>
      <c r="F281" s="19"/>
      <c r="G281" s="8" t="s">
        <v>525</v>
      </c>
      <c r="H281" s="8" t="s">
        <v>504</v>
      </c>
      <c r="I281" s="8" t="s">
        <v>507</v>
      </c>
      <c r="J281" s="9" t="s">
        <v>118</v>
      </c>
      <c r="K281" s="9" t="s">
        <v>674</v>
      </c>
      <c r="L281" s="9" t="s">
        <v>675</v>
      </c>
      <c r="M281" s="10" t="str">
        <f>VLOOKUP(B281,SAOM!B$2:H1275,7,0)</f>
        <v>SES-SAIA- 3242</v>
      </c>
      <c r="N281" s="84">
        <v>4033</v>
      </c>
      <c r="O281" s="19">
        <f>VLOOKUP(B281,SAOM!B$2:I1275,8,0)</f>
        <v>41015</v>
      </c>
      <c r="P281" s="19" t="str">
        <f>VLOOKUP(B281,AG_Lider!A$1:F1634,6,0)</f>
        <v>CONCLUÍDO</v>
      </c>
      <c r="Q281" s="24" t="str">
        <f>VLOOKUP(B281,SAOM!B$2:J1275,9,0)</f>
        <v>Marlene Caetano</v>
      </c>
      <c r="R281" s="19" t="str">
        <f>VLOOKUP(B281,SAOM!B$2:K1721,10,0)</f>
        <v>Rua Jabaquara, 187</v>
      </c>
      <c r="S281" s="24" t="str">
        <f>VLOOKUP(B281,SAOM!B$2:L2001,11,0)</f>
        <v>31 3636-2354</v>
      </c>
      <c r="T281" s="43"/>
      <c r="U281" s="9" t="str">
        <f>VLOOKUP(B281,SAOM!B$2:M1581,12,0)</f>
        <v>00:20:0e:10:48:8e</v>
      </c>
      <c r="V281" s="19">
        <v>41015</v>
      </c>
      <c r="W281" s="9" t="s">
        <v>1778</v>
      </c>
      <c r="X281" s="52">
        <v>41015</v>
      </c>
      <c r="Y281" s="54"/>
      <c r="Z281" s="46"/>
      <c r="AA281" s="21">
        <v>41019</v>
      </c>
    </row>
    <row r="282" spans="1:27" s="76" customFormat="1">
      <c r="A282" s="56">
        <v>3243</v>
      </c>
      <c r="B282" s="92" t="s">
        <v>2770</v>
      </c>
      <c r="C282" s="19">
        <v>41002</v>
      </c>
      <c r="D282" s="19">
        <f t="shared" si="17"/>
        <v>41047</v>
      </c>
      <c r="E282" s="19">
        <f t="shared" si="18"/>
        <v>41062</v>
      </c>
      <c r="F282" s="19">
        <v>41015</v>
      </c>
      <c r="G282" s="8" t="s">
        <v>525</v>
      </c>
      <c r="H282" s="8" t="s">
        <v>504</v>
      </c>
      <c r="I282" s="8" t="s">
        <v>507</v>
      </c>
      <c r="J282" s="9" t="s">
        <v>118</v>
      </c>
      <c r="K282" s="9" t="s">
        <v>674</v>
      </c>
      <c r="L282" s="9" t="s">
        <v>675</v>
      </c>
      <c r="M282" s="10" t="str">
        <f>VLOOKUP(B282,SAOM!B$2:H1276,7,0)</f>
        <v>SES-SAIA-3243</v>
      </c>
      <c r="N282" s="84">
        <v>4033</v>
      </c>
      <c r="O282" s="19">
        <f>VLOOKUP(B282,SAOM!B$2:I1276,8,0)</f>
        <v>41018</v>
      </c>
      <c r="P282" s="19" t="str">
        <f>VLOOKUP(B282,AG_Lider!A$1:F1635,6,0)</f>
        <v>CONCLUÍDO</v>
      </c>
      <c r="Q282" s="24" t="str">
        <f>VLOOKUP(B282,SAOM!B$2:J1276,9,0)</f>
        <v>Melinda Soares</v>
      </c>
      <c r="R282" s="19" t="str">
        <f>VLOOKUP(B282,SAOM!B$2:K1722,10,0)</f>
        <v>Rua Machado de Assis, 269</v>
      </c>
      <c r="S282" s="24" t="str">
        <f>VLOOKUP(B282,SAOM!B$2:L2002,11,0)</f>
        <v>31 3636-2351</v>
      </c>
      <c r="T282" s="43"/>
      <c r="U282" s="9" t="str">
        <f>VLOOKUP(B282,SAOM!B$2:M1582,12,0)</f>
        <v>00:20:0e:10:49:9f</v>
      </c>
      <c r="V282" s="19">
        <v>41018</v>
      </c>
      <c r="W282" s="9" t="s">
        <v>2327</v>
      </c>
      <c r="X282" s="52">
        <v>41018</v>
      </c>
      <c r="Y282" s="54"/>
      <c r="Z282" s="9" t="s">
        <v>2940</v>
      </c>
      <c r="AA282" s="21">
        <v>41019</v>
      </c>
    </row>
    <row r="283" spans="1:27" s="76" customFormat="1">
      <c r="A283" s="56">
        <v>3244</v>
      </c>
      <c r="B283" s="92" t="s">
        <v>2771</v>
      </c>
      <c r="C283" s="19">
        <v>41002</v>
      </c>
      <c r="D283" s="19">
        <f t="shared" si="17"/>
        <v>41047</v>
      </c>
      <c r="E283" s="19">
        <f t="shared" si="18"/>
        <v>41062</v>
      </c>
      <c r="F283" s="19"/>
      <c r="G283" s="8" t="s">
        <v>525</v>
      </c>
      <c r="H283" s="8" t="s">
        <v>504</v>
      </c>
      <c r="I283" s="8" t="s">
        <v>507</v>
      </c>
      <c r="J283" s="9" t="s">
        <v>118</v>
      </c>
      <c r="K283" s="9" t="s">
        <v>674</v>
      </c>
      <c r="L283" s="9" t="s">
        <v>675</v>
      </c>
      <c r="M283" s="10" t="str">
        <f>VLOOKUP(B283,SAOM!B$2:H1277,7,0)</f>
        <v>SES-SAIA-3244</v>
      </c>
      <c r="N283" s="84">
        <v>4033</v>
      </c>
      <c r="O283" s="19">
        <f>VLOOKUP(B283,SAOM!B$2:I1277,8,0)</f>
        <v>41012</v>
      </c>
      <c r="P283" s="19" t="str">
        <f>VLOOKUP(B283,AG_Lider!A$1:F1636,6,0)</f>
        <v>CONCLUÍDO</v>
      </c>
      <c r="Q283" s="24" t="str">
        <f>VLOOKUP(B283,SAOM!B$2:J1277,9,0)</f>
        <v>Ivone Luiz</v>
      </c>
      <c r="R283" s="19" t="str">
        <f>VLOOKUP(B283,SAOM!B$2:K1723,10,0)</f>
        <v>Rua Suiça, 79</v>
      </c>
      <c r="S283" s="24" t="str">
        <f>VLOOKUP(B283,SAOM!B$2:L2003,11,0)</f>
        <v>31 3634-2449</v>
      </c>
      <c r="T283" s="43"/>
      <c r="U283" s="9" t="str">
        <f>VLOOKUP(B283,SAOM!B$2:M1583,12,0)</f>
        <v>00:20:0e:10:49:97</v>
      </c>
      <c r="V283" s="19">
        <v>41012</v>
      </c>
      <c r="W283" s="9" t="s">
        <v>702</v>
      </c>
      <c r="X283" s="52">
        <v>41012</v>
      </c>
      <c r="Y283" s="54"/>
      <c r="Z283" s="46"/>
      <c r="AA283" s="21">
        <v>41012</v>
      </c>
    </row>
    <row r="284" spans="1:27" s="76" customFormat="1">
      <c r="A284" s="32">
        <v>3245</v>
      </c>
      <c r="B284" s="92">
        <v>3245</v>
      </c>
      <c r="C284" s="19">
        <v>41002</v>
      </c>
      <c r="D284" s="19">
        <f t="shared" si="17"/>
        <v>41047</v>
      </c>
      <c r="E284" s="19">
        <f t="shared" si="18"/>
        <v>41062</v>
      </c>
      <c r="F284" s="19"/>
      <c r="G284" s="8" t="s">
        <v>525</v>
      </c>
      <c r="H284" s="8" t="s">
        <v>696</v>
      </c>
      <c r="I284" s="8" t="s">
        <v>507</v>
      </c>
      <c r="J284" s="9" t="s">
        <v>118</v>
      </c>
      <c r="K284" s="9" t="s">
        <v>674</v>
      </c>
      <c r="L284" s="9" t="s">
        <v>675</v>
      </c>
      <c r="M284" s="10" t="str">
        <f>VLOOKUP(B284,SAOM!B$2:H1278,7,0)</f>
        <v>SES-SAIA-3245</v>
      </c>
      <c r="N284" s="84">
        <v>4033</v>
      </c>
      <c r="O284" s="19">
        <v>41036</v>
      </c>
      <c r="P284" s="19" t="e">
        <f>VLOOKUP(B284,AG_Lider!A$1:F1637,6,0)</f>
        <v>#N/A</v>
      </c>
      <c r="Q284" s="24" t="str">
        <f>VLOOKUP(B284,SAOM!B$2:J1278,9,0)</f>
        <v>Francisco Elias</v>
      </c>
      <c r="R284" s="19" t="str">
        <f>VLOOKUP(B284,SAOM!B$2:K1724,10,0)</f>
        <v>Rua Baldim, 891</v>
      </c>
      <c r="S284" s="24" t="str">
        <f>VLOOKUP(B284,SAOM!B$2:L2004,11,0)</f>
        <v>31 3649-6021</v>
      </c>
      <c r="T284" s="43"/>
      <c r="U284" s="9" t="str">
        <f>VLOOKUP(B284,SAOM!B$2:M1584,12,0)</f>
        <v>00:20:0e:10:48:ee</v>
      </c>
      <c r="V284" s="19">
        <v>41038</v>
      </c>
      <c r="W284" s="9" t="s">
        <v>3467</v>
      </c>
      <c r="X284" s="52">
        <v>41038</v>
      </c>
      <c r="Y284" s="54"/>
      <c r="Z284" s="46"/>
      <c r="AA284" s="21">
        <v>41038</v>
      </c>
    </row>
    <row r="285" spans="1:27" s="76" customFormat="1">
      <c r="A285" s="56">
        <v>3246</v>
      </c>
      <c r="B285" s="92" t="s">
        <v>2772</v>
      </c>
      <c r="C285" s="19">
        <v>41002</v>
      </c>
      <c r="D285" s="19">
        <f t="shared" si="17"/>
        <v>41047</v>
      </c>
      <c r="E285" s="19">
        <f t="shared" si="18"/>
        <v>41062</v>
      </c>
      <c r="F285" s="19"/>
      <c r="G285" s="8" t="s">
        <v>525</v>
      </c>
      <c r="H285" s="8" t="s">
        <v>504</v>
      </c>
      <c r="I285" s="8" t="s">
        <v>507</v>
      </c>
      <c r="J285" s="9" t="s">
        <v>118</v>
      </c>
      <c r="K285" s="9" t="s">
        <v>674</v>
      </c>
      <c r="L285" s="9" t="s">
        <v>675</v>
      </c>
      <c r="M285" s="10" t="str">
        <f>VLOOKUP(B285,SAOM!B$2:H1279,7,0)</f>
        <v>SES-SAIA-3246</v>
      </c>
      <c r="N285" s="84">
        <v>4033</v>
      </c>
      <c r="O285" s="19">
        <f>VLOOKUP(B285,SAOM!B$2:I1279,8,0)</f>
        <v>41016</v>
      </c>
      <c r="P285" s="19" t="str">
        <f>VLOOKUP(B285,AG_Lider!A$1:F1638,6,0)</f>
        <v>CONCLUÍDO</v>
      </c>
      <c r="Q285" s="24" t="str">
        <f>VLOOKUP(B285,SAOM!B$2:J1279,9,0)</f>
        <v>Paula Cristina</v>
      </c>
      <c r="R285" s="19" t="str">
        <f>VLOOKUP(B285,SAOM!B$2:K1725,10,0)</f>
        <v>Av. das Indústrias, 675</v>
      </c>
      <c r="S285" s="24" t="str">
        <f>VLOOKUP(B285,SAOM!B$2:L2005,11,0)</f>
        <v>31 3642-1008</v>
      </c>
      <c r="T285" s="43"/>
      <c r="U285" s="9" t="str">
        <f>VLOOKUP(B285,SAOM!B$2:M1585,12,0)</f>
        <v>00:20:0e:10:4a:42</v>
      </c>
      <c r="V285" s="19">
        <v>41016</v>
      </c>
      <c r="W285" s="9" t="s">
        <v>2553</v>
      </c>
      <c r="X285" s="52">
        <v>41016</v>
      </c>
      <c r="Y285" s="54"/>
      <c r="Z285" s="46"/>
      <c r="AA285" s="21">
        <v>41019</v>
      </c>
    </row>
    <row r="286" spans="1:27" s="76" customFormat="1">
      <c r="A286" s="56">
        <v>3247</v>
      </c>
      <c r="B286" s="92" t="s">
        <v>2773</v>
      </c>
      <c r="C286" s="19">
        <v>41002</v>
      </c>
      <c r="D286" s="19">
        <f t="shared" si="17"/>
        <v>41047</v>
      </c>
      <c r="E286" s="19">
        <f t="shared" si="18"/>
        <v>41062</v>
      </c>
      <c r="F286" s="19">
        <v>41015</v>
      </c>
      <c r="G286" s="8" t="s">
        <v>525</v>
      </c>
      <c r="H286" s="8" t="s">
        <v>504</v>
      </c>
      <c r="I286" s="8" t="s">
        <v>507</v>
      </c>
      <c r="J286" s="9" t="s">
        <v>118</v>
      </c>
      <c r="K286" s="9" t="s">
        <v>674</v>
      </c>
      <c r="L286" s="9" t="s">
        <v>675</v>
      </c>
      <c r="M286" s="10" t="str">
        <f>VLOOKUP(B286,SAOM!B$2:H1280,7,0)</f>
        <v>SES-SAIA-3247</v>
      </c>
      <c r="N286" s="84">
        <v>4033</v>
      </c>
      <c r="O286" s="19">
        <f>VLOOKUP(B286,SAOM!B$2:I1280,8,0)</f>
        <v>41023</v>
      </c>
      <c r="P286" s="19" t="str">
        <f>VLOOKUP(B286,AG_Lider!A$1:F1639,6,0)</f>
        <v>CONCLUÍDO</v>
      </c>
      <c r="Q286" s="24" t="str">
        <f>VLOOKUP(B286,SAOM!B$2:J1280,9,0)</f>
        <v>Daniela Christine</v>
      </c>
      <c r="R286" s="19" t="str">
        <f>VLOOKUP(B286,SAOM!B$2:K1726,10,0)</f>
        <v>Rua José Cândido Murta, 260</v>
      </c>
      <c r="S286" s="24" t="str">
        <f>VLOOKUP(B286,SAOM!B$2:L2006,11,0)</f>
        <v>31 3634-9409</v>
      </c>
      <c r="T286" s="43"/>
      <c r="U286" s="9" t="str">
        <f>VLOOKUP(B286,SAOM!B$2:M1586,12,0)</f>
        <v>00:20:0e:10:48:a2</v>
      </c>
      <c r="V286" s="19">
        <v>41023</v>
      </c>
      <c r="W286" s="9" t="s">
        <v>1778</v>
      </c>
      <c r="X286" s="52">
        <v>41023</v>
      </c>
      <c r="Y286" s="54"/>
      <c r="Z286" s="9" t="s">
        <v>2940</v>
      </c>
      <c r="AA286" s="21">
        <v>41023</v>
      </c>
    </row>
    <row r="287" spans="1:27" s="76" customFormat="1">
      <c r="A287" s="56">
        <v>3248</v>
      </c>
      <c r="B287" s="92" t="s">
        <v>2774</v>
      </c>
      <c r="C287" s="19">
        <v>41002</v>
      </c>
      <c r="D287" s="19">
        <f t="shared" si="17"/>
        <v>41047</v>
      </c>
      <c r="E287" s="19">
        <f t="shared" si="18"/>
        <v>41062</v>
      </c>
      <c r="F287" s="19">
        <v>41015</v>
      </c>
      <c r="G287" s="8" t="s">
        <v>525</v>
      </c>
      <c r="H287" s="8" t="s">
        <v>504</v>
      </c>
      <c r="I287" s="8" t="s">
        <v>507</v>
      </c>
      <c r="J287" s="9" t="s">
        <v>118</v>
      </c>
      <c r="K287" s="9" t="s">
        <v>674</v>
      </c>
      <c r="L287" s="9" t="s">
        <v>675</v>
      </c>
      <c r="M287" s="10" t="str">
        <f>VLOOKUP(B287,SAOM!B$2:H1281,7,0)</f>
        <v>SES-SAIA-3248</v>
      </c>
      <c r="N287" s="84">
        <v>4033</v>
      </c>
      <c r="O287" s="19">
        <f>VLOOKUP(B287,SAOM!B$2:I1281,8,0)</f>
        <v>41023</v>
      </c>
      <c r="P287" s="19" t="str">
        <f>VLOOKUP(B287,AG_Lider!A$1:F1640,6,0)</f>
        <v>CONCLUÍDO</v>
      </c>
      <c r="Q287" s="24" t="str">
        <f>VLOOKUP(B287,SAOM!B$2:J1281,9,0)</f>
        <v>Marizene Vilarinho</v>
      </c>
      <c r="R287" s="19" t="str">
        <f>VLOOKUP(B287,SAOM!B$2:K1727,10,0)</f>
        <v>Rua Estefânia Sales Sotero, s/n</v>
      </c>
      <c r="S287" s="24" t="str">
        <f>VLOOKUP(B287,SAOM!B$2:L2007,11,0)</f>
        <v>31 3637-2446</v>
      </c>
      <c r="T287" s="43"/>
      <c r="U287" s="9" t="str">
        <f>VLOOKUP(B287,SAOM!B$2:M1587,12,0)</f>
        <v>00:20:0e:10:48:65</v>
      </c>
      <c r="V287" s="19">
        <v>41023</v>
      </c>
      <c r="W287" s="9" t="s">
        <v>703</v>
      </c>
      <c r="X287" s="52">
        <v>41023</v>
      </c>
      <c r="Y287" s="54"/>
      <c r="Z287" s="9"/>
      <c r="AA287" s="21">
        <v>41023</v>
      </c>
    </row>
    <row r="288" spans="1:27" s="65" customFormat="1">
      <c r="A288" s="56">
        <v>3249</v>
      </c>
      <c r="B288" s="95" t="s">
        <v>2775</v>
      </c>
      <c r="C288" s="60">
        <v>41002</v>
      </c>
      <c r="D288" s="60">
        <f t="shared" si="17"/>
        <v>41047</v>
      </c>
      <c r="E288" s="60">
        <f t="shared" si="18"/>
        <v>41062</v>
      </c>
      <c r="F288" s="60"/>
      <c r="G288" s="57" t="s">
        <v>525</v>
      </c>
      <c r="H288" s="57" t="s">
        <v>504</v>
      </c>
      <c r="I288" s="57" t="s">
        <v>507</v>
      </c>
      <c r="J288" s="58" t="s">
        <v>118</v>
      </c>
      <c r="K288" s="58" t="s">
        <v>674</v>
      </c>
      <c r="L288" s="58" t="s">
        <v>675</v>
      </c>
      <c r="M288" s="102" t="str">
        <f>VLOOKUP(B288,SAOM!B$2:H1282,7,0)</f>
        <v>SES-SAIA-3249</v>
      </c>
      <c r="N288" s="103">
        <v>4033</v>
      </c>
      <c r="O288" s="60">
        <f>VLOOKUP(B288,SAOM!B$2:I1282,8,0)</f>
        <v>41019</v>
      </c>
      <c r="P288" s="60" t="str">
        <f>VLOOKUP(B288,AG_Lider!A$1:F1641,6,0)</f>
        <v>CONCLUÍDO</v>
      </c>
      <c r="Q288" s="104" t="str">
        <f>VLOOKUP(B288,SAOM!B$2:J1282,9,0)</f>
        <v>Karine Chaluppe</v>
      </c>
      <c r="R288" s="60" t="str">
        <f>VLOOKUP(B288,SAOM!B$2:K1728,10,0)</f>
        <v>Rua Manoel Felix Homem, 524</v>
      </c>
      <c r="S288" s="104" t="str">
        <f>VLOOKUP(B288,SAOM!B$2:L2008,11,0)</f>
        <v>31 3641-9110</v>
      </c>
      <c r="T288" s="61"/>
      <c r="U288" s="58" t="str">
        <f>VLOOKUP(B288,SAOM!B$2:M1588,12,0)</f>
        <v>00:20:0e:10:4a:04</v>
      </c>
      <c r="V288" s="60">
        <v>41023</v>
      </c>
      <c r="W288" s="58" t="s">
        <v>701</v>
      </c>
      <c r="X288" s="62">
        <v>41023</v>
      </c>
      <c r="Y288" s="82"/>
      <c r="Z288" s="63"/>
      <c r="AA288" s="64">
        <v>41023</v>
      </c>
    </row>
    <row r="289" spans="1:27" s="76" customFormat="1">
      <c r="A289" s="32">
        <v>3250</v>
      </c>
      <c r="B289" s="92">
        <v>3250</v>
      </c>
      <c r="C289" s="19">
        <v>41002</v>
      </c>
      <c r="D289" s="19">
        <f t="shared" si="17"/>
        <v>41047</v>
      </c>
      <c r="E289" s="19" t="s">
        <v>507</v>
      </c>
      <c r="F289" s="19"/>
      <c r="G289" s="8" t="s">
        <v>777</v>
      </c>
      <c r="H289" s="8" t="s">
        <v>696</v>
      </c>
      <c r="I289" s="8" t="s">
        <v>507</v>
      </c>
      <c r="J289" s="9" t="s">
        <v>118</v>
      </c>
      <c r="K289" s="9" t="s">
        <v>674</v>
      </c>
      <c r="L289" s="9" t="s">
        <v>675</v>
      </c>
      <c r="M289" s="10" t="str">
        <f>VLOOKUP(B289,SAOM!B$2:H1283,7,0)</f>
        <v>-</v>
      </c>
      <c r="N289" s="84">
        <v>4033</v>
      </c>
      <c r="O289" s="19" t="str">
        <f>VLOOKUP(B289,SAOM!B$2:I1283,8,0)</f>
        <v>-</v>
      </c>
      <c r="P289" s="19" t="e">
        <f>VLOOKUP(B289,AG_Lider!A$1:F1642,6,0)</f>
        <v>#N/A</v>
      </c>
      <c r="Q289" s="24" t="str">
        <f>VLOOKUP(B289,SAOM!B$2:J1283,9,0)</f>
        <v>Nilcélia da Paixão</v>
      </c>
      <c r="R289" s="19" t="str">
        <f>VLOOKUP(B289,SAOM!B$2:K1729,10,0)</f>
        <v>Av. das Indústrias, 4754</v>
      </c>
      <c r="S289" s="24" t="str">
        <f>VLOOKUP(B289,SAOM!B$2:L2009,11,0)</f>
        <v>31 3641-4386</v>
      </c>
      <c r="T289" s="43"/>
      <c r="U289" s="9" t="str">
        <f>VLOOKUP(B289,SAOM!B$2:M1589,12,0)</f>
        <v>-</v>
      </c>
      <c r="V289" s="19"/>
      <c r="W289" s="9"/>
      <c r="X289" s="52"/>
      <c r="Y289" s="54"/>
      <c r="Z289" s="46"/>
      <c r="AA289" s="21"/>
    </row>
    <row r="290" spans="1:27" s="76" customFormat="1">
      <c r="A290" s="56">
        <v>3252</v>
      </c>
      <c r="B290" s="92" t="s">
        <v>2776</v>
      </c>
      <c r="C290" s="19">
        <v>41002</v>
      </c>
      <c r="D290" s="19">
        <f t="shared" si="17"/>
        <v>41047</v>
      </c>
      <c r="E290" s="19">
        <f t="shared" si="18"/>
        <v>41062</v>
      </c>
      <c r="F290" s="19"/>
      <c r="G290" s="8" t="s">
        <v>525</v>
      </c>
      <c r="H290" s="8" t="s">
        <v>504</v>
      </c>
      <c r="I290" s="8" t="s">
        <v>507</v>
      </c>
      <c r="J290" s="9" t="s">
        <v>118</v>
      </c>
      <c r="K290" s="9" t="s">
        <v>674</v>
      </c>
      <c r="L290" s="9" t="s">
        <v>675</v>
      </c>
      <c r="M290" s="10" t="str">
        <f>VLOOKUP(B290,SAOM!B$2:H1284,7,0)</f>
        <v>SES-SAIA-3252</v>
      </c>
      <c r="N290" s="84">
        <v>4033</v>
      </c>
      <c r="O290" s="19">
        <f>VLOOKUP(B290,SAOM!B$2:I1284,8,0)</f>
        <v>41012</v>
      </c>
      <c r="P290" s="19" t="str">
        <f>VLOOKUP(B290,AG_Lider!A$1:F1643,6,0)</f>
        <v>CONCLUÍDO</v>
      </c>
      <c r="Q290" s="24" t="str">
        <f>VLOOKUP(B290,SAOM!B$2:J1284,9,0)</f>
        <v>Helena Barbosa</v>
      </c>
      <c r="R290" s="19" t="str">
        <f>VLOOKUP(B290,SAOM!B$2:K1730,10,0)</f>
        <v>Av. Teixeira da Costa Sobrinho, 741</v>
      </c>
      <c r="S290" s="24" t="str">
        <f>VLOOKUP(B290,SAOM!B$2:L2010,11,0)</f>
        <v>31 3641-5325</v>
      </c>
      <c r="T290" s="43"/>
      <c r="U290" s="9" t="str">
        <f>VLOOKUP(B290,SAOM!B$2:M1590,12,0)</f>
        <v>00:20:0e:10:4a:4b</v>
      </c>
      <c r="V290" s="19">
        <v>41012</v>
      </c>
      <c r="W290" s="9" t="s">
        <v>701</v>
      </c>
      <c r="X290" s="52">
        <v>41012</v>
      </c>
      <c r="Y290" s="54"/>
      <c r="Z290" s="46"/>
      <c r="AA290" s="21">
        <v>40985</v>
      </c>
    </row>
    <row r="291" spans="1:27" s="76" customFormat="1">
      <c r="A291" s="32">
        <v>3253</v>
      </c>
      <c r="B291" s="92" t="s">
        <v>2777</v>
      </c>
      <c r="C291" s="19">
        <v>41002</v>
      </c>
      <c r="D291" s="19">
        <f t="shared" si="17"/>
        <v>41047</v>
      </c>
      <c r="E291" s="19" t="s">
        <v>507</v>
      </c>
      <c r="F291" s="19">
        <v>41015</v>
      </c>
      <c r="G291" s="8" t="s">
        <v>777</v>
      </c>
      <c r="H291" s="8" t="s">
        <v>504</v>
      </c>
      <c r="I291" s="8" t="s">
        <v>514</v>
      </c>
      <c r="J291" s="9" t="s">
        <v>118</v>
      </c>
      <c r="K291" s="9" t="s">
        <v>674</v>
      </c>
      <c r="L291" s="9" t="s">
        <v>675</v>
      </c>
      <c r="M291" s="10" t="str">
        <f>VLOOKUP(B291,SAOM!B$2:H1285,7,0)</f>
        <v>-</v>
      </c>
      <c r="N291" s="84">
        <v>4033</v>
      </c>
      <c r="O291" s="19" t="str">
        <f>VLOOKUP(B291,SAOM!B$2:I1285,8,0)</f>
        <v>-</v>
      </c>
      <c r="P291" s="19" t="str">
        <f>VLOOKUP(B291,AG_Lider!A$1:F1644,6,0)</f>
        <v>VODANET</v>
      </c>
      <c r="Q291" s="24" t="str">
        <f>VLOOKUP(B291,SAOM!B$2:J1285,9,0)</f>
        <v>Eliane Zeferino</v>
      </c>
      <c r="R291" s="19" t="str">
        <f>VLOOKUP(B291,SAOM!B$2:K1731,10,0)</f>
        <v>Av. Brasília, 3505</v>
      </c>
      <c r="S291" s="24" t="str">
        <f>VLOOKUP(B291,SAOM!B$2:L2011,11,0)</f>
        <v>31 3637-4573</v>
      </c>
      <c r="T291" s="43"/>
      <c r="U291" s="9" t="str">
        <f>VLOOKUP(B291,SAOM!B$2:M1591,12,0)</f>
        <v>-</v>
      </c>
      <c r="V291" s="19"/>
      <c r="W291" s="9"/>
      <c r="X291" s="52"/>
      <c r="Y291" s="54"/>
      <c r="Z291" s="9" t="s">
        <v>2944</v>
      </c>
      <c r="AA291" s="21"/>
    </row>
    <row r="292" spans="1:27" s="65" customFormat="1">
      <c r="A292" s="56">
        <v>3254</v>
      </c>
      <c r="B292" s="95" t="s">
        <v>2778</v>
      </c>
      <c r="C292" s="60">
        <v>41002</v>
      </c>
      <c r="D292" s="60">
        <f t="shared" si="17"/>
        <v>41047</v>
      </c>
      <c r="E292" s="60">
        <f t="shared" si="18"/>
        <v>41062</v>
      </c>
      <c r="F292" s="60"/>
      <c r="G292" s="57" t="s">
        <v>525</v>
      </c>
      <c r="H292" s="57" t="s">
        <v>504</v>
      </c>
      <c r="I292" s="57" t="s">
        <v>507</v>
      </c>
      <c r="J292" s="58" t="s">
        <v>118</v>
      </c>
      <c r="K292" s="58" t="s">
        <v>674</v>
      </c>
      <c r="L292" s="58" t="s">
        <v>675</v>
      </c>
      <c r="M292" s="102" t="str">
        <f>VLOOKUP(B292,SAOM!B$2:H1286,7,0)</f>
        <v>SES-SAIA-3254</v>
      </c>
      <c r="N292" s="103">
        <v>4033</v>
      </c>
      <c r="O292" s="60">
        <f>VLOOKUP(B292,SAOM!B$2:I1286,8,0)</f>
        <v>41019</v>
      </c>
      <c r="P292" s="60" t="str">
        <f>VLOOKUP(B292,AG_Lider!A$1:F1645,6,0)</f>
        <v>CONCLUÍDO</v>
      </c>
      <c r="Q292" s="104" t="str">
        <f>VLOOKUP(B292,SAOM!B$2:J1286,9,0)</f>
        <v>Adriana Lelis</v>
      </c>
      <c r="R292" s="60" t="str">
        <f>VLOOKUP(B292,SAOM!B$2:K1732,10,0)</f>
        <v>Rua Maria do Carmo Castro, 50</v>
      </c>
      <c r="S292" s="104" t="str">
        <f>VLOOKUP(B292,SAOM!B$2:L2012,11,0)</f>
        <v>31 3636-4522</v>
      </c>
      <c r="T292" s="61"/>
      <c r="U292" s="58" t="str">
        <f>VLOOKUP(B292,SAOM!B$2:M1592,12,0)</f>
        <v>00:20:0e:10:48:ac</v>
      </c>
      <c r="V292" s="60">
        <v>41025</v>
      </c>
      <c r="W292" s="58" t="s">
        <v>703</v>
      </c>
      <c r="X292" s="62">
        <v>41025</v>
      </c>
      <c r="Y292" s="82"/>
      <c r="Z292" s="63"/>
      <c r="AA292" s="64">
        <v>41025</v>
      </c>
    </row>
    <row r="293" spans="1:27" s="76" customFormat="1">
      <c r="A293" s="32">
        <v>3251</v>
      </c>
      <c r="B293" s="92" t="s">
        <v>2779</v>
      </c>
      <c r="C293" s="19">
        <v>41002</v>
      </c>
      <c r="D293" s="19">
        <f t="shared" si="17"/>
        <v>41047</v>
      </c>
      <c r="E293" s="19" t="s">
        <v>507</v>
      </c>
      <c r="F293" s="19">
        <v>41019</v>
      </c>
      <c r="G293" s="8" t="s">
        <v>777</v>
      </c>
      <c r="H293" s="8" t="s">
        <v>504</v>
      </c>
      <c r="I293" s="8" t="s">
        <v>514</v>
      </c>
      <c r="J293" s="9" t="s">
        <v>118</v>
      </c>
      <c r="K293" s="9" t="s">
        <v>674</v>
      </c>
      <c r="L293" s="9" t="s">
        <v>675</v>
      </c>
      <c r="M293" s="10" t="str">
        <f>VLOOKUP(B293,SAOM!B$2:H1287,7,0)</f>
        <v>-</v>
      </c>
      <c r="N293" s="84">
        <v>4033</v>
      </c>
      <c r="O293" s="19" t="str">
        <f>VLOOKUP(B293,SAOM!B$2:I1287,8,0)</f>
        <v>-</v>
      </c>
      <c r="P293" s="19" t="str">
        <f>VLOOKUP(B293,AG_Lider!A$1:F1646,6,0)</f>
        <v>VODANET</v>
      </c>
      <c r="Q293" s="24" t="str">
        <f>VLOOKUP(B293,SAOM!B$2:J1287,9,0)</f>
        <v>Kelly Soares</v>
      </c>
      <c r="R293" s="19" t="str">
        <f>VLOOKUP(B293,SAOM!B$2:K1733,10,0)</f>
        <v>Rua Mangarataia, 413</v>
      </c>
      <c r="S293" s="24" t="str">
        <f>VLOOKUP(B293,SAOM!B$2:L2013,11,0)</f>
        <v>31 3634-5334</v>
      </c>
      <c r="T293" s="43"/>
      <c r="U293" s="9" t="str">
        <f>VLOOKUP(B293,SAOM!B$2:M1593,12,0)</f>
        <v>-</v>
      </c>
      <c r="V293" s="19"/>
      <c r="W293" s="9"/>
      <c r="X293" s="52"/>
      <c r="Y293" s="54"/>
      <c r="Z293" s="46" t="s">
        <v>3059</v>
      </c>
      <c r="AA293" s="21">
        <v>41019</v>
      </c>
    </row>
    <row r="294" spans="1:27" s="76" customFormat="1">
      <c r="A294" s="56">
        <v>3255</v>
      </c>
      <c r="B294" s="92" t="s">
        <v>2780</v>
      </c>
      <c r="C294" s="19">
        <v>41002</v>
      </c>
      <c r="D294" s="19">
        <f t="shared" si="17"/>
        <v>41047</v>
      </c>
      <c r="E294" s="19">
        <f t="shared" si="18"/>
        <v>41062</v>
      </c>
      <c r="F294" s="19"/>
      <c r="G294" s="8" t="s">
        <v>525</v>
      </c>
      <c r="H294" s="8" t="s">
        <v>504</v>
      </c>
      <c r="I294" s="8" t="s">
        <v>507</v>
      </c>
      <c r="J294" s="9" t="s">
        <v>118</v>
      </c>
      <c r="K294" s="9" t="s">
        <v>674</v>
      </c>
      <c r="L294" s="9" t="s">
        <v>675</v>
      </c>
      <c r="M294" s="10" t="str">
        <f>VLOOKUP(B294,SAOM!B$2:H1288,7,0)</f>
        <v>SES-SAIA-3255</v>
      </c>
      <c r="N294" s="84">
        <v>4033</v>
      </c>
      <c r="O294" s="19">
        <f>VLOOKUP(B294,SAOM!B$2:I1288,8,0)</f>
        <v>41022</v>
      </c>
      <c r="P294" s="19" t="str">
        <f>VLOOKUP(B294,AG_Lider!A$1:F1647,6,0)</f>
        <v>CONCLUÍDO</v>
      </c>
      <c r="Q294" s="24" t="str">
        <f>VLOOKUP(B294,SAOM!B$2:J1288,9,0)</f>
        <v>Fernanda Teixeira</v>
      </c>
      <c r="R294" s="19" t="str">
        <f>VLOOKUP(B294,SAOM!B$2:K1734,10,0)</f>
        <v>Av. Nossa Senhora da Conceição, 70</v>
      </c>
      <c r="S294" s="24" t="str">
        <f>VLOOKUP(B294,SAOM!B$2:L2014,11,0)</f>
        <v>31 3637-3393</v>
      </c>
      <c r="T294" s="43"/>
      <c r="U294" s="9" t="str">
        <f>VLOOKUP(B294,SAOM!B$2:M1594,12,0)</f>
        <v>00:20:0e:10:48:44</v>
      </c>
      <c r="V294" s="19">
        <v>41022</v>
      </c>
      <c r="W294" s="9" t="s">
        <v>701</v>
      </c>
      <c r="X294" s="52">
        <v>41023</v>
      </c>
      <c r="Y294" s="54"/>
      <c r="Z294" s="46"/>
      <c r="AA294" s="21">
        <v>41023</v>
      </c>
    </row>
    <row r="295" spans="1:27" s="76" customFormat="1">
      <c r="A295" s="32">
        <v>3259</v>
      </c>
      <c r="B295" s="92" t="s">
        <v>2781</v>
      </c>
      <c r="C295" s="19">
        <v>41002</v>
      </c>
      <c r="D295" s="19">
        <f t="shared" si="17"/>
        <v>41047</v>
      </c>
      <c r="E295" s="19">
        <f t="shared" si="18"/>
        <v>41062</v>
      </c>
      <c r="F295" s="19"/>
      <c r="G295" s="8" t="s">
        <v>489</v>
      </c>
      <c r="H295" s="8" t="s">
        <v>504</v>
      </c>
      <c r="I295" s="8" t="s">
        <v>507</v>
      </c>
      <c r="J295" s="9" t="s">
        <v>2754</v>
      </c>
      <c r="K295" s="9" t="s">
        <v>674</v>
      </c>
      <c r="L295" s="9" t="s">
        <v>675</v>
      </c>
      <c r="M295" s="10" t="str">
        <f>VLOOKUP(B295,SAOM!B$2:H1289,7,0)</f>
        <v>SES-DOCO-3259</v>
      </c>
      <c r="N295" s="84">
        <v>4033</v>
      </c>
      <c r="O295" s="19">
        <f>VLOOKUP(B295,SAOM!B$2:I1289,8,0)</f>
        <v>41038</v>
      </c>
      <c r="P295" s="19" t="str">
        <f>VLOOKUP(B295,AG_Lider!A$1:F1648,6,0)</f>
        <v>AGENDADO</v>
      </c>
      <c r="Q295" s="24" t="str">
        <f>VLOOKUP(B295,SAOM!B$2:J1289,9,0)</f>
        <v>Joildo Gomes Alves de Vasconcelos</v>
      </c>
      <c r="R295" s="19" t="str">
        <f>VLOOKUP(B295,SAOM!B$2:K1735,10,0)</f>
        <v>Rua Maria Alves, 416</v>
      </c>
      <c r="S295" s="24" t="str">
        <f>VLOOKUP(B295,SAOM!B$2:L2015,11,0)</f>
        <v>38 3675-7055</v>
      </c>
      <c r="T295" s="43"/>
      <c r="U295" s="9" t="str">
        <f>VLOOKUP(B295,SAOM!B$2:M1595,12,0)</f>
        <v>-</v>
      </c>
      <c r="V295" s="19"/>
      <c r="W295" s="9"/>
      <c r="X295" s="52"/>
      <c r="Y295" s="54"/>
      <c r="Z295" s="46" t="s">
        <v>3399</v>
      </c>
      <c r="AA295" s="21">
        <v>41036</v>
      </c>
    </row>
    <row r="296" spans="1:27" s="76" customFormat="1">
      <c r="A296" s="56">
        <v>3235</v>
      </c>
      <c r="B296" s="92" t="s">
        <v>2782</v>
      </c>
      <c r="C296" s="19">
        <v>41002</v>
      </c>
      <c r="D296" s="19">
        <f t="shared" si="17"/>
        <v>41047</v>
      </c>
      <c r="E296" s="19">
        <f t="shared" si="18"/>
        <v>41062</v>
      </c>
      <c r="F296" s="19"/>
      <c r="G296" s="8" t="s">
        <v>525</v>
      </c>
      <c r="H296" s="8" t="s">
        <v>504</v>
      </c>
      <c r="I296" s="8" t="s">
        <v>507</v>
      </c>
      <c r="J296" s="9" t="s">
        <v>118</v>
      </c>
      <c r="K296" s="9" t="s">
        <v>674</v>
      </c>
      <c r="L296" s="9" t="s">
        <v>675</v>
      </c>
      <c r="M296" s="10" t="str">
        <f>VLOOKUP(B296,SAOM!B$2:H1290,7,0)</f>
        <v>SES-SAIA-3235</v>
      </c>
      <c r="N296" s="84">
        <v>4033</v>
      </c>
      <c r="O296" s="19">
        <f>VLOOKUP(B296,SAOM!B$2:I1290,8,0)</f>
        <v>41019</v>
      </c>
      <c r="P296" s="19" t="str">
        <f>VLOOKUP(B296,AG_Lider!A$1:F1649,6,0)</f>
        <v>CONCLUÍDO</v>
      </c>
      <c r="Q296" s="24" t="str">
        <f>VLOOKUP(B296,SAOM!B$2:J1290,9,0)</f>
        <v>Cristina Amoroso</v>
      </c>
      <c r="R296" s="19" t="str">
        <f>VLOOKUP(B296,SAOM!B$2:K1736,10,0)</f>
        <v>Rua Francisco Jerônimo da Silva, 25</v>
      </c>
      <c r="S296" s="24" t="str">
        <f>VLOOKUP(B296,SAOM!B$2:L2016,11,0)</f>
        <v>31 3649-6864</v>
      </c>
      <c r="T296" s="43"/>
      <c r="U296" s="9" t="str">
        <f>VLOOKUP(B296,SAOM!B$2:M1596,12,0)</f>
        <v>00:20:0e:10:48:dc</v>
      </c>
      <c r="V296" s="19">
        <v>41032</v>
      </c>
      <c r="W296" s="9" t="s">
        <v>701</v>
      </c>
      <c r="X296" s="52">
        <v>41032</v>
      </c>
      <c r="Y296" s="54"/>
      <c r="Z296" s="46"/>
      <c r="AA296" s="21">
        <v>41032</v>
      </c>
    </row>
    <row r="297" spans="1:27" s="76" customFormat="1">
      <c r="A297" s="56">
        <v>3266</v>
      </c>
      <c r="B297" s="92">
        <v>3266</v>
      </c>
      <c r="C297" s="19">
        <v>41003</v>
      </c>
      <c r="D297" s="19">
        <f t="shared" si="17"/>
        <v>41048</v>
      </c>
      <c r="E297" s="19">
        <f t="shared" si="18"/>
        <v>41063</v>
      </c>
      <c r="F297" s="19"/>
      <c r="G297" s="8" t="s">
        <v>525</v>
      </c>
      <c r="H297" s="8" t="s">
        <v>504</v>
      </c>
      <c r="I297" s="8" t="s">
        <v>507</v>
      </c>
      <c r="J297" s="9" t="s">
        <v>2799</v>
      </c>
      <c r="K297" s="9" t="s">
        <v>2828</v>
      </c>
      <c r="L297" s="9" t="s">
        <v>2829</v>
      </c>
      <c r="M297" s="10" t="str">
        <f>VLOOKUP(B297,SAOM!B$2:H1291,7,0)</f>
        <v>SES-DOVO-3266</v>
      </c>
      <c r="N297" s="84">
        <v>4033</v>
      </c>
      <c r="O297" s="19">
        <f>VLOOKUP(B297,SAOM!B$2:I1291,8,0)</f>
        <v>41015</v>
      </c>
      <c r="P297" s="19" t="e">
        <f>VLOOKUP(B297,AG_Lider!A$1:F1650,6,0)</f>
        <v>#N/A</v>
      </c>
      <c r="Q297" s="24" t="str">
        <f>VLOOKUP(B297,SAOM!B$2:J1291,9,0)</f>
        <v>Aleida Fernandes Nogueira</v>
      </c>
      <c r="R297" s="19" t="str">
        <f>VLOOKUP(B297,SAOM!B$2:K1737,10,0)</f>
        <v xml:space="preserve">Rua Francisco Grossi, 0 </v>
      </c>
      <c r="S297" s="24" t="str">
        <f>VLOOKUP(B297,SAOM!B$2:L2017,11,0)</f>
        <v>32 3576-1472</v>
      </c>
      <c r="T297" s="43"/>
      <c r="U297" s="9" t="str">
        <f>VLOOKUP(B297,SAOM!B$2:M1597,12,0)</f>
        <v>00:20:0E:10:4A:3E</v>
      </c>
      <c r="V297" s="19">
        <v>41015</v>
      </c>
      <c r="W297" s="9" t="s">
        <v>1605</v>
      </c>
      <c r="X297" s="52">
        <v>41015</v>
      </c>
      <c r="Y297" s="54"/>
      <c r="Z297" s="46"/>
      <c r="AA297" s="21">
        <v>41019</v>
      </c>
    </row>
    <row r="298" spans="1:27" s="76" customFormat="1">
      <c r="A298" s="32">
        <v>3267</v>
      </c>
      <c r="B298" s="92">
        <v>3267</v>
      </c>
      <c r="C298" s="19">
        <v>41003</v>
      </c>
      <c r="D298" s="19">
        <f t="shared" si="17"/>
        <v>41048</v>
      </c>
      <c r="E298" s="19" t="s">
        <v>507</v>
      </c>
      <c r="F298" s="19">
        <v>41015</v>
      </c>
      <c r="G298" s="8" t="s">
        <v>777</v>
      </c>
      <c r="H298" s="8" t="s">
        <v>504</v>
      </c>
      <c r="I298" s="8" t="s">
        <v>514</v>
      </c>
      <c r="J298" s="9" t="s">
        <v>2803</v>
      </c>
      <c r="K298" s="9" t="s">
        <v>2830</v>
      </c>
      <c r="L298" s="9" t="s">
        <v>2831</v>
      </c>
      <c r="M298" s="10" t="str">
        <f>VLOOKUP(B298,SAOM!B$2:H1292,7,0)</f>
        <v>-</v>
      </c>
      <c r="N298" s="84">
        <v>4035</v>
      </c>
      <c r="O298" s="19" t="str">
        <f>VLOOKUP(B298,SAOM!B$2:I1292,8,0)</f>
        <v>-</v>
      </c>
      <c r="P298" s="19" t="str">
        <f>VLOOKUP(B298,AG_Lider!A$1:F1651,6,0)</f>
        <v>VODANET</v>
      </c>
      <c r="Q298" s="24" t="str">
        <f>VLOOKUP(B298,SAOM!B$2:J1292,9,0)</f>
        <v>Pamela Cardoso Ribeiro Dias</v>
      </c>
      <c r="R298" s="19" t="str">
        <f>VLOOKUP(B298,SAOM!B$2:K1738,10,0)</f>
        <v>Rua Manoel Martins, 101, Bairro: Vila Martins</v>
      </c>
      <c r="S298" s="24" t="str">
        <f>VLOOKUP(B298,SAOM!B$2:L2018,11,0)</f>
        <v>33 3234-1444</v>
      </c>
      <c r="T298" s="43"/>
      <c r="U298" s="9" t="str">
        <f>VLOOKUP(B298,SAOM!B$2:M1598,12,0)</f>
        <v>-</v>
      </c>
      <c r="V298" s="19"/>
      <c r="W298" s="9"/>
      <c r="X298" s="52"/>
      <c r="Y298" s="54"/>
      <c r="Z298" s="9" t="s">
        <v>2945</v>
      </c>
      <c r="AA298" s="21"/>
    </row>
    <row r="299" spans="1:27" s="76" customFormat="1">
      <c r="A299" s="32">
        <v>3268</v>
      </c>
      <c r="B299" s="92">
        <v>3268</v>
      </c>
      <c r="C299" s="19">
        <v>41003</v>
      </c>
      <c r="D299" s="19">
        <f t="shared" si="17"/>
        <v>41048</v>
      </c>
      <c r="E299" s="19" t="s">
        <v>507</v>
      </c>
      <c r="F299" s="19">
        <v>41016</v>
      </c>
      <c r="G299" s="8" t="s">
        <v>777</v>
      </c>
      <c r="H299" s="8" t="s">
        <v>504</v>
      </c>
      <c r="I299" s="8" t="s">
        <v>514</v>
      </c>
      <c r="J299" s="9" t="s">
        <v>2807</v>
      </c>
      <c r="K299" s="9" t="s">
        <v>2832</v>
      </c>
      <c r="L299" s="9" t="s">
        <v>2833</v>
      </c>
      <c r="M299" s="10" t="str">
        <f>VLOOKUP(B299,SAOM!B$2:H1293,7,0)</f>
        <v>-</v>
      </c>
      <c r="N299" s="84">
        <v>4033</v>
      </c>
      <c r="O299" s="19" t="str">
        <f>VLOOKUP(B299,SAOM!B$2:I1293,8,0)</f>
        <v>-</v>
      </c>
      <c r="P299" s="19" t="str">
        <f>VLOOKUP(B299,AG_Lider!A$1:F1652,6,0)</f>
        <v>VODANET</v>
      </c>
      <c r="Q299" s="24" t="str">
        <f>VLOOKUP(B299,SAOM!B$2:J1293,9,0)</f>
        <v>Maria do Rosário Batista Frederico</v>
      </c>
      <c r="R299" s="19" t="str">
        <f>VLOOKUP(B299,SAOM!B$2:K1739,10,0)</f>
        <v>Rua José Vitorino, 57 , centro</v>
      </c>
      <c r="S299" s="24" t="str">
        <f>VLOOKUP(B299,SAOM!B$2:L2019,11,0)</f>
        <v>32 3554-1474</v>
      </c>
      <c r="T299" s="43"/>
      <c r="U299" s="9" t="str">
        <f>VLOOKUP(B299,SAOM!B$2:M1599,12,0)</f>
        <v>-</v>
      </c>
      <c r="V299" s="19"/>
      <c r="W299" s="9"/>
      <c r="X299" s="52"/>
      <c r="Y299" s="54"/>
      <c r="Z299" s="9" t="s">
        <v>2946</v>
      </c>
      <c r="AA299" s="21"/>
    </row>
    <row r="300" spans="1:27" s="76" customFormat="1">
      <c r="A300" s="32">
        <v>3269</v>
      </c>
      <c r="B300" s="92">
        <v>3269</v>
      </c>
      <c r="C300" s="19">
        <v>41003</v>
      </c>
      <c r="D300" s="19">
        <f t="shared" si="17"/>
        <v>41048</v>
      </c>
      <c r="E300" s="19" t="s">
        <v>507</v>
      </c>
      <c r="F300" s="19">
        <v>41015</v>
      </c>
      <c r="G300" s="8" t="s">
        <v>777</v>
      </c>
      <c r="H300" s="8" t="s">
        <v>504</v>
      </c>
      <c r="I300" s="8" t="s">
        <v>514</v>
      </c>
      <c r="J300" s="9" t="s">
        <v>2811</v>
      </c>
      <c r="K300" s="9" t="s">
        <v>2834</v>
      </c>
      <c r="L300" s="9" t="s">
        <v>2835</v>
      </c>
      <c r="M300" s="10" t="str">
        <f>VLOOKUP(B300,SAOM!B$2:H1294,7,0)</f>
        <v>-</v>
      </c>
      <c r="N300" s="84">
        <v>4035</v>
      </c>
      <c r="O300" s="19" t="str">
        <f>VLOOKUP(B300,SAOM!B$2:I1294,8,0)</f>
        <v>-</v>
      </c>
      <c r="P300" s="19" t="str">
        <f>VLOOKUP(B300,AG_Lider!A$1:F1653,6,0)</f>
        <v>VODANET</v>
      </c>
      <c r="Q300" s="24" t="str">
        <f>VLOOKUP(B300,SAOM!B$2:J1294,9,0)</f>
        <v>Meiriely Bitencourt Moreira</v>
      </c>
      <c r="R300" s="19" t="str">
        <f>VLOOKUP(B300,SAOM!B$2:K1740,10,0)</f>
        <v>Rua Padre Donizete, 20 , centro</v>
      </c>
      <c r="S300" s="24" t="str">
        <f>VLOOKUP(B300,SAOM!B$2:L2020,11,0)</f>
        <v>35 3462-1065</v>
      </c>
      <c r="T300" s="43"/>
      <c r="U300" s="9" t="str">
        <f>VLOOKUP(B300,SAOM!B$2:M1600,12,0)</f>
        <v>-</v>
      </c>
      <c r="V300" s="19"/>
      <c r="W300" s="9"/>
      <c r="X300" s="52"/>
      <c r="Y300" s="54"/>
      <c r="Z300" s="9" t="s">
        <v>2947</v>
      </c>
      <c r="AA300" s="21"/>
    </row>
    <row r="301" spans="1:27" s="76" customFormat="1">
      <c r="A301" s="32">
        <v>3270</v>
      </c>
      <c r="B301" s="92">
        <v>3270</v>
      </c>
      <c r="C301" s="19">
        <v>41003</v>
      </c>
      <c r="D301" s="19">
        <f t="shared" si="17"/>
        <v>41048</v>
      </c>
      <c r="E301" s="19">
        <f t="shared" si="18"/>
        <v>41063</v>
      </c>
      <c r="F301" s="19"/>
      <c r="G301" s="8" t="s">
        <v>525</v>
      </c>
      <c r="H301" s="8" t="s">
        <v>504</v>
      </c>
      <c r="I301" s="8" t="s">
        <v>507</v>
      </c>
      <c r="J301" s="9" t="s">
        <v>2815</v>
      </c>
      <c r="K301" s="9" t="s">
        <v>2836</v>
      </c>
      <c r="L301" s="9" t="s">
        <v>2837</v>
      </c>
      <c r="M301" s="10" t="str">
        <f>VLOOKUP(B301,SAOM!B$2:H1295,7,0)</f>
        <v>SES-ESIA-3270</v>
      </c>
      <c r="N301" s="84">
        <v>4033</v>
      </c>
      <c r="O301" s="19">
        <f>VLOOKUP(B301,SAOM!B$2:I1295,8,0)</f>
        <v>41026</v>
      </c>
      <c r="P301" s="19" t="e">
        <f>VLOOKUP(B301,AG_Lider!A$1:F1654,6,0)</f>
        <v>#N/A</v>
      </c>
      <c r="Q301" s="24" t="str">
        <f>VLOOKUP(B301,SAOM!B$2:J1295,9,0)</f>
        <v>José Edvard da Silva</v>
      </c>
      <c r="R301" s="19" t="str">
        <f>VLOOKUP(B301,SAOM!B$2:K1741,10,0)</f>
        <v>Rua Joaquim Alves Belo, 86, centro</v>
      </c>
      <c r="S301" s="24" t="str">
        <f>VLOOKUP(B301,SAOM!B$2:L2021,11,0)</f>
        <v>37 3553-1220</v>
      </c>
      <c r="T301" s="43"/>
      <c r="U301" s="9" t="str">
        <f>VLOOKUP(B301,SAOM!B$2:M1601,12,0)</f>
        <v>00:20:0e:10:48:b1</v>
      </c>
      <c r="V301" s="19">
        <v>41026</v>
      </c>
      <c r="W301" s="9" t="s">
        <v>701</v>
      </c>
      <c r="X301" s="52">
        <v>41026</v>
      </c>
      <c r="Y301" s="54"/>
      <c r="Z301" s="46"/>
      <c r="AA301" s="21">
        <v>41026</v>
      </c>
    </row>
    <row r="302" spans="1:27" s="76" customFormat="1">
      <c r="A302" s="56">
        <v>3271</v>
      </c>
      <c r="B302" s="92">
        <v>3271</v>
      </c>
      <c r="C302" s="19">
        <v>41003</v>
      </c>
      <c r="D302" s="19">
        <f t="shared" si="17"/>
        <v>41048</v>
      </c>
      <c r="E302" s="19">
        <f t="shared" si="18"/>
        <v>41063</v>
      </c>
      <c r="F302" s="19"/>
      <c r="G302" s="8" t="s">
        <v>525</v>
      </c>
      <c r="H302" s="8" t="s">
        <v>504</v>
      </c>
      <c r="I302" s="8" t="s">
        <v>507</v>
      </c>
      <c r="J302" s="9" t="s">
        <v>2819</v>
      </c>
      <c r="K302" s="9" t="s">
        <v>2838</v>
      </c>
      <c r="L302" s="9" t="s">
        <v>2839</v>
      </c>
      <c r="M302" s="10" t="str">
        <f>VLOOKUP(B302,SAOM!B$2:H1296,7,0)</f>
        <v>SES-SARE-3271</v>
      </c>
      <c r="N302" s="84">
        <v>4033</v>
      </c>
      <c r="O302" s="19">
        <f>VLOOKUP(B302,SAOM!B$2:I1296,8,0)</f>
        <v>41018</v>
      </c>
      <c r="P302" s="19" t="e">
        <f>VLOOKUP(B302,AG_Lider!A$1:F1655,6,0)</f>
        <v>#N/A</v>
      </c>
      <c r="Q302" s="24" t="str">
        <f>VLOOKUP(B302,SAOM!B$2:J1296,9,0)</f>
        <v>Renato Pedrosa</v>
      </c>
      <c r="R302" s="19" t="str">
        <f>VLOOKUP(B302,SAOM!B$2:K1742,10,0)</f>
        <v>Rua João Pinto de Faria, 1323, centro.</v>
      </c>
      <c r="S302" s="24" t="str">
        <f>VLOOKUP(B302,SAOM!B$2:L2022,11,0)</f>
        <v>32 3426-7127</v>
      </c>
      <c r="T302" s="43"/>
      <c r="U302" s="9" t="str">
        <f>VLOOKUP(B302,SAOM!B$2:M1602,12,0)</f>
        <v>00:20:0e:10:48:ed</v>
      </c>
      <c r="V302" s="19">
        <v>41018</v>
      </c>
      <c r="W302" s="9" t="s">
        <v>3053</v>
      </c>
      <c r="X302" s="52">
        <v>41018</v>
      </c>
      <c r="Y302" s="54"/>
      <c r="Z302" s="46"/>
      <c r="AA302" s="21">
        <v>41019</v>
      </c>
    </row>
    <row r="303" spans="1:27" s="76" customFormat="1">
      <c r="A303" s="56">
        <v>3272</v>
      </c>
      <c r="B303" s="92">
        <v>3272</v>
      </c>
      <c r="C303" s="19">
        <v>41003</v>
      </c>
      <c r="D303" s="19">
        <f t="shared" si="17"/>
        <v>41048</v>
      </c>
      <c r="E303" s="19">
        <f t="shared" si="18"/>
        <v>41063</v>
      </c>
      <c r="F303" s="19"/>
      <c r="G303" s="8" t="s">
        <v>525</v>
      </c>
      <c r="H303" s="8" t="s">
        <v>504</v>
      </c>
      <c r="I303" s="8" t="s">
        <v>507</v>
      </c>
      <c r="J303" s="9" t="s">
        <v>2819</v>
      </c>
      <c r="K303" s="9" t="s">
        <v>2838</v>
      </c>
      <c r="L303" s="9" t="s">
        <v>2839</v>
      </c>
      <c r="M303" s="10" t="str">
        <f>VLOOKUP(B303,SAOM!B$2:H1297,7,0)</f>
        <v>SES-SARE-3272</v>
      </c>
      <c r="N303" s="84">
        <v>4033</v>
      </c>
      <c r="O303" s="19">
        <f>VLOOKUP(B303,SAOM!B$2:I1297,8,0)</f>
        <v>41017</v>
      </c>
      <c r="P303" s="19" t="e">
        <f>VLOOKUP(B303,AG_Lider!A$1:F1656,6,0)</f>
        <v>#N/A</v>
      </c>
      <c r="Q303" s="24" t="str">
        <f>VLOOKUP(B303,SAOM!B$2:J1297,9,0)</f>
        <v>Renato Pedrosa</v>
      </c>
      <c r="R303" s="19" t="str">
        <f>VLOOKUP(B303,SAOM!B$2:K1743,10,0)</f>
        <v>Rua Ilca Fonseca Alves Duarte, 0, centro</v>
      </c>
      <c r="S303" s="24" t="str">
        <f>VLOOKUP(B303,SAOM!B$2:L2023,11,0)</f>
        <v>32 3426-7127</v>
      </c>
      <c r="T303" s="43"/>
      <c r="U303" s="9" t="str">
        <f>VLOOKUP(B303,SAOM!B$2:M1603,12,0)</f>
        <v>00:20:0e:10:4c:5f</v>
      </c>
      <c r="V303" s="19">
        <v>41017</v>
      </c>
      <c r="W303" s="9" t="s">
        <v>2013</v>
      </c>
      <c r="X303" s="52">
        <v>41017</v>
      </c>
      <c r="Y303" s="54"/>
      <c r="Z303" s="46"/>
      <c r="AA303" s="21">
        <v>41019</v>
      </c>
    </row>
    <row r="304" spans="1:27" s="76" customFormat="1">
      <c r="A304" s="56">
        <v>3265</v>
      </c>
      <c r="B304" s="92">
        <v>3265</v>
      </c>
      <c r="C304" s="19">
        <v>41003</v>
      </c>
      <c r="D304" s="19">
        <f t="shared" si="17"/>
        <v>41048</v>
      </c>
      <c r="E304" s="19">
        <f t="shared" si="18"/>
        <v>41063</v>
      </c>
      <c r="F304" s="19"/>
      <c r="G304" s="8" t="s">
        <v>525</v>
      </c>
      <c r="H304" s="8" t="s">
        <v>504</v>
      </c>
      <c r="I304" s="8" t="s">
        <v>507</v>
      </c>
      <c r="J304" s="9" t="s">
        <v>2824</v>
      </c>
      <c r="K304" s="9" t="s">
        <v>2840</v>
      </c>
      <c r="L304" s="9" t="s">
        <v>2841</v>
      </c>
      <c r="M304" s="10" t="str">
        <f>VLOOKUP(B304,SAOM!B$2:H1298,7,0)</f>
        <v>SES-DOSO-3265</v>
      </c>
      <c r="N304" s="84">
        <v>4033</v>
      </c>
      <c r="O304" s="19">
        <f>VLOOKUP(B304,SAOM!B$2:I1298,8,0)</f>
        <v>41023</v>
      </c>
      <c r="P304" s="19" t="e">
        <f>VLOOKUP(B304,AG_Lider!A$1:F1657,6,0)</f>
        <v>#N/A</v>
      </c>
      <c r="Q304" s="24" t="str">
        <f>VLOOKUP(B304,SAOM!B$2:J1298,9,0)</f>
        <v>Ricardo Rodrigo Santos Pinto</v>
      </c>
      <c r="R304" s="19" t="str">
        <f>VLOOKUP(B304,SAOM!B$2:K1744,10,0)</f>
        <v>Rua Cônego José Divino, 631, centro</v>
      </c>
      <c r="S304" s="24" t="str">
        <f>VLOOKUP(B304,SAOM!B$2:L2024,11,0)</f>
        <v>35 3375-1130</v>
      </c>
      <c r="T304" s="43"/>
      <c r="U304" s="9" t="str">
        <f>VLOOKUP(B304,SAOM!B$2:M1604,12,0)</f>
        <v>00:20:0e:10:48:8f</v>
      </c>
      <c r="V304" s="19">
        <v>41023</v>
      </c>
      <c r="W304" s="9" t="s">
        <v>2013</v>
      </c>
      <c r="X304" s="52">
        <v>41023</v>
      </c>
      <c r="Y304" s="54"/>
      <c r="Z304" s="46"/>
      <c r="AA304" s="21">
        <v>41023</v>
      </c>
    </row>
    <row r="305" spans="1:27" s="76" customFormat="1">
      <c r="A305" s="32">
        <v>3206</v>
      </c>
      <c r="B305" s="92">
        <v>3206</v>
      </c>
      <c r="C305" s="19">
        <v>40988</v>
      </c>
      <c r="D305" s="19">
        <f t="shared" si="17"/>
        <v>41033</v>
      </c>
      <c r="E305" s="19" t="s">
        <v>507</v>
      </c>
      <c r="F305" s="19">
        <v>41015</v>
      </c>
      <c r="G305" s="8" t="s">
        <v>777</v>
      </c>
      <c r="H305" s="8" t="s">
        <v>504</v>
      </c>
      <c r="I305" s="8" t="s">
        <v>514</v>
      </c>
      <c r="J305" s="9" t="s">
        <v>2843</v>
      </c>
      <c r="K305" s="9" t="s">
        <v>2844</v>
      </c>
      <c r="L305" s="9" t="s">
        <v>2845</v>
      </c>
      <c r="M305" s="10" t="str">
        <f>VLOOKUP(B305,SAOM!B$2:H1299,7,0)</f>
        <v>-</v>
      </c>
      <c r="N305" s="84">
        <v>4035</v>
      </c>
      <c r="O305" s="19" t="str">
        <f>VLOOKUP(B305,SAOM!B$2:I1299,8,0)</f>
        <v>-</v>
      </c>
      <c r="P305" s="19" t="str">
        <f>VLOOKUP(B305,AG_Lider!A$1:F1658,6,0)</f>
        <v>VODANET</v>
      </c>
      <c r="Q305" s="24" t="str">
        <f>VLOOKUP(B305,SAOM!B$2:J1299,9,0)</f>
        <v>Fabrício Silva Fernandes</v>
      </c>
      <c r="R305" s="19" t="str">
        <f>VLOOKUP(B305,SAOM!B$2:K1745,10,0)</f>
        <v>Rua Governador Valadares, 337 - Centro</v>
      </c>
      <c r="S305" s="24" t="str">
        <f>VLOOKUP(B305,SAOM!B$2:L2025,11,0)</f>
        <v>(33) 3626-1301</v>
      </c>
      <c r="T305" s="43"/>
      <c r="U305" s="9" t="str">
        <f>VLOOKUP(B305,SAOM!B$2:M1605,12,0)</f>
        <v>-</v>
      </c>
      <c r="V305" s="19"/>
      <c r="W305" s="9"/>
      <c r="X305" s="52"/>
      <c r="Y305" s="54"/>
      <c r="Z305" s="9" t="s">
        <v>2948</v>
      </c>
      <c r="AA305" s="21"/>
    </row>
    <row r="306" spans="1:27" s="76" customFormat="1">
      <c r="A306" s="32">
        <v>3319</v>
      </c>
      <c r="B306" s="92">
        <v>3319</v>
      </c>
      <c r="C306" s="19">
        <v>41015</v>
      </c>
      <c r="D306" s="19">
        <f t="shared" ref="D306:D315" si="19">C306+45</f>
        <v>41060</v>
      </c>
      <c r="E306" s="19">
        <f t="shared" ref="E306:E315" si="20">C306+60</f>
        <v>41075</v>
      </c>
      <c r="F306" s="19"/>
      <c r="G306" s="8" t="s">
        <v>525</v>
      </c>
      <c r="H306" s="8" t="s">
        <v>504</v>
      </c>
      <c r="I306" s="8" t="s">
        <v>507</v>
      </c>
      <c r="J306" s="9" t="s">
        <v>2885</v>
      </c>
      <c r="K306" s="9" t="s">
        <v>2924</v>
      </c>
      <c r="L306" s="9" t="s">
        <v>2925</v>
      </c>
      <c r="M306" s="10" t="str">
        <f>VLOOKUP(B306,SAOM!B$2:H1300,7,0)</f>
        <v>SES-FEHO-3319</v>
      </c>
      <c r="N306" s="84">
        <v>4033</v>
      </c>
      <c r="O306" s="19">
        <f>VLOOKUP(B306,SAOM!B$2:I1300,8,0)</f>
        <v>41036</v>
      </c>
      <c r="P306" s="19" t="e">
        <f>VLOOKUP(B306,AG_Lider!A$1:F1659,6,0)</f>
        <v>#N/A</v>
      </c>
      <c r="Q306" s="24" t="str">
        <f>VLOOKUP(B306,SAOM!B$2:J1300,9,0)</f>
        <v>Valéria Roberta Ferreira</v>
      </c>
      <c r="R306" s="19" t="str">
        <f>VLOOKUP(B306,SAOM!B$2:K1746,10,0)</f>
        <v>Rua Francisco Pereira Leite, 113</v>
      </c>
      <c r="S306" s="24" t="str">
        <f>VLOOKUP(B306,SAOM!B$2:L2026,11,0)</f>
        <v>33 3237-1420</v>
      </c>
      <c r="T306" s="43"/>
      <c r="U306" s="9" t="str">
        <f>VLOOKUP(B306,SAOM!B$2:M1606,12,0)</f>
        <v>00:20:0e:10:49:fb</v>
      </c>
      <c r="V306" s="19">
        <v>41036</v>
      </c>
      <c r="W306" s="9" t="s">
        <v>2331</v>
      </c>
      <c r="X306" s="52">
        <v>41036</v>
      </c>
      <c r="Y306" s="54"/>
      <c r="Z306" s="46"/>
      <c r="AA306" s="21">
        <v>41036</v>
      </c>
    </row>
    <row r="307" spans="1:27" s="76" customFormat="1">
      <c r="A307" s="32">
        <v>3318</v>
      </c>
      <c r="B307" s="92">
        <v>3318</v>
      </c>
      <c r="C307" s="19">
        <v>41015</v>
      </c>
      <c r="D307" s="19">
        <f t="shared" si="19"/>
        <v>41060</v>
      </c>
      <c r="E307" s="19" t="s">
        <v>507</v>
      </c>
      <c r="F307" s="19">
        <v>41019</v>
      </c>
      <c r="G307" s="8" t="s">
        <v>777</v>
      </c>
      <c r="H307" s="8" t="s">
        <v>504</v>
      </c>
      <c r="I307" s="8" t="s">
        <v>514</v>
      </c>
      <c r="J307" s="9" t="s">
        <v>2889</v>
      </c>
      <c r="K307" s="9" t="s">
        <v>2926</v>
      </c>
      <c r="L307" s="9" t="s">
        <v>2927</v>
      </c>
      <c r="M307" s="10" t="str">
        <f>VLOOKUP(B307,SAOM!B$2:H1301,7,0)</f>
        <v>-</v>
      </c>
      <c r="N307" s="84">
        <v>4033</v>
      </c>
      <c r="O307" s="19" t="str">
        <f>VLOOKUP(B307,SAOM!B$2:I1301,8,0)</f>
        <v>-</v>
      </c>
      <c r="P307" s="19" t="e">
        <f>VLOOKUP(B307,AG_Lider!A$1:F1660,6,0)</f>
        <v>#N/A</v>
      </c>
      <c r="Q307" s="24" t="str">
        <f>VLOOKUP(B307,SAOM!B$2:J1301,9,0)</f>
        <v>Thelma Ferreira Valadão Ferraz</v>
      </c>
      <c r="R307" s="19" t="str">
        <f>VLOOKUP(B307,SAOM!B$2:K1747,10,0)</f>
        <v>Rua São Sebastião, 331</v>
      </c>
      <c r="S307" s="24" t="str">
        <f>VLOOKUP(B307,SAOM!B$2:L2027,11,0)</f>
        <v>32 9932-5003</v>
      </c>
      <c r="T307" s="43"/>
      <c r="U307" s="9" t="str">
        <f>VLOOKUP(B307,SAOM!B$2:M1607,12,0)</f>
        <v>-</v>
      </c>
      <c r="V307" s="19"/>
      <c r="W307" s="9"/>
      <c r="X307" s="52"/>
      <c r="Y307" s="54"/>
      <c r="Z307" s="46" t="s">
        <v>3055</v>
      </c>
      <c r="AA307" s="21">
        <v>41019</v>
      </c>
    </row>
    <row r="308" spans="1:27" s="76" customFormat="1">
      <c r="A308" s="32">
        <v>3320</v>
      </c>
      <c r="B308" s="92">
        <v>3320</v>
      </c>
      <c r="C308" s="19">
        <v>41015</v>
      </c>
      <c r="D308" s="19">
        <f t="shared" si="19"/>
        <v>41060</v>
      </c>
      <c r="E308" s="19" t="s">
        <v>507</v>
      </c>
      <c r="F308" s="19">
        <v>41019</v>
      </c>
      <c r="G308" s="8" t="s">
        <v>777</v>
      </c>
      <c r="H308" s="8" t="s">
        <v>504</v>
      </c>
      <c r="I308" s="8" t="s">
        <v>514</v>
      </c>
      <c r="J308" s="9" t="s">
        <v>1831</v>
      </c>
      <c r="K308" s="9" t="s">
        <v>2666</v>
      </c>
      <c r="L308" s="9" t="s">
        <v>2667</v>
      </c>
      <c r="M308" s="10" t="str">
        <f>VLOOKUP(B308,SAOM!B$2:H1302,7,0)</f>
        <v>-</v>
      </c>
      <c r="N308" s="84">
        <v>4033</v>
      </c>
      <c r="O308" s="19" t="str">
        <f>VLOOKUP(B308,SAOM!B$2:I1302,8,0)</f>
        <v>-</v>
      </c>
      <c r="P308" s="19" t="e">
        <f>VLOOKUP(B308,AG_Lider!A$1:F1661,6,0)</f>
        <v>#N/A</v>
      </c>
      <c r="Q308" s="24" t="str">
        <f>VLOOKUP(B308,SAOM!B$2:J1302,9,0)</f>
        <v>Jeferson Ribeiro Duarte</v>
      </c>
      <c r="R308" s="19" t="str">
        <f>VLOOKUP(B308,SAOM!B$2:K1748,10,0)</f>
        <v>Av. Odilon Lourdes, 339</v>
      </c>
      <c r="S308" s="24" t="str">
        <f>VLOOKUP(B308,SAOM!B$2:L2028,11,0)</f>
        <v>31 3733-1112</v>
      </c>
      <c r="T308" s="43"/>
      <c r="U308" s="9" t="str">
        <f>VLOOKUP(B308,SAOM!B$2:M1608,12,0)</f>
        <v>-</v>
      </c>
      <c r="V308" s="19"/>
      <c r="W308" s="9"/>
      <c r="X308" s="52"/>
      <c r="Y308" s="54"/>
      <c r="Z308" s="46" t="s">
        <v>3054</v>
      </c>
      <c r="AA308" s="21">
        <v>41019</v>
      </c>
    </row>
    <row r="309" spans="1:27" s="76" customFormat="1">
      <c r="A309" s="32">
        <v>3323</v>
      </c>
      <c r="B309" s="92">
        <v>3323</v>
      </c>
      <c r="C309" s="19">
        <v>41015</v>
      </c>
      <c r="D309" s="19">
        <f t="shared" si="19"/>
        <v>41060</v>
      </c>
      <c r="E309" s="19" t="s">
        <v>507</v>
      </c>
      <c r="F309" s="19">
        <v>41019</v>
      </c>
      <c r="G309" s="8" t="s">
        <v>777</v>
      </c>
      <c r="H309" s="8" t="s">
        <v>504</v>
      </c>
      <c r="I309" s="8" t="s">
        <v>514</v>
      </c>
      <c r="J309" s="9" t="s">
        <v>2896</v>
      </c>
      <c r="K309" s="9" t="s">
        <v>2928</v>
      </c>
      <c r="L309" s="9" t="s">
        <v>2929</v>
      </c>
      <c r="M309" s="10" t="str">
        <f>VLOOKUP(B309,SAOM!B$2:H1303,7,0)</f>
        <v>-</v>
      </c>
      <c r="N309" s="84">
        <v>4033</v>
      </c>
      <c r="O309" s="19" t="str">
        <f>VLOOKUP(B309,SAOM!B$2:I1303,8,0)</f>
        <v>-</v>
      </c>
      <c r="P309" s="19" t="e">
        <f>VLOOKUP(B309,AG_Lider!A$1:F1662,6,0)</f>
        <v>#N/A</v>
      </c>
      <c r="Q309" s="24" t="str">
        <f>VLOOKUP(B309,SAOM!B$2:J1303,9,0)</f>
        <v>Eder Carmo Verdeiro</v>
      </c>
      <c r="R309" s="19" t="str">
        <f>VLOOKUP(B309,SAOM!B$2:K1749,10,0)</f>
        <v>Praça João XXIII, 180</v>
      </c>
      <c r="S309" s="24" t="str">
        <f>VLOOKUP(B309,SAOM!B$2:L2029,11,0)</f>
        <v>33 3415-1460</v>
      </c>
      <c r="T309" s="43"/>
      <c r="U309" s="9" t="str">
        <f>VLOOKUP(B309,SAOM!B$2:M1609,12,0)</f>
        <v>-</v>
      </c>
      <c r="V309" s="19"/>
      <c r="W309" s="9"/>
      <c r="X309" s="52"/>
      <c r="Y309" s="54"/>
      <c r="Z309" s="46" t="s">
        <v>3056</v>
      </c>
      <c r="AA309" s="21">
        <v>41019</v>
      </c>
    </row>
    <row r="310" spans="1:27" s="76" customFormat="1">
      <c r="A310" s="32">
        <v>3325</v>
      </c>
      <c r="B310" s="92">
        <v>3325</v>
      </c>
      <c r="C310" s="19">
        <v>41015</v>
      </c>
      <c r="D310" s="19">
        <f t="shared" si="19"/>
        <v>41060</v>
      </c>
      <c r="E310" s="19">
        <f t="shared" si="20"/>
        <v>41075</v>
      </c>
      <c r="F310" s="19"/>
      <c r="G310" s="8" t="s">
        <v>525</v>
      </c>
      <c r="H310" s="8" t="s">
        <v>504</v>
      </c>
      <c r="I310" s="8" t="s">
        <v>507</v>
      </c>
      <c r="J310" s="9" t="s">
        <v>2900</v>
      </c>
      <c r="K310" s="9" t="s">
        <v>2930</v>
      </c>
      <c r="L310" s="9" t="s">
        <v>2931</v>
      </c>
      <c r="M310" s="10" t="str">
        <f>VLOOKUP(B310,SAOM!B$2:H1304,7,0)</f>
        <v>SES-GUOR-3325</v>
      </c>
      <c r="N310" s="84">
        <v>4033</v>
      </c>
      <c r="O310" s="19">
        <f>VLOOKUP(B310,SAOM!B$2:I1304,8,0)</f>
        <v>41033</v>
      </c>
      <c r="P310" s="19" t="e">
        <f>VLOOKUP(B310,AG_Lider!A$1:F1663,6,0)</f>
        <v>#N/A</v>
      </c>
      <c r="Q310" s="24" t="str">
        <f>VLOOKUP(B310,SAOM!B$2:J1304,9,0)</f>
        <v>Brenner Carvalho Pena</v>
      </c>
      <c r="R310" s="19" t="str">
        <f>VLOOKUP(B310,SAOM!B$2:K1750,10,0)</f>
        <v>Rua Frei Cecilio, 1375</v>
      </c>
      <c r="S310" s="24" t="str">
        <f>VLOOKUP(B310,SAOM!B$2:L2030,11,0)</f>
        <v>38 3673-1955</v>
      </c>
      <c r="T310" s="43"/>
      <c r="U310" s="9" t="str">
        <f>VLOOKUP(B310,SAOM!B$2:M1610,12,0)</f>
        <v>00:20:0e:10:48:cf</v>
      </c>
      <c r="V310" s="19">
        <v>41033</v>
      </c>
      <c r="W310" s="9" t="s">
        <v>701</v>
      </c>
      <c r="X310" s="52">
        <v>41033</v>
      </c>
      <c r="Y310" s="54"/>
      <c r="Z310" s="46"/>
      <c r="AA310" s="21">
        <v>41033</v>
      </c>
    </row>
    <row r="311" spans="1:27" s="76" customFormat="1">
      <c r="A311" s="32">
        <v>3326</v>
      </c>
      <c r="B311" s="92">
        <v>3326</v>
      </c>
      <c r="C311" s="19">
        <v>41015</v>
      </c>
      <c r="D311" s="19">
        <f t="shared" si="19"/>
        <v>41060</v>
      </c>
      <c r="E311" s="19">
        <f t="shared" si="20"/>
        <v>41075</v>
      </c>
      <c r="F311" s="19"/>
      <c r="G311" s="8" t="s">
        <v>525</v>
      </c>
      <c r="H311" s="8" t="s">
        <v>504</v>
      </c>
      <c r="I311" s="8" t="s">
        <v>507</v>
      </c>
      <c r="J311" s="9" t="s">
        <v>2904</v>
      </c>
      <c r="K311" s="9" t="s">
        <v>2932</v>
      </c>
      <c r="L311" s="9" t="s">
        <v>2933</v>
      </c>
      <c r="M311" s="10" t="str">
        <f>VLOOKUP(B311,SAOM!B$2:H1305,7,0)</f>
        <v>SES-HERA-3326</v>
      </c>
      <c r="N311" s="84">
        <v>4033</v>
      </c>
      <c r="O311" s="19">
        <f>VLOOKUP(B311,SAOM!B$2:I1305,8,0)</f>
        <v>41031</v>
      </c>
      <c r="P311" s="19" t="e">
        <f>VLOOKUP(B311,AG_Lider!A$1:F1664,6,0)</f>
        <v>#N/A</v>
      </c>
      <c r="Q311" s="24" t="str">
        <f>VLOOKUP(B311,SAOM!B$2:J1305,9,0)</f>
        <v>Jonas Rodrigues</v>
      </c>
      <c r="R311" s="19" t="str">
        <f>VLOOKUP(B311,SAOM!B$2:K1751,10,0)</f>
        <v>Rua Fernando José Ribeiro, 67hr</v>
      </c>
      <c r="S311" s="24" t="str">
        <f>VLOOKUP(B311,SAOM!B$2:L2031,11,0)</f>
        <v>35 3457-1221</v>
      </c>
      <c r="T311" s="43"/>
      <c r="U311" s="9" t="str">
        <f>VLOOKUP(B311,SAOM!B$2:M1611,12,0)</f>
        <v>00:20:0e:10:48:81</v>
      </c>
      <c r="V311" s="19">
        <v>41031</v>
      </c>
      <c r="W311" s="9" t="s">
        <v>2013</v>
      </c>
      <c r="X311" s="52">
        <v>41031</v>
      </c>
      <c r="Y311" s="54"/>
      <c r="Z311" s="46"/>
      <c r="AA311" s="21">
        <v>41031</v>
      </c>
    </row>
    <row r="312" spans="1:27" s="76" customFormat="1">
      <c r="A312" s="32">
        <v>3327</v>
      </c>
      <c r="B312" s="92">
        <v>3327</v>
      </c>
      <c r="C312" s="19">
        <v>41015</v>
      </c>
      <c r="D312" s="19">
        <f t="shared" si="19"/>
        <v>41060</v>
      </c>
      <c r="E312" s="19">
        <f t="shared" si="20"/>
        <v>41075</v>
      </c>
      <c r="F312" s="19"/>
      <c r="G312" s="8" t="s">
        <v>525</v>
      </c>
      <c r="H312" s="8" t="s">
        <v>504</v>
      </c>
      <c r="I312" s="8" t="s">
        <v>507</v>
      </c>
      <c r="J312" s="9" t="s">
        <v>2908</v>
      </c>
      <c r="K312" s="9" t="s">
        <v>2934</v>
      </c>
      <c r="L312" s="9" t="s">
        <v>2935</v>
      </c>
      <c r="M312" s="10" t="str">
        <f>VLOOKUP(B312,SAOM!B$2:H1306,7,0)</f>
        <v>SES-IAPU-3327</v>
      </c>
      <c r="N312" s="84">
        <v>4033</v>
      </c>
      <c r="O312" s="19">
        <f>VLOOKUP(B312,SAOM!B$2:I1306,8,0)</f>
        <v>41032</v>
      </c>
      <c r="P312" s="19" t="e">
        <f>VLOOKUP(B312,AG_Lider!A$1:F1665,6,0)</f>
        <v>#N/A</v>
      </c>
      <c r="Q312" s="24" t="str">
        <f>VLOOKUP(B312,SAOM!B$2:J1306,9,0)</f>
        <v>Natália Gomes de Araújo</v>
      </c>
      <c r="R312" s="19" t="str">
        <f>VLOOKUP(B312,SAOM!B$2:K1752,10,0)</f>
        <v>Rua Jaime Mafra, 117</v>
      </c>
      <c r="S312" s="24" t="str">
        <f>VLOOKUP(B312,SAOM!B$2:L2032,11,0)</f>
        <v>33 3355-1781</v>
      </c>
      <c r="T312" s="43"/>
      <c r="U312" s="9" t="str">
        <f>VLOOKUP(B312,SAOM!B$2:M1612,12,0)</f>
        <v>00:20:0e:10:48:90</v>
      </c>
      <c r="V312" s="19">
        <v>41032</v>
      </c>
      <c r="W312" s="9" t="s">
        <v>2331</v>
      </c>
      <c r="X312" s="52">
        <v>41032</v>
      </c>
      <c r="Y312" s="54"/>
      <c r="Z312" s="46"/>
      <c r="AA312" s="21">
        <v>41032</v>
      </c>
    </row>
    <row r="313" spans="1:27" s="76" customFormat="1">
      <c r="A313" s="32">
        <v>3328</v>
      </c>
      <c r="B313" s="92">
        <v>3328</v>
      </c>
      <c r="C313" s="19">
        <v>41015</v>
      </c>
      <c r="D313" s="19">
        <f t="shared" si="19"/>
        <v>41060</v>
      </c>
      <c r="E313" s="19" t="s">
        <v>507</v>
      </c>
      <c r="F313" s="19">
        <v>41019</v>
      </c>
      <c r="G313" s="8" t="s">
        <v>777</v>
      </c>
      <c r="H313" s="8" t="s">
        <v>504</v>
      </c>
      <c r="I313" s="8" t="s">
        <v>514</v>
      </c>
      <c r="J313" s="9" t="s">
        <v>2912</v>
      </c>
      <c r="K313" s="9" t="s">
        <v>2936</v>
      </c>
      <c r="L313" s="9" t="s">
        <v>2937</v>
      </c>
      <c r="M313" s="10" t="str">
        <f>VLOOKUP(B313,SAOM!B$2:H1307,7,0)</f>
        <v>-</v>
      </c>
      <c r="N313" s="84">
        <v>4033</v>
      </c>
      <c r="O313" s="19" t="str">
        <f>VLOOKUP(B313,SAOM!B$2:I1307,8,0)</f>
        <v>-</v>
      </c>
      <c r="P313" s="19" t="e">
        <f>VLOOKUP(B313,AG_Lider!A$1:F1666,6,0)</f>
        <v>#N/A</v>
      </c>
      <c r="Q313" s="24" t="str">
        <f>VLOOKUP(B313,SAOM!B$2:J1307,9,0)</f>
        <v>Elmara Junia Carvalho Diniz</v>
      </c>
      <c r="R313" s="19" t="str">
        <f>VLOOKUP(B313,SAOM!B$2:K1753,10,0)</f>
        <v>Rua Silvestre Machado, 21</v>
      </c>
      <c r="S313" s="24" t="str">
        <f>VLOOKUP(B313,SAOM!B$2:L2033,11,0)</f>
        <v>35 3844-1233</v>
      </c>
      <c r="T313" s="43"/>
      <c r="U313" s="9" t="str">
        <f>VLOOKUP(B313,SAOM!B$2:M1613,12,0)</f>
        <v>-</v>
      </c>
      <c r="V313" s="19"/>
      <c r="W313" s="9"/>
      <c r="X313" s="52"/>
      <c r="Y313" s="54"/>
      <c r="Z313" s="46" t="s">
        <v>3057</v>
      </c>
      <c r="AA313" s="21">
        <v>41019</v>
      </c>
    </row>
    <row r="314" spans="1:27" s="76" customFormat="1">
      <c r="A314" s="32">
        <v>3329</v>
      </c>
      <c r="B314" s="92">
        <v>3329</v>
      </c>
      <c r="C314" s="19">
        <v>41015</v>
      </c>
      <c r="D314" s="19">
        <f t="shared" si="19"/>
        <v>41060</v>
      </c>
      <c r="E314" s="19">
        <v>41078</v>
      </c>
      <c r="F314" s="19">
        <v>41019</v>
      </c>
      <c r="G314" s="8" t="s">
        <v>765</v>
      </c>
      <c r="H314" s="8" t="s">
        <v>504</v>
      </c>
      <c r="I314" s="8" t="s">
        <v>514</v>
      </c>
      <c r="J314" s="9" t="s">
        <v>2916</v>
      </c>
      <c r="K314" s="9" t="s">
        <v>2936</v>
      </c>
      <c r="L314" s="9" t="s">
        <v>2937</v>
      </c>
      <c r="M314" s="10" t="str">
        <f>VLOOKUP(B314,SAOM!B$2:H1308,7,0)</f>
        <v>-</v>
      </c>
      <c r="N314" s="84">
        <v>4033</v>
      </c>
      <c r="O314" s="19" t="str">
        <f>VLOOKUP(B314,SAOM!B$2:I1308,8,0)</f>
        <v>-</v>
      </c>
      <c r="P314" s="19" t="e">
        <f>VLOOKUP(B314,AG_Lider!A$1:F1667,6,0)</f>
        <v>#N/A</v>
      </c>
      <c r="Q314" s="24" t="str">
        <f>VLOOKUP(B314,SAOM!B$2:J1308,9,0)</f>
        <v>Gustavo Garcia Cambraia</v>
      </c>
      <c r="R314" s="19" t="str">
        <f>VLOOKUP(B314,SAOM!B$2:K1754,10,0)</f>
        <v>Rua João Francisco Lopes, 430 ? Centro</v>
      </c>
      <c r="S314" s="24" t="str">
        <f>VLOOKUP(B314,SAOM!B$2:L2034,11,0)</f>
        <v>35 3843-1183</v>
      </c>
      <c r="T314" s="43"/>
      <c r="U314" s="9" t="str">
        <f>VLOOKUP(B314,SAOM!B$2:M1614,12,0)</f>
        <v>-</v>
      </c>
      <c r="V314" s="19"/>
      <c r="W314" s="9"/>
      <c r="X314" s="52"/>
      <c r="Y314" s="54"/>
      <c r="Z314" s="46" t="s">
        <v>3058</v>
      </c>
      <c r="AA314" s="21">
        <v>41019</v>
      </c>
    </row>
    <row r="315" spans="1:27" s="76" customFormat="1">
      <c r="A315" s="32">
        <v>3330</v>
      </c>
      <c r="B315" s="92">
        <v>3330</v>
      </c>
      <c r="C315" s="19">
        <v>41015</v>
      </c>
      <c r="D315" s="19">
        <f t="shared" si="19"/>
        <v>41060</v>
      </c>
      <c r="E315" s="19" t="s">
        <v>507</v>
      </c>
      <c r="F315" s="19">
        <v>41023</v>
      </c>
      <c r="G315" s="8" t="s">
        <v>777</v>
      </c>
      <c r="H315" s="8" t="s">
        <v>504</v>
      </c>
      <c r="I315" s="8" t="s">
        <v>514</v>
      </c>
      <c r="J315" s="9" t="s">
        <v>2920</v>
      </c>
      <c r="K315" s="9" t="s">
        <v>2938</v>
      </c>
      <c r="L315" s="9" t="s">
        <v>2939</v>
      </c>
      <c r="M315" s="10" t="str">
        <f>VLOOKUP(B315,SAOM!B$2:H1309,7,0)</f>
        <v>-</v>
      </c>
      <c r="N315" s="84">
        <v>4033</v>
      </c>
      <c r="O315" s="19" t="str">
        <f>VLOOKUP(B315,SAOM!B$2:I1309,8,0)</f>
        <v>-</v>
      </c>
      <c r="P315" s="19" t="e">
        <f>VLOOKUP(B315,AG_Lider!A$1:F1668,6,0)</f>
        <v>#N/A</v>
      </c>
      <c r="Q315" s="24" t="str">
        <f>VLOOKUP(B315,SAOM!B$2:J1309,9,0)</f>
        <v>Renata Garcia Esteves</v>
      </c>
      <c r="R315" s="19" t="str">
        <f>VLOOKUP(B315,SAOM!B$2:K1755,10,0)</f>
        <v>Rua 02 de Novembro, 96</v>
      </c>
      <c r="S315" s="24" t="str">
        <f>VLOOKUP(B315,SAOM!B$2:L2035,11,0)</f>
        <v>35 3854-1216</v>
      </c>
      <c r="T315" s="43"/>
      <c r="U315" s="9" t="str">
        <f>VLOOKUP(B315,SAOM!B$2:M1615,12,0)</f>
        <v>-</v>
      </c>
      <c r="V315" s="19"/>
      <c r="W315" s="9"/>
      <c r="X315" s="52"/>
      <c r="Y315" s="54"/>
      <c r="Z315" s="46" t="s">
        <v>3229</v>
      </c>
      <c r="AA315" s="21">
        <v>41023</v>
      </c>
    </row>
    <row r="316" spans="1:27" s="76" customFormat="1">
      <c r="A316" s="32">
        <v>3336</v>
      </c>
      <c r="B316" s="92">
        <v>3336</v>
      </c>
      <c r="C316" s="19">
        <v>41016</v>
      </c>
      <c r="D316" s="19">
        <f>C316+45</f>
        <v>41061</v>
      </c>
      <c r="E316" s="19" t="s">
        <v>507</v>
      </c>
      <c r="F316" s="19">
        <v>41023</v>
      </c>
      <c r="G316" s="8" t="s">
        <v>777</v>
      </c>
      <c r="H316" s="8" t="s">
        <v>504</v>
      </c>
      <c r="I316" s="8" t="s">
        <v>514</v>
      </c>
      <c r="J316" s="9" t="s">
        <v>2969</v>
      </c>
      <c r="K316" s="9" t="s">
        <v>2985</v>
      </c>
      <c r="L316" s="9" t="s">
        <v>2986</v>
      </c>
      <c r="M316" s="10" t="str">
        <f>VLOOKUP(B316,SAOM!B$2:H1310,7,0)</f>
        <v>-</v>
      </c>
      <c r="N316" s="84">
        <v>4035</v>
      </c>
      <c r="O316" s="19" t="str">
        <f>VLOOKUP(B316,SAOM!B$2:I1310,8,0)</f>
        <v>-</v>
      </c>
      <c r="P316" s="19" t="e">
        <f>VLOOKUP(B316,AG_Lider!A$1:F1669,6,0)</f>
        <v>#N/A</v>
      </c>
      <c r="Q316" s="24" t="str">
        <f>VLOOKUP(B316,SAOM!B$2:J1310,9,0)</f>
        <v>Glauco Brito Mares</v>
      </c>
      <c r="R316" s="19" t="str">
        <f>VLOOKUP(B316,SAOM!B$2:K1756,10,0)</f>
        <v>Rua Dr. Erico Lemos Leite, 455 - Centro</v>
      </c>
      <c r="S316" s="24" t="str">
        <f>VLOOKUP(B316,SAOM!B$2:L2036,11,0)</f>
        <v>33 3723-1514</v>
      </c>
      <c r="T316" s="43"/>
      <c r="U316" s="9" t="str">
        <f>VLOOKUP(B316,SAOM!B$2:M1616,12,0)</f>
        <v>-</v>
      </c>
      <c r="V316" s="19"/>
      <c r="W316" s="9"/>
      <c r="X316" s="52"/>
      <c r="Y316" s="54"/>
      <c r="Z316" s="46" t="s">
        <v>3230</v>
      </c>
      <c r="AA316" s="21">
        <v>41023</v>
      </c>
    </row>
    <row r="317" spans="1:27" s="76" customFormat="1">
      <c r="A317" s="32">
        <v>3335</v>
      </c>
      <c r="B317" s="92">
        <v>3335</v>
      </c>
      <c r="C317" s="19">
        <v>41016</v>
      </c>
      <c r="D317" s="19">
        <f>C317+45</f>
        <v>41061</v>
      </c>
      <c r="E317" s="19">
        <f>C317+60</f>
        <v>41076</v>
      </c>
      <c r="F317" s="19"/>
      <c r="G317" s="8" t="s">
        <v>765</v>
      </c>
      <c r="H317" s="8" t="s">
        <v>504</v>
      </c>
      <c r="I317" s="8" t="s">
        <v>507</v>
      </c>
      <c r="J317" s="9" t="s">
        <v>2973</v>
      </c>
      <c r="K317" s="9" t="s">
        <v>2987</v>
      </c>
      <c r="L317" s="9" t="s">
        <v>2988</v>
      </c>
      <c r="M317" s="10" t="str">
        <f>VLOOKUP(B317,SAOM!B$2:H1311,7,0)</f>
        <v>-</v>
      </c>
      <c r="N317" s="84">
        <v>4035</v>
      </c>
      <c r="O317" s="19" t="str">
        <f>VLOOKUP(B317,SAOM!B$2:I1311,8,0)</f>
        <v>-</v>
      </c>
      <c r="P317" s="19" t="e">
        <f>VLOOKUP(B317,AG_Lider!A$1:F1670,6,0)</f>
        <v>#N/A</v>
      </c>
      <c r="Q317" s="24" t="str">
        <f>VLOOKUP(B317,SAOM!B$2:J1311,9,0)</f>
        <v>José de Alencar Andrade Júnior</v>
      </c>
      <c r="R317" s="19" t="str">
        <f>VLOOKUP(B317,SAOM!B$2:K1757,10,0)</f>
        <v>Rua da Bahia, 420 - Centro</v>
      </c>
      <c r="S317" s="24" t="str">
        <f>VLOOKUP(B317,SAOM!B$2:L2037,11,0)</f>
        <v>33 3734-1403</v>
      </c>
      <c r="T317" s="43"/>
      <c r="U317" s="9" t="str">
        <f>VLOOKUP(B317,SAOM!B$2:M1617,12,0)</f>
        <v>-</v>
      </c>
      <c r="V317" s="19"/>
      <c r="W317" s="9"/>
      <c r="X317" s="52"/>
      <c r="Y317" s="54"/>
      <c r="Z317" s="46"/>
      <c r="AA317" s="21"/>
    </row>
    <row r="318" spans="1:27" s="76" customFormat="1">
      <c r="A318" s="32">
        <v>3333</v>
      </c>
      <c r="B318" s="92">
        <v>3333</v>
      </c>
      <c r="C318" s="19">
        <v>41016</v>
      </c>
      <c r="D318" s="19">
        <f>C318+45</f>
        <v>41061</v>
      </c>
      <c r="E318" s="19">
        <f>C318+60</f>
        <v>41076</v>
      </c>
      <c r="F318" s="19"/>
      <c r="G318" s="8" t="s">
        <v>694</v>
      </c>
      <c r="H318" s="8" t="s">
        <v>504</v>
      </c>
      <c r="I318" s="8" t="s">
        <v>507</v>
      </c>
      <c r="J318" s="9" t="s">
        <v>2977</v>
      </c>
      <c r="K318" s="9" t="s">
        <v>2989</v>
      </c>
      <c r="L318" s="9" t="s">
        <v>2990</v>
      </c>
      <c r="M318" s="10" t="str">
        <f>VLOOKUP(B318,SAOM!B$2:H1312,7,0)</f>
        <v>SES-ITGI-3333</v>
      </c>
      <c r="N318" s="84">
        <v>4033</v>
      </c>
      <c r="O318" s="19">
        <f>VLOOKUP(B318,SAOM!B$2:I1312,8,0)</f>
        <v>41036</v>
      </c>
      <c r="P318" s="19" t="e">
        <f>VLOOKUP(B318,AG_Lider!A$1:F1671,6,0)</f>
        <v>#N/A</v>
      </c>
      <c r="Q318" s="24" t="str">
        <f>VLOOKUP(B318,SAOM!B$2:J1312,9,0)</f>
        <v xml:space="preserve">	Mônica Aparecida Silva de Pariz</v>
      </c>
      <c r="R318" s="19" t="str">
        <f>VLOOKUP(B318,SAOM!B$2:K1758,10,0)</f>
        <v>Rua Adolfo José de Paula, 418  - Centro</v>
      </c>
      <c r="S318" s="24" t="str">
        <f>VLOOKUP(B318,SAOM!B$2:L2038,11,0)</f>
        <v>35 3534-1781</v>
      </c>
      <c r="T318" s="43"/>
      <c r="U318" s="9" t="str">
        <f>VLOOKUP(B318,SAOM!B$2:M1618,12,0)</f>
        <v>-</v>
      </c>
      <c r="V318" s="19"/>
      <c r="W318" s="9"/>
      <c r="X318" s="52"/>
      <c r="Y318" s="54"/>
      <c r="Z318" s="46"/>
      <c r="AA318" s="21"/>
    </row>
    <row r="319" spans="1:27" s="76" customFormat="1">
      <c r="A319" s="56">
        <v>3332</v>
      </c>
      <c r="B319" s="92">
        <v>3332</v>
      </c>
      <c r="C319" s="19">
        <v>41016</v>
      </c>
      <c r="D319" s="19">
        <f>C319+45</f>
        <v>41061</v>
      </c>
      <c r="E319" s="19">
        <f>C319+60</f>
        <v>41076</v>
      </c>
      <c r="F319" s="19"/>
      <c r="G319" s="8" t="s">
        <v>525</v>
      </c>
      <c r="H319" s="8" t="s">
        <v>504</v>
      </c>
      <c r="I319" s="8" t="s">
        <v>507</v>
      </c>
      <c r="J319" s="9" t="s">
        <v>2981</v>
      </c>
      <c r="K319" s="9" t="s">
        <v>2991</v>
      </c>
      <c r="L319" s="9" t="s">
        <v>2992</v>
      </c>
      <c r="M319" s="10" t="str">
        <f>VLOOKUP(B319,SAOM!B$2:H1313,7,0)</f>
        <v>SES-ITRA-3332</v>
      </c>
      <c r="N319" s="84">
        <v>4033</v>
      </c>
      <c r="O319" s="19">
        <f>VLOOKUP(B319,SAOM!B$2:I1313,8,0)</f>
        <v>41023</v>
      </c>
      <c r="P319" s="19" t="e">
        <f>VLOOKUP(B319,AG_Lider!A$1:F1672,6,0)</f>
        <v>#N/A</v>
      </c>
      <c r="Q319" s="24" t="str">
        <f>VLOOKUP(B319,SAOM!B$2:J1313,9,0)</f>
        <v>Maria Aparecida Gonzaga Teixeira</v>
      </c>
      <c r="R319" s="19" t="str">
        <f>VLOOKUP(B319,SAOM!B$2:K1759,10,0)</f>
        <v>Rua Antônio Pacheco, 420 - Centro</v>
      </c>
      <c r="S319" s="24" t="str">
        <f>VLOOKUP(B319,SAOM!B$2:L2039,11,0)</f>
        <v>37 3384-2445</v>
      </c>
      <c r="T319" s="43"/>
      <c r="U319" s="9" t="str">
        <f>VLOOKUP(B319,SAOM!B$2:M1619,12,0)</f>
        <v>00:20:0e:10:48:8b</v>
      </c>
      <c r="V319" s="19">
        <v>41023</v>
      </c>
      <c r="W319" s="9" t="s">
        <v>2553</v>
      </c>
      <c r="X319" s="52">
        <v>41023</v>
      </c>
      <c r="Y319" s="54"/>
      <c r="Z319" s="46"/>
      <c r="AA319" s="21">
        <v>41023</v>
      </c>
    </row>
    <row r="320" spans="1:27" s="76" customFormat="1">
      <c r="A320" s="32">
        <v>3340</v>
      </c>
      <c r="B320" s="92">
        <v>3340</v>
      </c>
      <c r="C320" s="19">
        <v>41017</v>
      </c>
      <c r="D320" s="19">
        <f t="shared" ref="D320:D327" si="21">C320+45</f>
        <v>41062</v>
      </c>
      <c r="E320" s="19">
        <f t="shared" ref="E320:E327" si="22">C320+60</f>
        <v>41077</v>
      </c>
      <c r="F320" s="19"/>
      <c r="G320" s="8" t="s">
        <v>525</v>
      </c>
      <c r="H320" s="8" t="s">
        <v>504</v>
      </c>
      <c r="I320" s="8" t="s">
        <v>507</v>
      </c>
      <c r="J320" s="9" t="s">
        <v>3005</v>
      </c>
      <c r="K320" s="9" t="s">
        <v>3037</v>
      </c>
      <c r="L320" s="9" t="s">
        <v>3038</v>
      </c>
      <c r="M320" s="10" t="str">
        <f>VLOOKUP(B320,SAOM!B$2:H1314,7,0)</f>
        <v>SES-JEIA-3340</v>
      </c>
      <c r="N320" s="84">
        <v>4033</v>
      </c>
      <c r="O320" s="19">
        <f>VLOOKUP(B320,SAOM!B$2:I1314,8,0)</f>
        <v>41032</v>
      </c>
      <c r="P320" s="19" t="e">
        <f>VLOOKUP(B320,AG_Lider!A$1:F1673,6,0)</f>
        <v>#N/A</v>
      </c>
      <c r="Q320" s="24" t="str">
        <f>VLOOKUP(B320,SAOM!B$2:J1314,9,0)</f>
        <v>Luciana Fonseca de Melo</v>
      </c>
      <c r="R320" s="19" t="str">
        <f>VLOOKUP(B320,SAOM!B$2:K1760,10,0)</f>
        <v>Rua José Dias de Castro, 74</v>
      </c>
      <c r="S320" s="24" t="str">
        <f>VLOOKUP(B320,SAOM!B$2:L2040,11,0)</f>
        <v>35 3273-1224</v>
      </c>
      <c r="T320" s="43"/>
      <c r="U320" s="9" t="str">
        <f>VLOOKUP(B320,SAOM!B$2:M1620,12,0)</f>
        <v>00:20:0e:10:48:79</v>
      </c>
      <c r="V320" s="19">
        <v>41032</v>
      </c>
      <c r="W320" s="9" t="s">
        <v>3377</v>
      </c>
      <c r="X320" s="52">
        <v>41032</v>
      </c>
      <c r="Y320" s="54"/>
      <c r="Z320" s="46"/>
      <c r="AA320" s="21">
        <v>41032</v>
      </c>
    </row>
    <row r="321" spans="1:27" s="76" customFormat="1">
      <c r="A321" s="32">
        <v>3341</v>
      </c>
      <c r="B321" s="92">
        <v>3341</v>
      </c>
      <c r="C321" s="19">
        <v>41017</v>
      </c>
      <c r="D321" s="19">
        <f t="shared" si="21"/>
        <v>41062</v>
      </c>
      <c r="E321" s="19" t="s">
        <v>507</v>
      </c>
      <c r="F321" s="19">
        <v>41023</v>
      </c>
      <c r="G321" s="8" t="s">
        <v>777</v>
      </c>
      <c r="H321" s="8" t="s">
        <v>504</v>
      </c>
      <c r="I321" s="8" t="s">
        <v>514</v>
      </c>
      <c r="J321" s="9" t="s">
        <v>3009</v>
      </c>
      <c r="K321" s="9" t="s">
        <v>3039</v>
      </c>
      <c r="L321" s="9" t="s">
        <v>3040</v>
      </c>
      <c r="M321" s="10" t="str">
        <f>VLOOKUP(B321,SAOM!B$2:H1315,7,0)</f>
        <v>-</v>
      </c>
      <c r="N321" s="84">
        <v>4033</v>
      </c>
      <c r="O321" s="19" t="str">
        <f>VLOOKUP(B321,SAOM!B$2:I1315,8,0)</f>
        <v>-</v>
      </c>
      <c r="P321" s="19" t="e">
        <f>VLOOKUP(B321,AG_Lider!A$1:F1674,6,0)</f>
        <v>#N/A</v>
      </c>
      <c r="Q321" s="24" t="str">
        <f>VLOOKUP(B321,SAOM!B$2:J1315,9,0)</f>
        <v>Caroline Viana Maia</v>
      </c>
      <c r="R321" s="19" t="str">
        <f>VLOOKUP(B321,SAOM!B$2:K1761,10,0)</f>
        <v>Rua Mário Teixeira, 189</v>
      </c>
      <c r="S321" s="24" t="str">
        <f>VLOOKUP(B321,SAOM!B$2:L2041,11,0)</f>
        <v>31 3535-8404</v>
      </c>
      <c r="T321" s="43"/>
      <c r="U321" s="9" t="str">
        <f>VLOOKUP(B321,SAOM!B$2:M1621,12,0)</f>
        <v>-</v>
      </c>
      <c r="V321" s="19"/>
      <c r="W321" s="9"/>
      <c r="X321" s="52"/>
      <c r="Y321" s="54"/>
      <c r="Z321" s="46" t="s">
        <v>3231</v>
      </c>
      <c r="AA321" s="21">
        <v>41023</v>
      </c>
    </row>
    <row r="322" spans="1:27" s="76" customFormat="1">
      <c r="A322" s="32">
        <v>3342</v>
      </c>
      <c r="B322" s="92">
        <v>3342</v>
      </c>
      <c r="C322" s="19">
        <v>41017</v>
      </c>
      <c r="D322" s="19">
        <f t="shared" si="21"/>
        <v>41062</v>
      </c>
      <c r="E322" s="19" t="s">
        <v>507</v>
      </c>
      <c r="F322" s="19">
        <v>41023</v>
      </c>
      <c r="G322" s="8" t="s">
        <v>777</v>
      </c>
      <c r="H322" s="8" t="s">
        <v>504</v>
      </c>
      <c r="I322" s="8" t="s">
        <v>514</v>
      </c>
      <c r="J322" s="9" t="s">
        <v>3013</v>
      </c>
      <c r="K322" s="9" t="s">
        <v>3041</v>
      </c>
      <c r="L322" s="9" t="s">
        <v>3042</v>
      </c>
      <c r="M322" s="10" t="str">
        <f>VLOOKUP(B322,SAOM!B$2:H1316,7,0)</f>
        <v>-</v>
      </c>
      <c r="N322" s="84">
        <v>4035</v>
      </c>
      <c r="O322" s="19" t="str">
        <f>VLOOKUP(B322,SAOM!B$2:I1316,8,0)</f>
        <v>-</v>
      </c>
      <c r="P322" s="19" t="e">
        <f>VLOOKUP(B322,AG_Lider!A$1:F1675,6,0)</f>
        <v>#N/A</v>
      </c>
      <c r="Q322" s="24" t="str">
        <f>VLOOKUP(B322,SAOM!B$2:J1316,9,0)</f>
        <v>Crislhaine Alves Prates</v>
      </c>
      <c r="R322" s="19" t="str">
        <f>VLOOKUP(B322,SAOM!B$2:K1762,10,0)</f>
        <v>Rua Flaviano Silva, s/n</v>
      </c>
      <c r="S322" s="24" t="str">
        <f>VLOOKUP(B322,SAOM!B$2:L2042,11,0)</f>
        <v>33 3524-1139</v>
      </c>
      <c r="T322" s="43"/>
      <c r="U322" s="9" t="str">
        <f>VLOOKUP(B322,SAOM!B$2:M1622,12,0)</f>
        <v>-</v>
      </c>
      <c r="V322" s="19"/>
      <c r="W322" s="9"/>
      <c r="X322" s="52"/>
      <c r="Y322" s="54"/>
      <c r="Z322" s="46" t="s">
        <v>3232</v>
      </c>
      <c r="AA322" s="21">
        <v>41023</v>
      </c>
    </row>
    <row r="323" spans="1:27" s="76" customFormat="1">
      <c r="A323" s="32">
        <v>3337</v>
      </c>
      <c r="B323" s="92">
        <v>3337</v>
      </c>
      <c r="C323" s="19">
        <v>41017</v>
      </c>
      <c r="D323" s="19">
        <f t="shared" si="21"/>
        <v>41062</v>
      </c>
      <c r="E323" s="19">
        <f t="shared" si="22"/>
        <v>41077</v>
      </c>
      <c r="F323" s="19"/>
      <c r="G323" s="8" t="s">
        <v>525</v>
      </c>
      <c r="H323" s="8" t="s">
        <v>504</v>
      </c>
      <c r="I323" s="8" t="s">
        <v>507</v>
      </c>
      <c r="J323" s="9" t="s">
        <v>3017</v>
      </c>
      <c r="K323" s="9" t="s">
        <v>3043</v>
      </c>
      <c r="L323" s="9" t="s">
        <v>3044</v>
      </c>
      <c r="M323" s="10" t="str">
        <f>VLOOKUP(B323,SAOM!B$2:H1317,7,0)</f>
        <v>SES-JAAR-3337</v>
      </c>
      <c r="N323" s="84">
        <v>4035</v>
      </c>
      <c r="O323" s="19">
        <f>VLOOKUP(B323,SAOM!B$2:I1317,8,0)</f>
        <v>41032</v>
      </c>
      <c r="P323" s="19" t="e">
        <f>VLOOKUP(B323,AG_Lider!A$1:F1676,6,0)</f>
        <v>#N/A</v>
      </c>
      <c r="Q323" s="24" t="str">
        <f>VLOOKUP(B323,SAOM!B$2:J1317,9,0)</f>
        <v>Flávia Gomes Silva</v>
      </c>
      <c r="R323" s="19" t="str">
        <f>VLOOKUP(B323,SAOM!B$2:K1763,10,0)</f>
        <v>Rua Ulisses Guimarães, 135</v>
      </c>
      <c r="S323" s="24" t="str">
        <f>VLOOKUP(B323,SAOM!B$2:L2043,11,0)</f>
        <v>38 3231-9103</v>
      </c>
      <c r="T323" s="43"/>
      <c r="U323" s="9" t="str">
        <f>VLOOKUP(B323,SAOM!B$2:M1623,12,0)</f>
        <v>00:20:0e:10:48:98</v>
      </c>
      <c r="V323" s="19">
        <v>41032</v>
      </c>
      <c r="W323" s="9" t="s">
        <v>1736</v>
      </c>
      <c r="X323" s="52">
        <v>41032</v>
      </c>
      <c r="Y323" s="54"/>
      <c r="Z323" s="46"/>
      <c r="AA323" s="21">
        <v>41032</v>
      </c>
    </row>
    <row r="324" spans="1:27" s="76" customFormat="1">
      <c r="A324" s="32">
        <v>3339</v>
      </c>
      <c r="B324" s="92">
        <v>3339</v>
      </c>
      <c r="C324" s="19">
        <v>41017</v>
      </c>
      <c r="D324" s="19">
        <f t="shared" si="21"/>
        <v>41062</v>
      </c>
      <c r="E324" s="19">
        <f t="shared" si="22"/>
        <v>41077</v>
      </c>
      <c r="F324" s="19"/>
      <c r="G324" s="8" t="s">
        <v>765</v>
      </c>
      <c r="H324" s="8" t="s">
        <v>504</v>
      </c>
      <c r="I324" s="8" t="s">
        <v>507</v>
      </c>
      <c r="J324" s="9" t="s">
        <v>3021</v>
      </c>
      <c r="K324" s="9" t="s">
        <v>3045</v>
      </c>
      <c r="L324" s="9" t="s">
        <v>3046</v>
      </c>
      <c r="M324" s="10" t="str">
        <f>VLOOKUP(B324,SAOM!B$2:H1318,7,0)</f>
        <v>-</v>
      </c>
      <c r="N324" s="84">
        <v>4033</v>
      </c>
      <c r="O324" s="19" t="str">
        <f>VLOOKUP(B324,SAOM!B$2:I1318,8,0)</f>
        <v>-</v>
      </c>
      <c r="P324" s="19" t="e">
        <f>VLOOKUP(B324,AG_Lider!A$1:F1677,6,0)</f>
        <v>#N/A</v>
      </c>
      <c r="Q324" s="24" t="str">
        <f>VLOOKUP(B324,SAOM!B$2:J1318,9,0)</f>
        <v>Sandra Leal Braga de Moura</v>
      </c>
      <c r="R324" s="19" t="str">
        <f>VLOOKUP(B324,SAOM!B$2:K1764,10,0)</f>
        <v>Av. Getúlio Vargas, 71</v>
      </c>
      <c r="S324" s="24" t="str">
        <f>VLOOKUP(B324,SAOM!B$2:L2044,11,0)</f>
        <v>31 3877-1038</v>
      </c>
      <c r="T324" s="43"/>
      <c r="U324" s="9" t="str">
        <f>VLOOKUP(B324,SAOM!B$2:M1624,12,0)</f>
        <v>-</v>
      </c>
      <c r="V324" s="19"/>
      <c r="W324" s="9"/>
      <c r="X324" s="52"/>
      <c r="Y324" s="54"/>
      <c r="Z324" s="46"/>
      <c r="AA324" s="21"/>
    </row>
    <row r="325" spans="1:27" s="76" customFormat="1">
      <c r="A325" s="32">
        <v>3343</v>
      </c>
      <c r="B325" s="92">
        <v>3343</v>
      </c>
      <c r="C325" s="19">
        <v>41017</v>
      </c>
      <c r="D325" s="19">
        <f t="shared" si="21"/>
        <v>41062</v>
      </c>
      <c r="E325" s="19">
        <f t="shared" si="22"/>
        <v>41077</v>
      </c>
      <c r="F325" s="19"/>
      <c r="G325" s="8" t="s">
        <v>525</v>
      </c>
      <c r="H325" s="8" t="s">
        <v>504</v>
      </c>
      <c r="I325" s="8" t="s">
        <v>507</v>
      </c>
      <c r="J325" s="9" t="s">
        <v>3025</v>
      </c>
      <c r="K325" s="9" t="s">
        <v>3047</v>
      </c>
      <c r="L325" s="9" t="s">
        <v>3048</v>
      </c>
      <c r="M325" s="10" t="str">
        <f>VLOOKUP(B325,SAOM!B$2:H1319,7,0)</f>
        <v>SES-LAAR-3343</v>
      </c>
      <c r="N325" s="84">
        <v>4033</v>
      </c>
      <c r="O325" s="19">
        <f>VLOOKUP(B325,SAOM!B$2:I1319,8,0)</f>
        <v>41032</v>
      </c>
      <c r="P325" s="19" t="e">
        <f>VLOOKUP(B325,AG_Lider!A$1:F1678,6,0)</f>
        <v>#N/A</v>
      </c>
      <c r="Q325" s="24" t="str">
        <f>VLOOKUP(B325,SAOM!B$2:J1319,9,0)</f>
        <v>Anália Fernandes de Matos Willemen</v>
      </c>
      <c r="R325" s="19" t="str">
        <f>VLOOKUP(B325,SAOM!B$2:K1765,10,0)</f>
        <v>Praça Magalhães Pinto, 68</v>
      </c>
      <c r="S325" s="24" t="str">
        <f>VLOOKUP(B325,SAOM!B$2:L2045,11,0)</f>
        <v>34 3812-1255</v>
      </c>
      <c r="T325" s="43"/>
      <c r="U325" s="9" t="str">
        <f>VLOOKUP(B325,SAOM!B$2:M1625,12,0)</f>
        <v>00:20:0e:10:49:e0</v>
      </c>
      <c r="V325" s="19">
        <v>41032</v>
      </c>
      <c r="W325" s="9" t="s">
        <v>701</v>
      </c>
      <c r="X325" s="52">
        <v>41032</v>
      </c>
      <c r="Y325" s="54"/>
      <c r="Z325" s="46"/>
      <c r="AA325" s="21">
        <v>41032</v>
      </c>
    </row>
    <row r="326" spans="1:27" s="76" customFormat="1">
      <c r="A326" s="32">
        <v>3344</v>
      </c>
      <c r="B326" s="92">
        <v>3344</v>
      </c>
      <c r="C326" s="19">
        <v>41017</v>
      </c>
      <c r="D326" s="19">
        <f t="shared" si="21"/>
        <v>41062</v>
      </c>
      <c r="E326" s="19">
        <f t="shared" si="22"/>
        <v>41077</v>
      </c>
      <c r="F326" s="19"/>
      <c r="G326" s="8" t="s">
        <v>525</v>
      </c>
      <c r="H326" s="8" t="s">
        <v>504</v>
      </c>
      <c r="I326" s="8" t="s">
        <v>507</v>
      </c>
      <c r="J326" s="9" t="s">
        <v>3029</v>
      </c>
      <c r="K326" s="9" t="s">
        <v>3049</v>
      </c>
      <c r="L326" s="9" t="s">
        <v>3050</v>
      </c>
      <c r="M326" s="10" t="str">
        <f>VLOOKUP(B326,SAOM!B$2:H1320,7,0)</f>
        <v>SES-LERA-3344</v>
      </c>
      <c r="N326" s="84">
        <v>4033</v>
      </c>
      <c r="O326" s="19">
        <f>VLOOKUP(B326,SAOM!B$2:I1320,8,0)</f>
        <v>41031</v>
      </c>
      <c r="P326" s="19" t="e">
        <f>VLOOKUP(B326,AG_Lider!A$1:F1679,6,0)</f>
        <v>#N/A</v>
      </c>
      <c r="Q326" s="24" t="str">
        <f>VLOOKUP(B326,SAOM!B$2:J1320,9,0)</f>
        <v>Silvia Regina Prado de F. Barcelos</v>
      </c>
      <c r="R326" s="19" t="str">
        <f>VLOOKUP(B326,SAOM!B$2:K1766,10,0)</f>
        <v>Rua Ernesto Ferreira, 21</v>
      </c>
      <c r="S326" s="24" t="str">
        <f>VLOOKUP(B326,SAOM!B$2:L2046,11,0)</f>
        <v>37 3277-1363</v>
      </c>
      <c r="T326" s="43"/>
      <c r="U326" s="9" t="str">
        <f>VLOOKUP(B326,SAOM!B$2:M1626,12,0)</f>
        <v>00:20:0e:10:48:be</v>
      </c>
      <c r="V326" s="19">
        <v>41031</v>
      </c>
      <c r="W326" s="9" t="s">
        <v>1441</v>
      </c>
      <c r="X326" s="52">
        <v>41031</v>
      </c>
      <c r="Y326" s="54"/>
      <c r="Z326" s="46"/>
      <c r="AA326" s="21">
        <v>41031</v>
      </c>
    </row>
    <row r="327" spans="1:27" s="76" customFormat="1">
      <c r="A327" s="32">
        <v>3346</v>
      </c>
      <c r="B327" s="92">
        <v>3346</v>
      </c>
      <c r="C327" s="19">
        <v>41017</v>
      </c>
      <c r="D327" s="19">
        <f t="shared" si="21"/>
        <v>41062</v>
      </c>
      <c r="E327" s="19" t="s">
        <v>507</v>
      </c>
      <c r="F327" s="19">
        <v>41023</v>
      </c>
      <c r="G327" s="8" t="s">
        <v>777</v>
      </c>
      <c r="H327" s="8" t="s">
        <v>504</v>
      </c>
      <c r="I327" s="8" t="s">
        <v>514</v>
      </c>
      <c r="J327" s="9" t="s">
        <v>3033</v>
      </c>
      <c r="K327" s="9" t="s">
        <v>3051</v>
      </c>
      <c r="L327" s="9" t="s">
        <v>3052</v>
      </c>
      <c r="M327" s="10" t="str">
        <f>VLOOKUP(B327,SAOM!B$2:H1321,7,0)</f>
        <v>-</v>
      </c>
      <c r="N327" s="84">
        <v>4035</v>
      </c>
      <c r="O327" s="19" t="str">
        <f>VLOOKUP(B327,SAOM!B$2:I1321,8,0)</f>
        <v>-</v>
      </c>
      <c r="P327" s="19" t="e">
        <f>VLOOKUP(B327,AG_Lider!A$1:F1680,6,0)</f>
        <v>#N/A</v>
      </c>
      <c r="Q327" s="24" t="str">
        <f>VLOOKUP(B327,SAOM!B$2:J1321,9,0)</f>
        <v>Tadzio Fernandes Barroso</v>
      </c>
      <c r="R327" s="19" t="str">
        <f>VLOOKUP(B327,SAOM!B$2:K1767,10,0)</f>
        <v>Av. São Geraldo, 259</v>
      </c>
      <c r="S327" s="24" t="str">
        <f>VLOOKUP(B327,SAOM!B$2:L2047,11,0)</f>
        <v>33 3764-8196</v>
      </c>
      <c r="T327" s="43"/>
      <c r="U327" s="9" t="str">
        <f>VLOOKUP(B327,SAOM!B$2:M1627,12,0)</f>
        <v>-</v>
      </c>
      <c r="V327" s="19"/>
      <c r="W327" s="9"/>
      <c r="X327" s="52"/>
      <c r="Y327" s="54"/>
      <c r="Z327" s="46" t="s">
        <v>3233</v>
      </c>
      <c r="AA327" s="21">
        <v>41023</v>
      </c>
    </row>
    <row r="328" spans="1:27" s="76" customFormat="1">
      <c r="A328" s="32">
        <v>3350</v>
      </c>
      <c r="B328" s="92">
        <v>3350</v>
      </c>
      <c r="C328" s="19">
        <v>41019</v>
      </c>
      <c r="D328" s="19">
        <f t="shared" ref="D328:D341" si="23">C328+45</f>
        <v>41064</v>
      </c>
      <c r="E328" s="19" t="s">
        <v>507</v>
      </c>
      <c r="F328" s="19">
        <v>41023</v>
      </c>
      <c r="G328" s="8" t="s">
        <v>777</v>
      </c>
      <c r="H328" s="8" t="s">
        <v>504</v>
      </c>
      <c r="I328" s="8" t="s">
        <v>514</v>
      </c>
      <c r="J328" s="9" t="s">
        <v>3074</v>
      </c>
      <c r="K328" s="9" t="s">
        <v>3183</v>
      </c>
      <c r="L328" s="9" t="s">
        <v>3184</v>
      </c>
      <c r="M328" s="10" t="str">
        <f>VLOOKUP(B328,SAOM!B$2:H1322,7,0)</f>
        <v>-</v>
      </c>
      <c r="N328" s="84">
        <v>4033</v>
      </c>
      <c r="O328" s="19" t="str">
        <f>VLOOKUP(B328,SAOM!B$2:I1322,8,0)</f>
        <v>-</v>
      </c>
      <c r="P328" s="19" t="e">
        <f>VLOOKUP(B328,AG_Lider!A$1:F1681,6,0)</f>
        <v>#N/A</v>
      </c>
      <c r="Q328" s="24" t="str">
        <f>VLOOKUP(B328,SAOM!B$2:J1322,9,0)</f>
        <v>Juniel Sacrabelli (GRS)</v>
      </c>
      <c r="R328" s="19" t="str">
        <f>VLOOKUP(B328,SAOM!B$2:K1768,10,0)</f>
        <v>Rua Rafael Moreira da Silva, 90</v>
      </c>
      <c r="S328" s="24" t="str">
        <f>VLOOKUP(B328,SAOM!B$2:L2048,11,0)</f>
        <v>31 3844-1190</v>
      </c>
      <c r="T328" s="43"/>
      <c r="U328" s="9" t="str">
        <f>VLOOKUP(B328,SAOM!B$2:M1628,12,0)</f>
        <v>-</v>
      </c>
      <c r="V328" s="19"/>
      <c r="W328" s="9"/>
      <c r="X328" s="52"/>
      <c r="Y328" s="54"/>
      <c r="Z328" s="46" t="s">
        <v>3228</v>
      </c>
      <c r="AA328" s="21">
        <v>41023</v>
      </c>
    </row>
    <row r="329" spans="1:27" s="76" customFormat="1">
      <c r="A329" s="32">
        <v>3351</v>
      </c>
      <c r="B329" s="92">
        <v>3351</v>
      </c>
      <c r="C329" s="19">
        <v>41019</v>
      </c>
      <c r="D329" s="19">
        <f t="shared" si="23"/>
        <v>41064</v>
      </c>
      <c r="E329" s="19" t="s">
        <v>507</v>
      </c>
      <c r="F329" s="19">
        <v>41023</v>
      </c>
      <c r="G329" s="8" t="s">
        <v>777</v>
      </c>
      <c r="H329" s="8" t="s">
        <v>504</v>
      </c>
      <c r="I329" s="8" t="s">
        <v>514</v>
      </c>
      <c r="J329" s="9" t="s">
        <v>3078</v>
      </c>
      <c r="K329" s="9" t="s">
        <v>3185</v>
      </c>
      <c r="L329" s="9" t="s">
        <v>3186</v>
      </c>
      <c r="M329" s="10" t="str">
        <f>VLOOKUP(B329,SAOM!B$2:H1323,7,0)</f>
        <v>-</v>
      </c>
      <c r="N329" s="84">
        <v>4033</v>
      </c>
      <c r="O329" s="19" t="str">
        <f>VLOOKUP(B329,SAOM!B$2:I1323,8,0)</f>
        <v>-</v>
      </c>
      <c r="P329" s="19" t="e">
        <f>VLOOKUP(B329,AG_Lider!A$1:F1682,6,0)</f>
        <v>#N/A</v>
      </c>
      <c r="Q329" s="24" t="str">
        <f>VLOOKUP(B329,SAOM!B$2:J1323,9,0)</f>
        <v>Charles Cristian do Couto</v>
      </c>
      <c r="R329" s="19" t="str">
        <f>VLOOKUP(B329,SAOM!B$2:K1769,10,0)</f>
        <v>Praça Governador Valadares, 202</v>
      </c>
      <c r="S329" s="24" t="str">
        <f>VLOOKUP(B329,SAOM!B$2:L2049,11,0)</f>
        <v>37 3524-2681</v>
      </c>
      <c r="T329" s="43"/>
      <c r="U329" s="9" t="str">
        <f>VLOOKUP(B329,SAOM!B$2:M1629,12,0)</f>
        <v>-</v>
      </c>
      <c r="V329" s="19"/>
      <c r="W329" s="9"/>
      <c r="X329" s="52"/>
      <c r="Y329" s="54"/>
      <c r="Z329" s="46" t="s">
        <v>3234</v>
      </c>
      <c r="AA329" s="21">
        <v>41023</v>
      </c>
    </row>
    <row r="330" spans="1:27" s="76" customFormat="1">
      <c r="A330" s="32">
        <v>3348</v>
      </c>
      <c r="B330" s="92">
        <v>3348</v>
      </c>
      <c r="C330" s="19">
        <v>41019</v>
      </c>
      <c r="D330" s="19">
        <f t="shared" si="23"/>
        <v>41064</v>
      </c>
      <c r="E330" s="19" t="s">
        <v>507</v>
      </c>
      <c r="F330" s="19">
        <v>41023</v>
      </c>
      <c r="G330" s="8" t="s">
        <v>777</v>
      </c>
      <c r="H330" s="8" t="s">
        <v>504</v>
      </c>
      <c r="I330" s="8" t="s">
        <v>514</v>
      </c>
      <c r="J330" s="9" t="s">
        <v>3082</v>
      </c>
      <c r="K330" s="9" t="s">
        <v>3187</v>
      </c>
      <c r="L330" s="9" t="s">
        <v>3188</v>
      </c>
      <c r="M330" s="10" t="str">
        <f>VLOOKUP(B330,SAOM!B$2:H1324,7,0)</f>
        <v>-</v>
      </c>
      <c r="N330" s="84">
        <v>4035</v>
      </c>
      <c r="O330" s="19" t="str">
        <f>VLOOKUP(B330,SAOM!B$2:I1324,8,0)</f>
        <v>-</v>
      </c>
      <c r="P330" s="19" t="e">
        <f>VLOOKUP(B330,AG_Lider!A$1:F1683,6,0)</f>
        <v>#N/A</v>
      </c>
      <c r="Q330" s="24" t="str">
        <f>VLOOKUP(B330,SAOM!B$2:J1324,9,0)</f>
        <v>Clelia Azevedo de Oliveira</v>
      </c>
      <c r="R330" s="19" t="str">
        <f>VLOOKUP(B330,SAOM!B$2:K1770,10,0)</f>
        <v>Rua Primeiro de Janeiro, 276</v>
      </c>
      <c r="S330" s="24" t="str">
        <f>VLOOKUP(B330,SAOM!B$2:L2050,11,0)</f>
        <v>33 3627-1750</v>
      </c>
      <c r="T330" s="43"/>
      <c r="U330" s="9" t="str">
        <f>VLOOKUP(B330,SAOM!B$2:M1630,12,0)</f>
        <v>-</v>
      </c>
      <c r="V330" s="19"/>
      <c r="W330" s="9"/>
      <c r="X330" s="52"/>
      <c r="Y330" s="54"/>
      <c r="Z330" s="46" t="s">
        <v>3235</v>
      </c>
      <c r="AA330" s="21">
        <v>41023</v>
      </c>
    </row>
    <row r="331" spans="1:27" s="76" customFormat="1">
      <c r="A331" s="32">
        <v>3349</v>
      </c>
      <c r="B331" s="92">
        <v>3349</v>
      </c>
      <c r="C331" s="19">
        <v>41019</v>
      </c>
      <c r="D331" s="19">
        <f t="shared" si="23"/>
        <v>41064</v>
      </c>
      <c r="E331" s="19">
        <f t="shared" ref="E328:E341" si="24">C331+60</f>
        <v>41079</v>
      </c>
      <c r="F331" s="19"/>
      <c r="G331" s="8" t="s">
        <v>525</v>
      </c>
      <c r="H331" s="8" t="s">
        <v>504</v>
      </c>
      <c r="I331" s="8" t="s">
        <v>507</v>
      </c>
      <c r="J331" s="9" t="s">
        <v>3086</v>
      </c>
      <c r="K331" s="9" t="s">
        <v>3189</v>
      </c>
      <c r="L331" s="9" t="s">
        <v>3190</v>
      </c>
      <c r="M331" s="10" t="str">
        <f>VLOOKUP(B331,SAOM!B$2:H1325,7,0)</f>
        <v>SES-MAGA-3349</v>
      </c>
      <c r="N331" s="84">
        <v>4035</v>
      </c>
      <c r="O331" s="19">
        <f>VLOOKUP(B331,SAOM!B$2:I1325,8,0)</f>
        <v>41033</v>
      </c>
      <c r="P331" s="19" t="e">
        <f>VLOOKUP(B331,AG_Lider!A$1:F1684,6,0)</f>
        <v>#N/A</v>
      </c>
      <c r="Q331" s="24" t="str">
        <f>VLOOKUP(B331,SAOM!B$2:J1325,9,0)</f>
        <v>Maria do Carmo Dourado Neta</v>
      </c>
      <c r="R331" s="19" t="str">
        <f>VLOOKUP(B331,SAOM!B$2:K1771,10,0)</f>
        <v>Rua Conselheiro Saraiva, 40</v>
      </c>
      <c r="S331" s="24" t="str">
        <f>VLOOKUP(B331,SAOM!B$2:L2051,11,0)</f>
        <v>38 3615-2646</v>
      </c>
      <c r="T331" s="43"/>
      <c r="U331" s="9" t="str">
        <f>VLOOKUP(B331,SAOM!B$2:M1631,12,0)</f>
        <v>00:20:0e:10:45:5f</v>
      </c>
      <c r="V331" s="19">
        <v>41033</v>
      </c>
      <c r="W331" s="9" t="s">
        <v>703</v>
      </c>
      <c r="X331" s="52">
        <v>41036</v>
      </c>
      <c r="Y331" s="54"/>
      <c r="Z331" s="46" t="s">
        <v>3388</v>
      </c>
      <c r="AA331" s="21">
        <v>41036</v>
      </c>
    </row>
    <row r="332" spans="1:27" s="76" customFormat="1">
      <c r="A332" s="32">
        <v>3352</v>
      </c>
      <c r="B332" s="92">
        <v>3352</v>
      </c>
      <c r="C332" s="19">
        <v>41019</v>
      </c>
      <c r="D332" s="19">
        <f t="shared" si="23"/>
        <v>41064</v>
      </c>
      <c r="E332" s="19">
        <f t="shared" si="24"/>
        <v>41079</v>
      </c>
      <c r="F332" s="19"/>
      <c r="G332" s="8" t="s">
        <v>525</v>
      </c>
      <c r="H332" s="8" t="s">
        <v>504</v>
      </c>
      <c r="I332" s="8" t="s">
        <v>507</v>
      </c>
      <c r="J332" s="9" t="s">
        <v>3090</v>
      </c>
      <c r="K332" s="9" t="s">
        <v>3191</v>
      </c>
      <c r="L332" s="9" t="s">
        <v>3192</v>
      </c>
      <c r="M332" s="10" t="str">
        <f>VLOOKUP(B332,SAOM!B$2:H1326,7,0)</f>
        <v>SES-ATIA-3352</v>
      </c>
      <c r="N332" s="84">
        <v>4035</v>
      </c>
      <c r="O332" s="19">
        <f>VLOOKUP(B332,SAOM!B$2:I1326,8,0)</f>
        <v>41038</v>
      </c>
      <c r="P332" s="19" t="e">
        <f>VLOOKUP(B332,AG_Lider!A$1:F1685,6,0)</f>
        <v>#N/A</v>
      </c>
      <c r="Q332" s="24" t="str">
        <f>VLOOKUP(B332,SAOM!B$2:J1326,9,0)</f>
        <v>Cleuzeir Gomes Sales Lopes</v>
      </c>
      <c r="R332" s="19" t="str">
        <f>VLOOKUP(B332,SAOM!B$2:K1772,10,0)</f>
        <v>Rua Angelo Ribeiro, s/n</v>
      </c>
      <c r="S332" s="24" t="str">
        <f>VLOOKUP(B332,SAOM!B$2:L2052,11,0)</f>
        <v>33 3526-3073</v>
      </c>
      <c r="T332" s="43"/>
      <c r="U332" s="9" t="str">
        <f>VLOOKUP(B332,SAOM!B$2:M1632,12,0)</f>
        <v>-</v>
      </c>
      <c r="V332" s="19">
        <v>41038</v>
      </c>
      <c r="W332" s="9" t="s">
        <v>3468</v>
      </c>
      <c r="X332" s="52">
        <v>41038</v>
      </c>
      <c r="Y332" s="54"/>
      <c r="Z332" s="46"/>
      <c r="AA332" s="21">
        <v>41038</v>
      </c>
    </row>
    <row r="333" spans="1:27" s="76" customFormat="1">
      <c r="A333" s="32">
        <v>3353</v>
      </c>
      <c r="B333" s="92">
        <v>3353</v>
      </c>
      <c r="C333" s="19">
        <v>41019</v>
      </c>
      <c r="D333" s="19">
        <f t="shared" si="23"/>
        <v>41064</v>
      </c>
      <c r="E333" s="19">
        <f t="shared" si="24"/>
        <v>41079</v>
      </c>
      <c r="F333" s="19"/>
      <c r="G333" s="8" t="s">
        <v>489</v>
      </c>
      <c r="H333" s="8" t="s">
        <v>504</v>
      </c>
      <c r="I333" s="8" t="s">
        <v>507</v>
      </c>
      <c r="J333" s="9" t="s">
        <v>3090</v>
      </c>
      <c r="K333" s="9" t="s">
        <v>3191</v>
      </c>
      <c r="L333" s="9" t="s">
        <v>3192</v>
      </c>
      <c r="M333" s="10" t="str">
        <f>VLOOKUP(B333,SAOM!B$2:H1327,7,0)</f>
        <v>SES-ATIA-3353</v>
      </c>
      <c r="N333" s="84">
        <v>4035</v>
      </c>
      <c r="O333" s="19">
        <f>VLOOKUP(B333,SAOM!B$2:I1327,8,0)</f>
        <v>41038</v>
      </c>
      <c r="P333" s="19" t="e">
        <f>VLOOKUP(B333,AG_Lider!A$1:F1686,6,0)</f>
        <v>#N/A</v>
      </c>
      <c r="Q333" s="24" t="str">
        <f>VLOOKUP(B333,SAOM!B$2:J1327,9,0)</f>
        <v>Tarcísio Chaves Almeida</v>
      </c>
      <c r="R333" s="19" t="str">
        <f>VLOOKUP(B333,SAOM!B$2:K1773,10,0)</f>
        <v>Rua João J. de Almeida, 66</v>
      </c>
      <c r="S333" s="24" t="str">
        <f>VLOOKUP(B333,SAOM!B$2:L2053,11,0)</f>
        <v>33 3526-1155</v>
      </c>
      <c r="T333" s="43"/>
      <c r="U333" s="9" t="str">
        <f>VLOOKUP(B333,SAOM!B$2:M1633,12,0)</f>
        <v>-</v>
      </c>
      <c r="V333" s="19"/>
      <c r="W333" s="9"/>
      <c r="X333" s="52"/>
      <c r="Y333" s="54"/>
      <c r="Z333" s="46" t="s">
        <v>3400</v>
      </c>
      <c r="AA333" s="21">
        <v>41037</v>
      </c>
    </row>
    <row r="334" spans="1:27" s="76" customFormat="1">
      <c r="A334" s="32">
        <v>3354</v>
      </c>
      <c r="B334" s="92">
        <v>3354</v>
      </c>
      <c r="C334" s="19">
        <v>41019</v>
      </c>
      <c r="D334" s="19">
        <f t="shared" si="23"/>
        <v>41064</v>
      </c>
      <c r="E334" s="19" t="s">
        <v>507</v>
      </c>
      <c r="F334" s="19">
        <v>41025</v>
      </c>
      <c r="G334" s="8" t="s">
        <v>777</v>
      </c>
      <c r="H334" s="8" t="s">
        <v>504</v>
      </c>
      <c r="I334" s="8" t="s">
        <v>507</v>
      </c>
      <c r="J334" s="9" t="s">
        <v>3090</v>
      </c>
      <c r="K334" s="9" t="s">
        <v>3191</v>
      </c>
      <c r="L334" s="9" t="s">
        <v>3192</v>
      </c>
      <c r="M334" s="10" t="str">
        <f>VLOOKUP(B334,SAOM!B$2:H1328,7,0)</f>
        <v>SES-ATIA-3354</v>
      </c>
      <c r="N334" s="84">
        <v>4035</v>
      </c>
      <c r="O334" s="19">
        <f>VLOOKUP(B334,SAOM!B$2:I1328,8,0)</f>
        <v>41030</v>
      </c>
      <c r="P334" s="19" t="e">
        <f>VLOOKUP(B334,AG_Lider!A$1:F1687,6,0)</f>
        <v>#N/A</v>
      </c>
      <c r="Q334" s="24" t="str">
        <f>VLOOKUP(B334,SAOM!B$2:J1328,9,0)</f>
        <v>Luciano Lino Magalhães</v>
      </c>
      <c r="R334" s="19" t="str">
        <f>VLOOKUP(B334,SAOM!B$2:K1774,10,0)</f>
        <v>Rua Clemente Esteves Ferraz, s/n</v>
      </c>
      <c r="S334" s="24" t="str">
        <f>VLOOKUP(B334,SAOM!B$2:L2054,11,0)</f>
        <v>33 3526-1155</v>
      </c>
      <c r="T334" s="43"/>
      <c r="U334" s="9" t="str">
        <f>VLOOKUP(B334,SAOM!B$2:M1634,12,0)</f>
        <v>-</v>
      </c>
      <c r="V334" s="19"/>
      <c r="W334" s="9"/>
      <c r="X334" s="52"/>
      <c r="Y334" s="54"/>
      <c r="Z334" s="46" t="s">
        <v>2842</v>
      </c>
      <c r="AA334" s="21">
        <v>41025</v>
      </c>
    </row>
    <row r="335" spans="1:27" s="76" customFormat="1">
      <c r="A335" s="32">
        <v>3355</v>
      </c>
      <c r="B335" s="92">
        <v>3355</v>
      </c>
      <c r="C335" s="19">
        <v>41019</v>
      </c>
      <c r="D335" s="19">
        <f t="shared" si="23"/>
        <v>41064</v>
      </c>
      <c r="E335" s="19">
        <f t="shared" si="24"/>
        <v>41079</v>
      </c>
      <c r="F335" s="19"/>
      <c r="G335" s="8" t="s">
        <v>694</v>
      </c>
      <c r="H335" s="8" t="s">
        <v>504</v>
      </c>
      <c r="I335" s="8" t="s">
        <v>507</v>
      </c>
      <c r="J335" s="9" t="s">
        <v>3090</v>
      </c>
      <c r="K335" s="9" t="s">
        <v>3191</v>
      </c>
      <c r="L335" s="9" t="s">
        <v>3192</v>
      </c>
      <c r="M335" s="10" t="str">
        <f>VLOOKUP(B335,SAOM!B$2:H1329,7,0)</f>
        <v>SES-ATIA-3355</v>
      </c>
      <c r="N335" s="84">
        <v>4035</v>
      </c>
      <c r="O335" s="19">
        <f>VLOOKUP(B335,SAOM!B$2:I1329,8,0)</f>
        <v>41039</v>
      </c>
      <c r="P335" s="19" t="e">
        <f>VLOOKUP(B335,AG_Lider!A$1:F1688,6,0)</f>
        <v>#N/A</v>
      </c>
      <c r="Q335" s="24" t="str">
        <f>VLOOKUP(B335,SAOM!B$2:J1329,9,0)</f>
        <v>Danielle Nunes dos Santos</v>
      </c>
      <c r="R335" s="19" t="str">
        <f>VLOOKUP(B335,SAOM!B$2:K1775,10,0)</f>
        <v>Rua Projetada, s/n</v>
      </c>
      <c r="S335" s="24" t="str">
        <f>VLOOKUP(B335,SAOM!B$2:L2055,11,0)</f>
        <v>33 3526-1155</v>
      </c>
      <c r="T335" s="43"/>
      <c r="U335" s="9" t="str">
        <f>VLOOKUP(B335,SAOM!B$2:M1635,12,0)</f>
        <v>-</v>
      </c>
      <c r="V335" s="19"/>
      <c r="W335" s="9"/>
      <c r="X335" s="52"/>
      <c r="Y335" s="54"/>
      <c r="Z335" s="46"/>
      <c r="AA335" s="21"/>
    </row>
    <row r="336" spans="1:27" s="76" customFormat="1">
      <c r="A336" s="32">
        <v>3357</v>
      </c>
      <c r="B336" s="92">
        <v>3357</v>
      </c>
      <c r="C336" s="19">
        <v>41019</v>
      </c>
      <c r="D336" s="19">
        <f t="shared" si="23"/>
        <v>41064</v>
      </c>
      <c r="E336" s="19">
        <f t="shared" si="24"/>
        <v>41079</v>
      </c>
      <c r="F336" s="19"/>
      <c r="G336" s="8" t="s">
        <v>489</v>
      </c>
      <c r="H336" s="8" t="s">
        <v>504</v>
      </c>
      <c r="I336" s="8" t="s">
        <v>507</v>
      </c>
      <c r="J336" s="9" t="s">
        <v>3090</v>
      </c>
      <c r="K336" s="9" t="s">
        <v>3191</v>
      </c>
      <c r="L336" s="9" t="s">
        <v>3192</v>
      </c>
      <c r="M336" s="10" t="str">
        <f>VLOOKUP(B336,SAOM!B$2:H1330,7,0)</f>
        <v>SES-ATIA-3357</v>
      </c>
      <c r="N336" s="84">
        <v>4035</v>
      </c>
      <c r="O336" s="19">
        <f>VLOOKUP(B336,SAOM!B$2:I1330,8,0)</f>
        <v>41038</v>
      </c>
      <c r="P336" s="19" t="e">
        <f>VLOOKUP(B336,AG_Lider!A$1:F1689,6,0)</f>
        <v>#N/A</v>
      </c>
      <c r="Q336" s="24" t="str">
        <f>VLOOKUP(B336,SAOM!B$2:J1330,9,0)</f>
        <v>Iracinara Soares Lima</v>
      </c>
      <c r="R336" s="19" t="str">
        <f>VLOOKUP(B336,SAOM!B$2:K1776,10,0)</f>
        <v>Rua João J. de Almeida, s/n</v>
      </c>
      <c r="S336" s="24" t="str">
        <f>VLOOKUP(B336,SAOM!B$2:L2056,11,0)</f>
        <v>33 3526-1156</v>
      </c>
      <c r="T336" s="43"/>
      <c r="U336" s="9" t="str">
        <f>VLOOKUP(B336,SAOM!B$2:M1636,12,0)</f>
        <v>-</v>
      </c>
      <c r="V336" s="19"/>
      <c r="W336" s="9"/>
      <c r="X336" s="52"/>
      <c r="Y336" s="54"/>
      <c r="Z336" s="46" t="s">
        <v>3401</v>
      </c>
      <c r="AA336" s="21">
        <v>41037</v>
      </c>
    </row>
    <row r="337" spans="1:27" s="76" customFormat="1">
      <c r="A337" s="32">
        <v>3358</v>
      </c>
      <c r="B337" s="92">
        <v>3358</v>
      </c>
      <c r="C337" s="19">
        <v>41019</v>
      </c>
      <c r="D337" s="19">
        <f t="shared" si="23"/>
        <v>41064</v>
      </c>
      <c r="E337" s="19">
        <f t="shared" si="24"/>
        <v>41079</v>
      </c>
      <c r="F337" s="19"/>
      <c r="G337" s="8" t="s">
        <v>694</v>
      </c>
      <c r="H337" s="8" t="s">
        <v>504</v>
      </c>
      <c r="I337" s="8" t="s">
        <v>507</v>
      </c>
      <c r="J337" s="9" t="s">
        <v>2843</v>
      </c>
      <c r="K337" s="9" t="s">
        <v>3193</v>
      </c>
      <c r="L337" s="9" t="s">
        <v>3194</v>
      </c>
      <c r="M337" s="10" t="str">
        <f>VLOOKUP(B337,SAOM!B$2:H1331,7,0)</f>
        <v>SES-BEIS-3358</v>
      </c>
      <c r="N337" s="84">
        <v>4035</v>
      </c>
      <c r="O337" s="19">
        <f>VLOOKUP(B337,SAOM!B$2:I1331,8,0)</f>
        <v>41044</v>
      </c>
      <c r="P337" s="19" t="e">
        <f>VLOOKUP(B337,AG_Lider!A$1:F1690,6,0)</f>
        <v>#N/A</v>
      </c>
      <c r="Q337" s="24" t="str">
        <f>VLOOKUP(B337,SAOM!B$2:J1331,9,0)</f>
        <v>Jaciara Melo Gonçalves</v>
      </c>
      <c r="R337" s="19" t="str">
        <f>VLOOKUP(B337,SAOM!B$2:K1777,10,0)</f>
        <v>Rua Governador Valadares, s/n</v>
      </c>
      <c r="S337" s="24" t="str">
        <f>VLOOKUP(B337,SAOM!B$2:L2057,11,0)</f>
        <v>33 3626-1230</v>
      </c>
      <c r="T337" s="43"/>
      <c r="U337" s="9" t="str">
        <f>VLOOKUP(B337,SAOM!B$2:M1637,12,0)</f>
        <v>-</v>
      </c>
      <c r="V337" s="19"/>
      <c r="W337" s="9"/>
      <c r="X337" s="52"/>
      <c r="Y337" s="54"/>
      <c r="Z337" s="46"/>
      <c r="AA337" s="21"/>
    </row>
    <row r="338" spans="1:27" s="76" customFormat="1">
      <c r="A338" s="32">
        <v>3359</v>
      </c>
      <c r="B338" s="92">
        <v>3359</v>
      </c>
      <c r="C338" s="19">
        <v>41019</v>
      </c>
      <c r="D338" s="19">
        <f t="shared" si="23"/>
        <v>41064</v>
      </c>
      <c r="E338" s="19">
        <f t="shared" si="24"/>
        <v>41079</v>
      </c>
      <c r="F338" s="19"/>
      <c r="G338" s="8" t="s">
        <v>694</v>
      </c>
      <c r="H338" s="8" t="s">
        <v>504</v>
      </c>
      <c r="I338" s="8" t="s">
        <v>507</v>
      </c>
      <c r="J338" s="9" t="s">
        <v>2843</v>
      </c>
      <c r="K338" s="9" t="s">
        <v>3193</v>
      </c>
      <c r="L338" s="9" t="s">
        <v>3194</v>
      </c>
      <c r="M338" s="10" t="str">
        <f>VLOOKUP(B338,SAOM!B$2:H1332,7,0)</f>
        <v>SES-BEIS-3359</v>
      </c>
      <c r="N338" s="84">
        <v>4035</v>
      </c>
      <c r="O338" s="19">
        <f>VLOOKUP(B338,SAOM!B$2:I1332,8,0)</f>
        <v>41045</v>
      </c>
      <c r="P338" s="19" t="e">
        <f>VLOOKUP(B338,AG_Lider!A$1:F1691,6,0)</f>
        <v>#N/A</v>
      </c>
      <c r="Q338" s="24" t="str">
        <f>VLOOKUP(B338,SAOM!B$2:J1332,9,0)</f>
        <v>Larissa Quaresma Rosa</v>
      </c>
      <c r="R338" s="19" t="str">
        <f>VLOOKUP(B338,SAOM!B$2:K1778,10,0)</f>
        <v>Rua Aparecido Gomes, 407</v>
      </c>
      <c r="S338" s="24" t="str">
        <f>VLOOKUP(B338,SAOM!B$2:L2058,11,0)</f>
        <v>33 3626-1201</v>
      </c>
      <c r="T338" s="43"/>
      <c r="U338" s="9" t="str">
        <f>VLOOKUP(B338,SAOM!B$2:M1638,12,0)</f>
        <v>-</v>
      </c>
      <c r="V338" s="19"/>
      <c r="W338" s="9"/>
      <c r="X338" s="52"/>
      <c r="Y338" s="54"/>
      <c r="Z338" s="46"/>
      <c r="AA338" s="21"/>
    </row>
    <row r="339" spans="1:27" s="76" customFormat="1">
      <c r="A339" s="32">
        <v>3361</v>
      </c>
      <c r="B339" s="92">
        <v>3361</v>
      </c>
      <c r="C339" s="19">
        <v>41019</v>
      </c>
      <c r="D339" s="19">
        <f t="shared" si="23"/>
        <v>41064</v>
      </c>
      <c r="E339" s="19">
        <f t="shared" si="24"/>
        <v>41079</v>
      </c>
      <c r="F339" s="19"/>
      <c r="G339" s="8" t="s">
        <v>694</v>
      </c>
      <c r="H339" s="8" t="s">
        <v>504</v>
      </c>
      <c r="I339" s="8" t="s">
        <v>507</v>
      </c>
      <c r="J339" s="9" t="s">
        <v>2843</v>
      </c>
      <c r="K339" s="9" t="s">
        <v>3193</v>
      </c>
      <c r="L339" s="9" t="s">
        <v>3194</v>
      </c>
      <c r="M339" s="10" t="str">
        <f>VLOOKUP(B339,SAOM!B$2:H1333,7,0)</f>
        <v>SES-BEIS-3361</v>
      </c>
      <c r="N339" s="84">
        <v>4035</v>
      </c>
      <c r="O339" s="19">
        <f>VLOOKUP(B339,SAOM!B$2:I1333,8,0)</f>
        <v>41046</v>
      </c>
      <c r="P339" s="19" t="e">
        <f>VLOOKUP(B339,AG_Lider!A$1:F1692,6,0)</f>
        <v>#N/A</v>
      </c>
      <c r="Q339" s="24" t="str">
        <f>VLOOKUP(B339,SAOM!B$2:J1333,9,0)</f>
        <v>Elizabeth Santos Rocha</v>
      </c>
      <c r="R339" s="19" t="str">
        <f>VLOOKUP(B339,SAOM!B$2:K1779,10,0)</f>
        <v>Av. Belo Horizonte, 25</v>
      </c>
      <c r="S339" s="24" t="str">
        <f>VLOOKUP(B339,SAOM!B$2:L2059,11,0)</f>
        <v>33 3626-2045</v>
      </c>
      <c r="T339" s="43"/>
      <c r="U339" s="9" t="str">
        <f>VLOOKUP(B339,SAOM!B$2:M1639,12,0)</f>
        <v>-</v>
      </c>
      <c r="V339" s="19"/>
      <c r="W339" s="9"/>
      <c r="X339" s="52"/>
      <c r="Y339" s="54"/>
      <c r="Z339" s="46"/>
      <c r="AA339" s="21"/>
    </row>
    <row r="340" spans="1:27" s="76" customFormat="1">
      <c r="A340" s="32">
        <v>3362</v>
      </c>
      <c r="B340" s="92">
        <v>3362</v>
      </c>
      <c r="C340" s="19">
        <v>41019</v>
      </c>
      <c r="D340" s="19">
        <f t="shared" si="23"/>
        <v>41064</v>
      </c>
      <c r="E340" s="19">
        <f t="shared" si="24"/>
        <v>41079</v>
      </c>
      <c r="F340" s="19"/>
      <c r="G340" s="8" t="s">
        <v>694</v>
      </c>
      <c r="H340" s="8" t="s">
        <v>504</v>
      </c>
      <c r="I340" s="8" t="s">
        <v>507</v>
      </c>
      <c r="J340" s="9" t="s">
        <v>190</v>
      </c>
      <c r="K340" s="9" t="s">
        <v>3195</v>
      </c>
      <c r="L340" s="9" t="s">
        <v>3196</v>
      </c>
      <c r="M340" s="10" t="str">
        <f>VLOOKUP(B340,SAOM!B$2:H1334,7,0)</f>
        <v>SES-CAIO-3362</v>
      </c>
      <c r="N340" s="84">
        <v>4035</v>
      </c>
      <c r="O340" s="19">
        <f>VLOOKUP(B340,SAOM!B$2:I1334,8,0)</f>
        <v>41040</v>
      </c>
      <c r="P340" s="19" t="e">
        <f>VLOOKUP(B340,AG_Lider!A$1:F1693,6,0)</f>
        <v>#N/A</v>
      </c>
      <c r="Q340" s="24" t="str">
        <f>VLOOKUP(B340,SAOM!B$2:J1334,9,0)</f>
        <v>José Fernandes Carlos Esteves</v>
      </c>
      <c r="R340" s="19" t="str">
        <f>VLOOKUP(B340,SAOM!B$2:K1780,10,0)</f>
        <v>Rua João Ferreira Coimbra, 40</v>
      </c>
      <c r="S340" s="24" t="str">
        <f>VLOOKUP(B340,SAOM!B$2:L2060,11,0)</f>
        <v>33 3513-1103</v>
      </c>
      <c r="T340" s="43"/>
      <c r="U340" s="9" t="str">
        <f>VLOOKUP(B340,SAOM!B$2:M1640,12,0)</f>
        <v>-</v>
      </c>
      <c r="V340" s="19"/>
      <c r="W340" s="9"/>
      <c r="X340" s="52"/>
      <c r="Y340" s="54"/>
      <c r="Z340" s="46"/>
      <c r="AA340" s="21"/>
    </row>
    <row r="341" spans="1:27" s="76" customFormat="1">
      <c r="A341" s="32">
        <v>3363</v>
      </c>
      <c r="B341" s="92">
        <v>3363</v>
      </c>
      <c r="C341" s="19">
        <v>41019</v>
      </c>
      <c r="D341" s="19">
        <f t="shared" si="23"/>
        <v>41064</v>
      </c>
      <c r="E341" s="19">
        <f t="shared" si="24"/>
        <v>41079</v>
      </c>
      <c r="F341" s="19"/>
      <c r="G341" s="8" t="s">
        <v>765</v>
      </c>
      <c r="H341" s="8" t="s">
        <v>504</v>
      </c>
      <c r="I341" s="8" t="s">
        <v>507</v>
      </c>
      <c r="J341" s="9" t="s">
        <v>190</v>
      </c>
      <c r="K341" s="9" t="s">
        <v>3195</v>
      </c>
      <c r="L341" s="9" t="s">
        <v>3196</v>
      </c>
      <c r="M341" s="10" t="str">
        <f>VLOOKUP(B341,SAOM!B$2:H1335,7,0)</f>
        <v>-</v>
      </c>
      <c r="N341" s="84">
        <v>4035</v>
      </c>
      <c r="O341" s="19" t="str">
        <f>VLOOKUP(B341,SAOM!B$2:I1335,8,0)</f>
        <v>-</v>
      </c>
      <c r="P341" s="19" t="e">
        <f>VLOOKUP(B341,AG_Lider!A$1:F1694,6,0)</f>
        <v>#N/A</v>
      </c>
      <c r="Q341" s="24" t="str">
        <f>VLOOKUP(B341,SAOM!B$2:J1335,9,0)</f>
        <v>Ana Luisa Dupim</v>
      </c>
      <c r="R341" s="19" t="str">
        <f>VLOOKUP(B341,SAOM!B$2:K1781,10,0)</f>
        <v>Rua Hidebrando Cabral, 387</v>
      </c>
      <c r="S341" s="24" t="str">
        <f>VLOOKUP(B341,SAOM!B$2:L2061,11,0)</f>
        <v>33 3513-1113</v>
      </c>
      <c r="T341" s="43"/>
      <c r="U341" s="9" t="str">
        <f>VLOOKUP(B341,SAOM!B$2:M1641,12,0)</f>
        <v>-</v>
      </c>
      <c r="V341" s="19"/>
      <c r="W341" s="9"/>
      <c r="X341" s="52"/>
      <c r="Y341" s="54"/>
      <c r="Z341" s="46"/>
      <c r="AA341" s="21"/>
    </row>
    <row r="342" spans="1:27" s="76" customFormat="1">
      <c r="A342" s="32">
        <v>3373</v>
      </c>
      <c r="B342" s="92">
        <v>3373</v>
      </c>
      <c r="C342" s="19">
        <v>41022</v>
      </c>
      <c r="D342" s="19">
        <f>C342+45</f>
        <v>41067</v>
      </c>
      <c r="E342" s="19">
        <f>C342+60</f>
        <v>41082</v>
      </c>
      <c r="F342" s="19"/>
      <c r="G342" s="8" t="s">
        <v>694</v>
      </c>
      <c r="H342" s="8" t="s">
        <v>504</v>
      </c>
      <c r="I342" s="8" t="s">
        <v>507</v>
      </c>
      <c r="J342" s="9" t="s">
        <v>3205</v>
      </c>
      <c r="K342" s="9" t="s">
        <v>3219</v>
      </c>
      <c r="L342" s="9" t="s">
        <v>3220</v>
      </c>
      <c r="M342" s="10" t="str">
        <f>VLOOKUP(B342,SAOM!B$2:H1336,7,0)</f>
        <v>SES-PAAO-3373</v>
      </c>
      <c r="N342" s="84">
        <v>4035</v>
      </c>
      <c r="O342" s="19">
        <f>VLOOKUP(B342,SAOM!B$2:I1336,8,0)</f>
        <v>41038</v>
      </c>
      <c r="P342" s="19" t="e">
        <f>VLOOKUP(B342,AG_Lider!A$1:F1695,6,0)</f>
        <v>#N/A</v>
      </c>
      <c r="Q342" s="24" t="str">
        <f>VLOOKUP(B342,SAOM!B$2:J1336,9,0)</f>
        <v>Heidi Cordeiro</v>
      </c>
      <c r="R342" s="19" t="str">
        <f>VLOOKUP(B342,SAOM!B$2:K1782,10,0)</f>
        <v>Av. Valdir Pinheiro Cangussu, 99</v>
      </c>
      <c r="S342" s="24" t="str">
        <f>VLOOKUP(B342,SAOM!B$2:L2062,11,0)</f>
        <v>33 3535-4003</v>
      </c>
      <c r="T342" s="43"/>
      <c r="U342" s="9" t="str">
        <f>VLOOKUP(B342,SAOM!B$2:M1642,12,0)</f>
        <v>-</v>
      </c>
      <c r="V342" s="19"/>
      <c r="W342" s="9"/>
      <c r="X342" s="52"/>
      <c r="Y342" s="54"/>
      <c r="Z342" s="46"/>
      <c r="AA342" s="21"/>
    </row>
    <row r="343" spans="1:27" s="76" customFormat="1">
      <c r="A343" s="32">
        <v>3374</v>
      </c>
      <c r="B343" s="92">
        <v>3374</v>
      </c>
      <c r="C343" s="19">
        <v>41022</v>
      </c>
      <c r="D343" s="19">
        <f>C343+45</f>
        <v>41067</v>
      </c>
      <c r="E343" s="19">
        <f>C343+60</f>
        <v>41082</v>
      </c>
      <c r="F343" s="19"/>
      <c r="G343" s="8" t="s">
        <v>694</v>
      </c>
      <c r="H343" s="8" t="s">
        <v>504</v>
      </c>
      <c r="I343" s="8" t="s">
        <v>507</v>
      </c>
      <c r="J343" s="9" t="s">
        <v>3205</v>
      </c>
      <c r="K343" s="9" t="s">
        <v>3219</v>
      </c>
      <c r="L343" s="9" t="s">
        <v>3220</v>
      </c>
      <c r="M343" s="10" t="str">
        <f>VLOOKUP(B343,SAOM!B$2:H1337,7,0)</f>
        <v>SES-PAAO-3374</v>
      </c>
      <c r="N343" s="84">
        <v>4035</v>
      </c>
      <c r="O343" s="19">
        <f>VLOOKUP(B343,SAOM!B$2:I1337,8,0)</f>
        <v>41039</v>
      </c>
      <c r="P343" s="19" t="e">
        <f>VLOOKUP(B343,AG_Lider!A$1:F1696,6,0)</f>
        <v>#N/A</v>
      </c>
      <c r="Q343" s="24" t="str">
        <f>VLOOKUP(B343,SAOM!B$2:J1337,9,0)</f>
        <v>Neide Idalina</v>
      </c>
      <c r="R343" s="19" t="str">
        <f>VLOOKUP(B343,SAOM!B$2:K1783,10,0)</f>
        <v>Rua Alagoas, s/n</v>
      </c>
      <c r="S343" s="24" t="str">
        <f>VLOOKUP(B343,SAOM!B$2:L2063,11,0)</f>
        <v>33 8816-4206</v>
      </c>
      <c r="T343" s="43"/>
      <c r="U343" s="9" t="str">
        <f>VLOOKUP(B343,SAOM!B$2:M1643,12,0)</f>
        <v>-</v>
      </c>
      <c r="V343" s="19"/>
      <c r="W343" s="9"/>
      <c r="X343" s="52"/>
      <c r="Y343" s="54"/>
      <c r="Z343" s="46"/>
      <c r="AA343" s="21"/>
    </row>
    <row r="344" spans="1:27" s="76" customFormat="1">
      <c r="A344" s="32">
        <v>3372</v>
      </c>
      <c r="B344" s="92">
        <v>3372</v>
      </c>
      <c r="C344" s="19">
        <v>41022</v>
      </c>
      <c r="D344" s="19">
        <f>C344+45</f>
        <v>41067</v>
      </c>
      <c r="E344" s="19">
        <f>C344+60</f>
        <v>41082</v>
      </c>
      <c r="F344" s="19"/>
      <c r="G344" s="8" t="s">
        <v>765</v>
      </c>
      <c r="H344" s="8" t="s">
        <v>504</v>
      </c>
      <c r="I344" s="8" t="s">
        <v>507</v>
      </c>
      <c r="J344" s="9" t="s">
        <v>3212</v>
      </c>
      <c r="K344" s="9" t="s">
        <v>3221</v>
      </c>
      <c r="L344" s="9" t="s">
        <v>3222</v>
      </c>
      <c r="M344" s="10" t="str">
        <f>VLOOKUP(B344,SAOM!B$2:H1338,7,0)</f>
        <v>-</v>
      </c>
      <c r="N344" s="84">
        <v>4035</v>
      </c>
      <c r="O344" s="19" t="str">
        <f>VLOOKUP(B344,SAOM!B$2:I1338,8,0)</f>
        <v>-</v>
      </c>
      <c r="P344" s="19" t="e">
        <f>VLOOKUP(B344,AG_Lider!A$1:F1697,6,0)</f>
        <v>#N/A</v>
      </c>
      <c r="Q344" s="24" t="str">
        <f>VLOOKUP(B344,SAOM!B$2:J1338,9,0)</f>
        <v>Priscilla Santos Menezes</v>
      </c>
      <c r="R344" s="19" t="str">
        <f>VLOOKUP(B344,SAOM!B$2:K1784,10,0)</f>
        <v>Av. Minas Gerais, 416</v>
      </c>
      <c r="S344" s="24" t="str">
        <f>VLOOKUP(B344,SAOM!B$2:L2064,11,0)</f>
        <v>33 3623-1425</v>
      </c>
      <c r="T344" s="43"/>
      <c r="U344" s="9" t="str">
        <f>VLOOKUP(B344,SAOM!B$2:M1644,12,0)</f>
        <v>-</v>
      </c>
      <c r="V344" s="19"/>
      <c r="W344" s="9"/>
      <c r="X344" s="52"/>
      <c r="Y344" s="54"/>
      <c r="Z344" s="46"/>
      <c r="AA344" s="21"/>
    </row>
    <row r="345" spans="1:27" s="76" customFormat="1">
      <c r="A345" s="32">
        <v>3371</v>
      </c>
      <c r="B345" s="92">
        <v>3371</v>
      </c>
      <c r="C345" s="19">
        <v>41022</v>
      </c>
      <c r="D345" s="19">
        <f>C345+45</f>
        <v>41067</v>
      </c>
      <c r="E345" s="19">
        <f>C345+60</f>
        <v>41082</v>
      </c>
      <c r="F345" s="19"/>
      <c r="G345" s="8" t="s">
        <v>765</v>
      </c>
      <c r="H345" s="8" t="s">
        <v>504</v>
      </c>
      <c r="I345" s="8" t="s">
        <v>507</v>
      </c>
      <c r="J345" s="9" t="s">
        <v>3212</v>
      </c>
      <c r="K345" s="9" t="s">
        <v>3221</v>
      </c>
      <c r="L345" s="9" t="s">
        <v>3222</v>
      </c>
      <c r="M345" s="10" t="str">
        <f>VLOOKUP(B345,SAOM!B$2:H1339,7,0)</f>
        <v>-</v>
      </c>
      <c r="N345" s="84">
        <v>4035</v>
      </c>
      <c r="O345" s="19" t="str">
        <f>VLOOKUP(B345,SAOM!B$2:I1339,8,0)</f>
        <v>-</v>
      </c>
      <c r="P345" s="19" t="e">
        <f>VLOOKUP(B345,AG_Lider!A$1:F1698,6,0)</f>
        <v>#N/A</v>
      </c>
      <c r="Q345" s="24" t="str">
        <f>VLOOKUP(B345,SAOM!B$2:J1339,9,0)</f>
        <v>Pablo Dias Viana</v>
      </c>
      <c r="R345" s="19" t="str">
        <f>VLOOKUP(B345,SAOM!B$2:K1785,10,0)</f>
        <v>A. Joaquim Pinheiro de Almeida, s/n</v>
      </c>
      <c r="S345" s="24" t="str">
        <f>VLOOKUP(B345,SAOM!B$2:L2065,11,0)</f>
        <v>33 3623-2004</v>
      </c>
      <c r="T345" s="43"/>
      <c r="U345" s="9" t="str">
        <f>VLOOKUP(B345,SAOM!B$2:M1645,12,0)</f>
        <v>-</v>
      </c>
      <c r="V345" s="19"/>
      <c r="W345" s="9"/>
      <c r="X345" s="52"/>
      <c r="Y345" s="54"/>
      <c r="Z345" s="46"/>
      <c r="AA345" s="21"/>
    </row>
    <row r="346" spans="1:27" s="76" customFormat="1">
      <c r="A346" s="32">
        <v>3383</v>
      </c>
      <c r="B346" s="92">
        <v>3383</v>
      </c>
      <c r="C346" s="19">
        <v>41024</v>
      </c>
      <c r="D346" s="19">
        <f t="shared" ref="D346:D358" si="25">C346+45</f>
        <v>41069</v>
      </c>
      <c r="E346" s="19">
        <f t="shared" ref="E346:E358" si="26">C346+60</f>
        <v>41084</v>
      </c>
      <c r="F346" s="19"/>
      <c r="G346" s="8" t="s">
        <v>489</v>
      </c>
      <c r="H346" s="8" t="s">
        <v>504</v>
      </c>
      <c r="I346" s="8" t="s">
        <v>507</v>
      </c>
      <c r="J346" s="9" t="s">
        <v>3248</v>
      </c>
      <c r="K346" s="9" t="s">
        <v>3326</v>
      </c>
      <c r="L346" s="9" t="s">
        <v>3327</v>
      </c>
      <c r="M346" s="10" t="str">
        <f>VLOOKUP(B346,SAOM!B$2:H1340,7,0)</f>
        <v>SES-CADE-3383</v>
      </c>
      <c r="N346" s="84">
        <v>4033</v>
      </c>
      <c r="O346" s="19">
        <f>VLOOKUP(B346,SAOM!B$2:I1340,8,0)</f>
        <v>41038</v>
      </c>
      <c r="P346" s="19" t="e">
        <f>VLOOKUP(B346,AG_Lider!A$1:F1699,6,0)</f>
        <v>#N/A</v>
      </c>
      <c r="Q346" s="24" t="str">
        <f>VLOOKUP(B346,SAOM!B$2:J1340,9,0)</f>
        <v>Fernanda dos Santos Cassimiro</v>
      </c>
      <c r="R346" s="19" t="str">
        <f>VLOOKUP(B346,SAOM!B$2:K1786,10,0)</f>
        <v>Rua 8, 666</v>
      </c>
      <c r="S346" s="24" t="str">
        <f>VLOOKUP(B346,SAOM!B$2:L2066,11,0)</f>
        <v>34 3412-1153</v>
      </c>
      <c r="T346" s="43"/>
      <c r="U346" s="9" t="str">
        <f>VLOOKUP(B346,SAOM!B$2:M1646,12,0)</f>
        <v>-</v>
      </c>
      <c r="V346" s="19"/>
      <c r="W346" s="9"/>
      <c r="X346" s="52"/>
      <c r="Y346" s="54"/>
      <c r="Z346" s="46" t="s">
        <v>3402</v>
      </c>
      <c r="AA346" s="21">
        <v>41037</v>
      </c>
    </row>
    <row r="347" spans="1:27" s="76" customFormat="1">
      <c r="A347" s="32">
        <v>3382</v>
      </c>
      <c r="B347" s="92">
        <v>3382</v>
      </c>
      <c r="C347" s="19">
        <v>41024</v>
      </c>
      <c r="D347" s="19">
        <f t="shared" si="25"/>
        <v>41069</v>
      </c>
      <c r="E347" s="19">
        <f t="shared" si="26"/>
        <v>41084</v>
      </c>
      <c r="F347" s="19"/>
      <c r="G347" s="8" t="s">
        <v>694</v>
      </c>
      <c r="H347" s="8" t="s">
        <v>504</v>
      </c>
      <c r="I347" s="8" t="s">
        <v>507</v>
      </c>
      <c r="J347" s="9" t="s">
        <v>3248</v>
      </c>
      <c r="K347" s="9" t="s">
        <v>3326</v>
      </c>
      <c r="L347" s="9" t="s">
        <v>3327</v>
      </c>
      <c r="M347" s="10" t="str">
        <f>VLOOKUP(B347,SAOM!B$2:H1341,7,0)</f>
        <v>SES-CADE-3382</v>
      </c>
      <c r="N347" s="84">
        <v>4033</v>
      </c>
      <c r="O347" s="19">
        <f>VLOOKUP(B347,SAOM!B$2:I1341,8,0)</f>
        <v>41039</v>
      </c>
      <c r="P347" s="19" t="e">
        <f>VLOOKUP(B347,AG_Lider!A$1:F1700,6,0)</f>
        <v>#N/A</v>
      </c>
      <c r="Q347" s="24" t="str">
        <f>VLOOKUP(B347,SAOM!B$2:J1341,9,0)</f>
        <v>Luiza freitas Morais Barcelos</v>
      </c>
      <c r="R347" s="19" t="str">
        <f>VLOOKUP(B347,SAOM!B$2:K1787,10,0)</f>
        <v>Av. 25, 794</v>
      </c>
      <c r="S347" s="24" t="str">
        <f>VLOOKUP(B347,SAOM!B$2:L2067,11,0)</f>
        <v>34 3412-1548</v>
      </c>
      <c r="T347" s="43"/>
      <c r="U347" s="9" t="str">
        <f>VLOOKUP(B347,SAOM!B$2:M1647,12,0)</f>
        <v>-</v>
      </c>
      <c r="V347" s="19"/>
      <c r="W347" s="9"/>
      <c r="X347" s="52"/>
      <c r="Y347" s="54"/>
      <c r="Z347" s="46"/>
      <c r="AA347" s="21"/>
    </row>
    <row r="348" spans="1:27" s="76" customFormat="1">
      <c r="A348" s="32">
        <v>3385</v>
      </c>
      <c r="B348" s="92">
        <v>3385</v>
      </c>
      <c r="C348" s="19">
        <v>41024</v>
      </c>
      <c r="D348" s="19">
        <f t="shared" si="25"/>
        <v>41069</v>
      </c>
      <c r="E348" s="19">
        <f t="shared" si="26"/>
        <v>41084</v>
      </c>
      <c r="F348" s="19"/>
      <c r="G348" s="8" t="s">
        <v>694</v>
      </c>
      <c r="H348" s="8" t="s">
        <v>504</v>
      </c>
      <c r="I348" s="8" t="s">
        <v>507</v>
      </c>
      <c r="J348" s="9" t="s">
        <v>3255</v>
      </c>
      <c r="K348" s="9" t="s">
        <v>3330</v>
      </c>
      <c r="L348" s="9" t="s">
        <v>3331</v>
      </c>
      <c r="M348" s="10" t="str">
        <f>VLOOKUP(B348,SAOM!B$2:H1342,7,0)</f>
        <v>SES-CAIS-3385</v>
      </c>
      <c r="N348" s="84">
        <v>4033</v>
      </c>
      <c r="O348" s="19">
        <f>VLOOKUP(B348,SAOM!B$2:I1342,8,0)</f>
        <v>41038</v>
      </c>
      <c r="P348" s="19" t="e">
        <f>VLOOKUP(B348,AG_Lider!A$1:F1701,6,0)</f>
        <v>#N/A</v>
      </c>
      <c r="Q348" s="24" t="str">
        <f>VLOOKUP(B348,SAOM!B$2:J1342,9,0)</f>
        <v>Dalila Silva Santos</v>
      </c>
      <c r="R348" s="19" t="str">
        <f>VLOOKUP(B348,SAOM!B$2:K1788,10,0)</f>
        <v>Rua Francisco Angelo Sobrinho, 200</v>
      </c>
      <c r="S348" s="24" t="str">
        <f>VLOOKUP(B348,SAOM!B$2:L2068,11,0)</f>
        <v>34 3266-3541</v>
      </c>
      <c r="T348" s="43"/>
      <c r="U348" s="9" t="str">
        <f>VLOOKUP(B348,SAOM!B$2:M1648,12,0)</f>
        <v>-</v>
      </c>
      <c r="V348" s="19"/>
      <c r="W348" s="9"/>
      <c r="X348" s="52"/>
      <c r="Y348" s="54"/>
      <c r="Z348" s="46"/>
      <c r="AA348" s="21"/>
    </row>
    <row r="349" spans="1:27" s="76" customFormat="1">
      <c r="A349" s="32">
        <v>3386</v>
      </c>
      <c r="B349" s="92">
        <v>3386</v>
      </c>
      <c r="C349" s="19">
        <v>41024</v>
      </c>
      <c r="D349" s="19">
        <f t="shared" si="25"/>
        <v>41069</v>
      </c>
      <c r="E349" s="19">
        <f t="shared" si="26"/>
        <v>41084</v>
      </c>
      <c r="F349" s="19"/>
      <c r="G349" s="8" t="s">
        <v>694</v>
      </c>
      <c r="H349" s="8" t="s">
        <v>504</v>
      </c>
      <c r="I349" s="8" t="s">
        <v>507</v>
      </c>
      <c r="J349" s="9" t="s">
        <v>3255</v>
      </c>
      <c r="K349" s="9" t="s">
        <v>3330</v>
      </c>
      <c r="L349" s="9" t="s">
        <v>3331</v>
      </c>
      <c r="M349" s="10" t="str">
        <f>VLOOKUP(B349,SAOM!B$2:H1343,7,0)</f>
        <v>-</v>
      </c>
      <c r="N349" s="84">
        <v>4033</v>
      </c>
      <c r="O349" s="19">
        <f>VLOOKUP(B349,SAOM!B$2:I1343,8,0)</f>
        <v>41039</v>
      </c>
      <c r="P349" s="19" t="e">
        <f>VLOOKUP(B349,AG_Lider!A$1:F1702,6,0)</f>
        <v>#N/A</v>
      </c>
      <c r="Q349" s="24" t="str">
        <f>VLOOKUP(B349,SAOM!B$2:J1343,9,0)</f>
        <v>Francelize Aparecida Gimenes</v>
      </c>
      <c r="R349" s="19" t="str">
        <f>VLOOKUP(B349,SAOM!B$2:K1789,10,0)</f>
        <v>Rua 13, 355</v>
      </c>
      <c r="S349" s="24" t="str">
        <f>VLOOKUP(B349,SAOM!B$2:L2069,11,0)</f>
        <v>34 3266-3525</v>
      </c>
      <c r="T349" s="43"/>
      <c r="U349" s="9" t="str">
        <f>VLOOKUP(B349,SAOM!B$2:M1649,12,0)</f>
        <v>-</v>
      </c>
      <c r="V349" s="19"/>
      <c r="W349" s="9"/>
      <c r="X349" s="52"/>
      <c r="Y349" s="54"/>
      <c r="Z349" s="46"/>
      <c r="AA349" s="21"/>
    </row>
    <row r="350" spans="1:27" s="76" customFormat="1">
      <c r="A350" s="32">
        <v>3387</v>
      </c>
      <c r="B350" s="92">
        <v>3387</v>
      </c>
      <c r="C350" s="19">
        <v>41024</v>
      </c>
      <c r="D350" s="19">
        <f t="shared" si="25"/>
        <v>41069</v>
      </c>
      <c r="E350" s="19">
        <f t="shared" si="26"/>
        <v>41084</v>
      </c>
      <c r="F350" s="19"/>
      <c r="G350" s="8" t="s">
        <v>694</v>
      </c>
      <c r="H350" s="8" t="s">
        <v>504</v>
      </c>
      <c r="I350" s="8" t="s">
        <v>507</v>
      </c>
      <c r="J350" s="9" t="s">
        <v>3262</v>
      </c>
      <c r="K350" s="9" t="s">
        <v>3328</v>
      </c>
      <c r="L350" s="9" t="s">
        <v>3329</v>
      </c>
      <c r="M350" s="10" t="str">
        <f>VLOOKUP(B350,SAOM!B$2:H1344,7,0)</f>
        <v>-</v>
      </c>
      <c r="N350" s="84">
        <v>4033</v>
      </c>
      <c r="O350" s="19">
        <f>VLOOKUP(B350,SAOM!B$2:I1344,8,0)</f>
        <v>41040</v>
      </c>
      <c r="P350" s="19" t="e">
        <f>VLOOKUP(B350,AG_Lider!A$1:F1703,6,0)</f>
        <v>#N/A</v>
      </c>
      <c r="Q350" s="24" t="str">
        <f>VLOOKUP(B350,SAOM!B$2:J1344,9,0)</f>
        <v>Vanessa Guimarães Silva</v>
      </c>
      <c r="R350" s="19" t="str">
        <f>VLOOKUP(B350,SAOM!B$2:K1790,10,0)</f>
        <v>Rua Parreira, 1500</v>
      </c>
      <c r="S350" s="24" t="str">
        <f>VLOOKUP(B350,SAOM!B$2:L2070,11,0)</f>
        <v>34 3263-0352</v>
      </c>
      <c r="T350" s="43"/>
      <c r="U350" s="9" t="str">
        <f>VLOOKUP(B350,SAOM!B$2:M1650,12,0)</f>
        <v>-</v>
      </c>
      <c r="V350" s="19"/>
      <c r="W350" s="9"/>
      <c r="X350" s="52"/>
      <c r="Y350" s="54"/>
      <c r="Z350" s="46"/>
      <c r="AA350" s="21"/>
    </row>
    <row r="351" spans="1:27" s="76" customFormat="1">
      <c r="A351" s="32">
        <v>3388</v>
      </c>
      <c r="B351" s="92">
        <v>3388</v>
      </c>
      <c r="C351" s="19">
        <v>41024</v>
      </c>
      <c r="D351" s="19">
        <f t="shared" si="25"/>
        <v>41069</v>
      </c>
      <c r="E351" s="19">
        <f t="shared" si="26"/>
        <v>41084</v>
      </c>
      <c r="F351" s="19"/>
      <c r="G351" s="8" t="s">
        <v>765</v>
      </c>
      <c r="H351" s="8" t="s">
        <v>504</v>
      </c>
      <c r="I351" s="8" t="s">
        <v>507</v>
      </c>
      <c r="J351" s="9" t="s">
        <v>3262</v>
      </c>
      <c r="K351" s="9" t="s">
        <v>3328</v>
      </c>
      <c r="L351" s="9" t="s">
        <v>3329</v>
      </c>
      <c r="M351" s="10" t="str">
        <f>VLOOKUP(B351,SAOM!B$2:H1345,7,0)</f>
        <v>-</v>
      </c>
      <c r="N351" s="84">
        <v>4033</v>
      </c>
      <c r="O351" s="19" t="str">
        <f>VLOOKUP(B351,SAOM!B$2:I1345,8,0)</f>
        <v>-</v>
      </c>
      <c r="P351" s="19" t="e">
        <f>VLOOKUP(B351,AG_Lider!A$1:F1704,6,0)</f>
        <v>#N/A</v>
      </c>
      <c r="Q351" s="24" t="str">
        <f>VLOOKUP(B351,SAOM!B$2:J1345,9,0)</f>
        <v>Lidieine Gonçalves Kataguiri</v>
      </c>
      <c r="R351" s="19" t="str">
        <f>VLOOKUP(B351,SAOM!B$2:K1791,10,0)</f>
        <v>Av. 117, 179</v>
      </c>
      <c r="S351" s="24" t="str">
        <f>VLOOKUP(B351,SAOM!B$2:L2071,11,0)</f>
        <v>34 3263-0351</v>
      </c>
      <c r="T351" s="43"/>
      <c r="U351" s="9" t="str">
        <f>VLOOKUP(B351,SAOM!B$2:M1651,12,0)</f>
        <v>-</v>
      </c>
      <c r="V351" s="19"/>
      <c r="W351" s="9"/>
      <c r="X351" s="52"/>
      <c r="Y351" s="54"/>
      <c r="Z351" s="46"/>
      <c r="AA351" s="21"/>
    </row>
    <row r="352" spans="1:27" s="76" customFormat="1">
      <c r="A352" s="32">
        <v>3381</v>
      </c>
      <c r="B352" s="92">
        <v>3381</v>
      </c>
      <c r="C352" s="19">
        <v>41024</v>
      </c>
      <c r="D352" s="19">
        <f t="shared" si="25"/>
        <v>41069</v>
      </c>
      <c r="E352" s="19">
        <f t="shared" si="26"/>
        <v>41084</v>
      </c>
      <c r="F352" s="19"/>
      <c r="G352" s="8" t="s">
        <v>694</v>
      </c>
      <c r="H352" s="8" t="s">
        <v>504</v>
      </c>
      <c r="I352" s="8" t="s">
        <v>507</v>
      </c>
      <c r="J352" s="9" t="s">
        <v>3248</v>
      </c>
      <c r="K352" s="9" t="s">
        <v>3326</v>
      </c>
      <c r="L352" s="9" t="s">
        <v>3327</v>
      </c>
      <c r="M352" s="10" t="str">
        <f>VLOOKUP(B352,SAOM!B$2:H1346,7,0)</f>
        <v>SES-CADE-3381</v>
      </c>
      <c r="N352" s="84">
        <v>4033</v>
      </c>
      <c r="O352" s="19">
        <f>VLOOKUP(B352,SAOM!B$2:I1346,8,0)</f>
        <v>41040</v>
      </c>
      <c r="P352" s="19" t="e">
        <f>VLOOKUP(B352,AG_Lider!A$1:F1705,6,0)</f>
        <v>#N/A</v>
      </c>
      <c r="Q352" s="24" t="str">
        <f>VLOOKUP(B352,SAOM!B$2:J1346,9,0)</f>
        <v>Douglas Almeida Barbosa</v>
      </c>
      <c r="R352" s="19" t="str">
        <f>VLOOKUP(B352,SAOM!B$2:K1792,10,0)</f>
        <v>Rua 14, 1132</v>
      </c>
      <c r="S352" s="24" t="str">
        <f>VLOOKUP(B352,SAOM!B$2:L2072,11,0)</f>
        <v>34 3412-2582</v>
      </c>
      <c r="T352" s="43"/>
      <c r="U352" s="9" t="str">
        <f>VLOOKUP(B352,SAOM!B$2:M1652,12,0)</f>
        <v>-</v>
      </c>
      <c r="V352" s="19"/>
      <c r="W352" s="9"/>
      <c r="X352" s="52"/>
      <c r="Y352" s="54"/>
      <c r="Z352" s="46"/>
      <c r="AA352" s="21"/>
    </row>
    <row r="353" spans="1:27" s="76" customFormat="1">
      <c r="A353" s="32">
        <v>3380</v>
      </c>
      <c r="B353" s="92">
        <v>3380</v>
      </c>
      <c r="C353" s="19">
        <v>41024</v>
      </c>
      <c r="D353" s="19">
        <f t="shared" si="25"/>
        <v>41069</v>
      </c>
      <c r="E353" s="19">
        <f t="shared" si="26"/>
        <v>41084</v>
      </c>
      <c r="F353" s="19"/>
      <c r="G353" s="8" t="s">
        <v>765</v>
      </c>
      <c r="H353" s="8" t="s">
        <v>504</v>
      </c>
      <c r="I353" s="8" t="s">
        <v>507</v>
      </c>
      <c r="J353" s="9" t="s">
        <v>3248</v>
      </c>
      <c r="K353" s="9" t="s">
        <v>3326</v>
      </c>
      <c r="L353" s="9" t="s">
        <v>3327</v>
      </c>
      <c r="M353" s="10" t="str">
        <f>VLOOKUP(B353,SAOM!B$2:H1347,7,0)</f>
        <v>-</v>
      </c>
      <c r="N353" s="84">
        <v>4033</v>
      </c>
      <c r="O353" s="19" t="str">
        <f>VLOOKUP(B353,SAOM!B$2:I1347,8,0)</f>
        <v>-</v>
      </c>
      <c r="P353" s="19" t="e">
        <f>VLOOKUP(B353,AG_Lider!A$1:F1706,6,0)</f>
        <v>#N/A</v>
      </c>
      <c r="Q353" s="24" t="str">
        <f>VLOOKUP(B353,SAOM!B$2:J1347,9,0)</f>
        <v>Lívia Regina de Assis Ferreira</v>
      </c>
      <c r="R353" s="19" t="str">
        <f>VLOOKUP(B353,SAOM!B$2:K1793,10,0)</f>
        <v>Av. Um, 544</v>
      </c>
      <c r="S353" s="24" t="str">
        <f>VLOOKUP(B353,SAOM!B$2:L2073,11,0)</f>
        <v>34 3412-1153</v>
      </c>
      <c r="T353" s="43"/>
      <c r="U353" s="9" t="str">
        <f>VLOOKUP(B353,SAOM!B$2:M1653,12,0)</f>
        <v>-</v>
      </c>
      <c r="V353" s="19"/>
      <c r="W353" s="9"/>
      <c r="X353" s="52"/>
      <c r="Y353" s="54"/>
      <c r="Z353" s="46"/>
      <c r="AA353" s="21"/>
    </row>
    <row r="354" spans="1:27" s="76" customFormat="1">
      <c r="A354" s="32">
        <v>3379</v>
      </c>
      <c r="B354" s="92">
        <v>3379</v>
      </c>
      <c r="C354" s="19">
        <v>41024</v>
      </c>
      <c r="D354" s="19">
        <f t="shared" si="25"/>
        <v>41069</v>
      </c>
      <c r="E354" s="19">
        <f t="shared" si="26"/>
        <v>41084</v>
      </c>
      <c r="F354" s="19"/>
      <c r="G354" s="8" t="s">
        <v>765</v>
      </c>
      <c r="H354" s="8" t="s">
        <v>504</v>
      </c>
      <c r="I354" s="8" t="s">
        <v>507</v>
      </c>
      <c r="J354" s="9" t="s">
        <v>188</v>
      </c>
      <c r="K354" s="9" t="s">
        <v>3332</v>
      </c>
      <c r="L354" s="9" t="s">
        <v>3333</v>
      </c>
      <c r="M354" s="10" t="str">
        <f>VLOOKUP(B354,SAOM!B$2:H1348,7,0)</f>
        <v>-</v>
      </c>
      <c r="N354" s="84">
        <v>4033</v>
      </c>
      <c r="O354" s="19" t="str">
        <f>VLOOKUP(B354,SAOM!B$2:I1348,8,0)</f>
        <v>-</v>
      </c>
      <c r="P354" s="19" t="e">
        <f>VLOOKUP(B354,AG_Lider!A$1:F1707,6,0)</f>
        <v>#N/A</v>
      </c>
      <c r="Q354" s="24" t="str">
        <f>VLOOKUP(B354,SAOM!B$2:J1348,9,0)</f>
        <v>Valdenice Matias Soares</v>
      </c>
      <c r="R354" s="19" t="str">
        <f>VLOOKUP(B354,SAOM!B$2:K1794,10,0)</f>
        <v>Av. das Nações, 6</v>
      </c>
      <c r="S354" s="24" t="str">
        <f>VLOOKUP(B354,SAOM!B$2:L2074,11,0)</f>
        <v>34 3265-1436</v>
      </c>
      <c r="T354" s="43"/>
      <c r="U354" s="9" t="str">
        <f>VLOOKUP(B354,SAOM!B$2:M1654,12,0)</f>
        <v>-</v>
      </c>
      <c r="V354" s="19"/>
      <c r="W354" s="9"/>
      <c r="X354" s="52"/>
      <c r="Y354" s="54"/>
      <c r="Z354" s="46"/>
      <c r="AA354" s="21"/>
    </row>
    <row r="355" spans="1:27" s="76" customFormat="1">
      <c r="A355" s="32">
        <v>3378</v>
      </c>
      <c r="B355" s="92">
        <v>3378</v>
      </c>
      <c r="C355" s="19">
        <v>41024</v>
      </c>
      <c r="D355" s="19">
        <f t="shared" si="25"/>
        <v>41069</v>
      </c>
      <c r="E355" s="19">
        <f t="shared" si="26"/>
        <v>41084</v>
      </c>
      <c r="F355" s="19"/>
      <c r="G355" s="8" t="s">
        <v>765</v>
      </c>
      <c r="H355" s="8" t="s">
        <v>504</v>
      </c>
      <c r="I355" s="8" t="s">
        <v>507</v>
      </c>
      <c r="J355" s="9" t="s">
        <v>188</v>
      </c>
      <c r="K355" s="9" t="s">
        <v>3332</v>
      </c>
      <c r="L355" s="9" t="s">
        <v>3333</v>
      </c>
      <c r="M355" s="10" t="str">
        <f>VLOOKUP(B355,SAOM!B$2:H1349,7,0)</f>
        <v>-</v>
      </c>
      <c r="N355" s="84">
        <v>4033</v>
      </c>
      <c r="O355" s="19" t="str">
        <f>VLOOKUP(B355,SAOM!B$2:I1349,8,0)</f>
        <v>-</v>
      </c>
      <c r="P355" s="19" t="e">
        <f>VLOOKUP(B355,AG_Lider!A$1:F1708,6,0)</f>
        <v>#N/A</v>
      </c>
      <c r="Q355" s="24" t="str">
        <f>VLOOKUP(B355,SAOM!B$2:J1349,9,0)</f>
        <v>Verônica Santos Rodrigues</v>
      </c>
      <c r="R355" s="19" t="str">
        <f>VLOOKUP(B355,SAOM!B$2:K1795,10,0)</f>
        <v>Av. 5, 52</v>
      </c>
      <c r="S355" s="24" t="str">
        <f>VLOOKUP(B355,SAOM!B$2:L2075,11,0)</f>
        <v>34 3265-1155</v>
      </c>
      <c r="T355" s="43"/>
      <c r="U355" s="9" t="str">
        <f>VLOOKUP(B355,SAOM!B$2:M1655,12,0)</f>
        <v>-</v>
      </c>
      <c r="V355" s="19"/>
      <c r="W355" s="9"/>
      <c r="X355" s="52"/>
      <c r="Y355" s="54"/>
      <c r="Z355" s="46"/>
      <c r="AA355" s="21"/>
    </row>
    <row r="356" spans="1:27" s="76" customFormat="1">
      <c r="A356" s="32">
        <v>3377</v>
      </c>
      <c r="B356" s="92">
        <v>3377</v>
      </c>
      <c r="C356" s="19">
        <v>41024</v>
      </c>
      <c r="D356" s="19">
        <f t="shared" si="25"/>
        <v>41069</v>
      </c>
      <c r="E356" s="19">
        <f t="shared" si="26"/>
        <v>41084</v>
      </c>
      <c r="F356" s="19"/>
      <c r="G356" s="8" t="s">
        <v>765</v>
      </c>
      <c r="H356" s="8" t="s">
        <v>504</v>
      </c>
      <c r="I356" s="8" t="s">
        <v>507</v>
      </c>
      <c r="J356" s="9" t="s">
        <v>1914</v>
      </c>
      <c r="K356" s="9" t="s">
        <v>3334</v>
      </c>
      <c r="L356" s="9" t="s">
        <v>3335</v>
      </c>
      <c r="M356" s="10" t="str">
        <f>VLOOKUP(B356,SAOM!B$2:H1350,7,0)</f>
        <v>-</v>
      </c>
      <c r="N356" s="84">
        <v>4035</v>
      </c>
      <c r="O356" s="19" t="str">
        <f>VLOOKUP(B356,SAOM!B$2:I1350,8,0)</f>
        <v>-</v>
      </c>
      <c r="P356" s="19" t="e">
        <f>VLOOKUP(B356,AG_Lider!A$1:F1709,6,0)</f>
        <v>#N/A</v>
      </c>
      <c r="Q356" s="24" t="str">
        <f>VLOOKUP(B356,SAOM!B$2:J1350,9,0)</f>
        <v>Josiane Gonçalves Soares dos Santos</v>
      </c>
      <c r="R356" s="19" t="str">
        <f>VLOOKUP(B356,SAOM!B$2:K1796,10,0)</f>
        <v>Rua Professor Antônio Bastos Braga, 99</v>
      </c>
      <c r="S356" s="24" t="str">
        <f>VLOOKUP(B356,SAOM!B$2:L2076,11,0)</f>
        <v>33 3582-1194</v>
      </c>
      <c r="T356" s="43"/>
      <c r="U356" s="9" t="str">
        <f>VLOOKUP(B356,SAOM!B$2:M1656,12,0)</f>
        <v>-</v>
      </c>
      <c r="V356" s="19"/>
      <c r="W356" s="9"/>
      <c r="X356" s="52"/>
      <c r="Y356" s="54"/>
      <c r="Z356" s="46"/>
      <c r="AA356" s="21"/>
    </row>
    <row r="357" spans="1:27" s="76" customFormat="1">
      <c r="A357" s="32">
        <v>3376</v>
      </c>
      <c r="B357" s="92">
        <v>3376</v>
      </c>
      <c r="C357" s="19">
        <v>41024</v>
      </c>
      <c r="D357" s="19">
        <f t="shared" si="25"/>
        <v>41069</v>
      </c>
      <c r="E357" s="19">
        <f t="shared" si="26"/>
        <v>41084</v>
      </c>
      <c r="F357" s="19"/>
      <c r="G357" s="8" t="s">
        <v>765</v>
      </c>
      <c r="H357" s="8" t="s">
        <v>504</v>
      </c>
      <c r="I357" s="8" t="s">
        <v>507</v>
      </c>
      <c r="J357" s="9" t="s">
        <v>3319</v>
      </c>
      <c r="K357" s="9" t="s">
        <v>3336</v>
      </c>
      <c r="L357" s="9" t="s">
        <v>3337</v>
      </c>
      <c r="M357" s="10" t="str">
        <f>VLOOKUP(B357,SAOM!B$2:H1351,7,0)</f>
        <v>-</v>
      </c>
      <c r="N357" s="84">
        <v>4035</v>
      </c>
      <c r="O357" s="19" t="str">
        <f>VLOOKUP(B357,SAOM!B$2:I1351,8,0)</f>
        <v>-</v>
      </c>
      <c r="P357" s="19" t="e">
        <f>VLOOKUP(B357,AG_Lider!A$1:F1710,6,0)</f>
        <v>#N/A</v>
      </c>
      <c r="Q357" s="24" t="str">
        <f>VLOOKUP(B357,SAOM!B$2:J1351,9,0)</f>
        <v>Thatiany Soares Silva</v>
      </c>
      <c r="R357" s="19" t="str">
        <f>VLOOKUP(B357,SAOM!B$2:K1797,10,0)</f>
        <v>Rua Marechal Floriano Peixoto, s/n</v>
      </c>
      <c r="S357" s="24" t="str">
        <f>VLOOKUP(B357,SAOM!B$2:L2077,11,0)</f>
        <v>33 3626-9002</v>
      </c>
      <c r="T357" s="43"/>
      <c r="U357" s="9" t="str">
        <f>VLOOKUP(B357,SAOM!B$2:M1657,12,0)</f>
        <v>-</v>
      </c>
      <c r="V357" s="19"/>
      <c r="W357" s="9"/>
      <c r="X357" s="52"/>
      <c r="Y357" s="54"/>
      <c r="Z357" s="46"/>
      <c r="AA357" s="21"/>
    </row>
    <row r="358" spans="1:27" s="76" customFormat="1">
      <c r="A358" s="32">
        <v>3375</v>
      </c>
      <c r="B358" s="92">
        <v>3375</v>
      </c>
      <c r="C358" s="19">
        <v>41024</v>
      </c>
      <c r="D358" s="19">
        <f t="shared" si="25"/>
        <v>41069</v>
      </c>
      <c r="E358" s="19">
        <f t="shared" si="26"/>
        <v>41084</v>
      </c>
      <c r="F358" s="19"/>
      <c r="G358" s="8" t="s">
        <v>765</v>
      </c>
      <c r="H358" s="8" t="s">
        <v>504</v>
      </c>
      <c r="I358" s="8" t="s">
        <v>507</v>
      </c>
      <c r="J358" s="9" t="s">
        <v>3319</v>
      </c>
      <c r="K358" s="9" t="s">
        <v>3336</v>
      </c>
      <c r="L358" s="9" t="s">
        <v>3337</v>
      </c>
      <c r="M358" s="10" t="str">
        <f>VLOOKUP(B358,SAOM!B$2:H1352,7,0)</f>
        <v>-</v>
      </c>
      <c r="N358" s="84">
        <v>4035</v>
      </c>
      <c r="O358" s="19" t="str">
        <f>VLOOKUP(B358,SAOM!B$2:I1352,8,0)</f>
        <v>-</v>
      </c>
      <c r="P358" s="19" t="e">
        <f>VLOOKUP(B358,AG_Lider!A$1:F1711,6,0)</f>
        <v>#N/A</v>
      </c>
      <c r="Q358" s="24" t="str">
        <f>VLOOKUP(B358,SAOM!B$2:J1352,9,0)</f>
        <v>Juliane Mota da Cruz</v>
      </c>
      <c r="R358" s="19" t="str">
        <f>VLOOKUP(B358,SAOM!B$2:K1798,10,0)</f>
        <v>Rua Princesa Isabel, s/n</v>
      </c>
      <c r="S358" s="24" t="str">
        <f>VLOOKUP(B358,SAOM!B$2:L2078,11,0)</f>
        <v>33 3626-9002</v>
      </c>
      <c r="T358" s="43"/>
      <c r="U358" s="9" t="str">
        <f>VLOOKUP(B358,SAOM!B$2:M1658,12,0)</f>
        <v>-</v>
      </c>
      <c r="V358" s="19"/>
      <c r="W358" s="9"/>
      <c r="X358" s="52"/>
      <c r="Y358" s="54"/>
      <c r="Z358" s="46"/>
      <c r="AA358" s="21"/>
    </row>
    <row r="359" spans="1:27" s="76" customFormat="1">
      <c r="A359" s="32">
        <v>3453</v>
      </c>
      <c r="B359" s="92">
        <v>3453</v>
      </c>
      <c r="C359" s="19">
        <v>41037</v>
      </c>
      <c r="D359" s="19">
        <f t="shared" ref="D359:D369" si="27">C359+45</f>
        <v>41082</v>
      </c>
      <c r="E359" s="19">
        <f t="shared" ref="E359:E369" si="28">C359+60</f>
        <v>41097</v>
      </c>
      <c r="F359" s="19"/>
      <c r="G359" s="8" t="s">
        <v>765</v>
      </c>
      <c r="H359" s="8" t="s">
        <v>504</v>
      </c>
      <c r="I359" s="8" t="s">
        <v>507</v>
      </c>
      <c r="J359" s="9" t="s">
        <v>3407</v>
      </c>
      <c r="K359" s="9" t="s">
        <v>3460</v>
      </c>
      <c r="L359" s="9" t="s">
        <v>3461</v>
      </c>
      <c r="M359" s="10" t="str">
        <f>VLOOKUP(B359,SAOM!B$2:H1353,7,0)</f>
        <v>-</v>
      </c>
      <c r="N359" s="10">
        <v>4035</v>
      </c>
      <c r="O359" s="19" t="str">
        <f>VLOOKUP(B359,SAOM!B$2:I1353,8,0)</f>
        <v>-</v>
      </c>
      <c r="P359" s="19" t="e">
        <f>VLOOKUP(B359,AG_Lider!A$1:F1712,6,0)</f>
        <v>#N/A</v>
      </c>
      <c r="Q359" s="24" t="str">
        <f>VLOOKUP(B359,SAOM!B$2:J1353,9,0)</f>
        <v>Leidiane do Carmo Teixeira Cimini</v>
      </c>
      <c r="R359" s="19" t="str">
        <f>VLOOKUP(B359,SAOM!B$2:K1799,10,0)</f>
        <v>Rua I, 216</v>
      </c>
      <c r="S359" s="24" t="str">
        <f>VLOOKUP(B359,SAOM!B$2:L2079,11,0)</f>
        <v>38 3759-1263</v>
      </c>
      <c r="T359" s="43"/>
      <c r="U359" s="9" t="str">
        <f>VLOOKUP(B359,SAOM!B$2:M1659,12,0)</f>
        <v>-</v>
      </c>
      <c r="V359" s="19"/>
      <c r="W359" s="9"/>
      <c r="X359" s="52"/>
      <c r="Y359" s="54"/>
      <c r="Z359" s="46"/>
      <c r="AA359" s="21"/>
    </row>
    <row r="360" spans="1:27" s="76" customFormat="1">
      <c r="A360" s="32">
        <v>3450</v>
      </c>
      <c r="B360" s="92">
        <v>3450</v>
      </c>
      <c r="C360" s="19">
        <v>41037</v>
      </c>
      <c r="D360" s="19">
        <f t="shared" si="27"/>
        <v>41082</v>
      </c>
      <c r="E360" s="19">
        <f t="shared" si="28"/>
        <v>41097</v>
      </c>
      <c r="F360" s="19"/>
      <c r="G360" s="8" t="s">
        <v>765</v>
      </c>
      <c r="H360" s="8" t="s">
        <v>504</v>
      </c>
      <c r="I360" s="8" t="s">
        <v>507</v>
      </c>
      <c r="J360" s="9" t="s">
        <v>2197</v>
      </c>
      <c r="K360" s="9" t="s">
        <v>3462</v>
      </c>
      <c r="L360" s="9" t="s">
        <v>3463</v>
      </c>
      <c r="M360" s="10" t="str">
        <f>VLOOKUP(B360,SAOM!B$2:H1354,7,0)</f>
        <v>-</v>
      </c>
      <c r="N360" s="10">
        <v>4035</v>
      </c>
      <c r="O360" s="19" t="str">
        <f>VLOOKUP(B360,SAOM!B$2:I1354,8,0)</f>
        <v>-</v>
      </c>
      <c r="P360" s="19" t="e">
        <f>VLOOKUP(B360,AG_Lider!A$1:F1713,6,0)</f>
        <v>#N/A</v>
      </c>
      <c r="Q360" s="24" t="str">
        <f>VLOOKUP(B360,SAOM!B$2:J1354,9,0)</f>
        <v>Vinicius Silveira Dourado</v>
      </c>
      <c r="R360" s="19" t="str">
        <f>VLOOKUP(B360,SAOM!B$2:K1800,10,0)</f>
        <v>Av. Brasil, 108</v>
      </c>
      <c r="S360" s="24" t="str">
        <f>VLOOKUP(B360,SAOM!B$2:L2080,11,0)</f>
        <v>38 3742-1116</v>
      </c>
      <c r="T360" s="43"/>
      <c r="U360" s="9" t="str">
        <f>VLOOKUP(B360,SAOM!B$2:M1660,12,0)</f>
        <v>-</v>
      </c>
      <c r="V360" s="19"/>
      <c r="W360" s="9"/>
      <c r="X360" s="52"/>
      <c r="Y360" s="54"/>
      <c r="Z360" s="46"/>
      <c r="AA360" s="21"/>
    </row>
    <row r="361" spans="1:27" s="76" customFormat="1">
      <c r="A361" s="32">
        <v>3451</v>
      </c>
      <c r="B361" s="92">
        <v>3451</v>
      </c>
      <c r="C361" s="19">
        <v>41037</v>
      </c>
      <c r="D361" s="19">
        <f t="shared" si="27"/>
        <v>41082</v>
      </c>
      <c r="E361" s="19">
        <f t="shared" si="28"/>
        <v>41097</v>
      </c>
      <c r="F361" s="19"/>
      <c r="G361" s="8" t="s">
        <v>765</v>
      </c>
      <c r="H361" s="8" t="s">
        <v>504</v>
      </c>
      <c r="I361" s="8" t="s">
        <v>507</v>
      </c>
      <c r="J361" s="9" t="s">
        <v>1033</v>
      </c>
      <c r="K361" s="9" t="s">
        <v>1064</v>
      </c>
      <c r="L361" s="9" t="s">
        <v>1065</v>
      </c>
      <c r="M361" s="10" t="str">
        <f>VLOOKUP(B361,SAOM!B$2:H1355,7,0)</f>
        <v>-</v>
      </c>
      <c r="N361" s="10">
        <v>4033</v>
      </c>
      <c r="O361" s="19" t="str">
        <f>VLOOKUP(B361,SAOM!B$2:I1355,8,0)</f>
        <v>-</v>
      </c>
      <c r="P361" s="19" t="e">
        <f>VLOOKUP(B361,AG_Lider!A$1:F1714,6,0)</f>
        <v>#N/A</v>
      </c>
      <c r="Q361" s="24" t="str">
        <f>VLOOKUP(B361,SAOM!B$2:J1355,9,0)</f>
        <v>Gilson Moreira de Jesus</v>
      </c>
      <c r="R361" s="19" t="str">
        <f>VLOOKUP(B361,SAOM!B$2:K1801,10,0)</f>
        <v>Rua 8 de dezembro, 272</v>
      </c>
      <c r="S361" s="24" t="str">
        <f>VLOOKUP(B361,SAOM!B$2:L2081,11,0)</f>
        <v>38 3746-1191</v>
      </c>
      <c r="T361" s="43"/>
      <c r="U361" s="9" t="str">
        <f>VLOOKUP(B361,SAOM!B$2:M1661,12,0)</f>
        <v>-</v>
      </c>
      <c r="V361" s="19"/>
      <c r="W361" s="9"/>
      <c r="X361" s="52"/>
      <c r="Y361" s="54"/>
      <c r="Z361" s="46"/>
      <c r="AA361" s="21"/>
    </row>
    <row r="362" spans="1:27" s="76" customFormat="1">
      <c r="A362" s="32">
        <v>3452</v>
      </c>
      <c r="B362" s="92">
        <v>3452</v>
      </c>
      <c r="C362" s="19">
        <v>41037</v>
      </c>
      <c r="D362" s="19">
        <f t="shared" si="27"/>
        <v>41082</v>
      </c>
      <c r="E362" s="19">
        <f t="shared" si="28"/>
        <v>41097</v>
      </c>
      <c r="F362" s="19"/>
      <c r="G362" s="8" t="s">
        <v>765</v>
      </c>
      <c r="H362" s="8" t="s">
        <v>504</v>
      </c>
      <c r="I362" s="8" t="s">
        <v>507</v>
      </c>
      <c r="J362" s="9" t="s">
        <v>1033</v>
      </c>
      <c r="K362" s="9" t="s">
        <v>1064</v>
      </c>
      <c r="L362" s="9" t="s">
        <v>1065</v>
      </c>
      <c r="M362" s="10" t="str">
        <f>VLOOKUP(B362,SAOM!B$2:H1356,7,0)</f>
        <v>-</v>
      </c>
      <c r="N362" s="10">
        <v>4033</v>
      </c>
      <c r="O362" s="19" t="str">
        <f>VLOOKUP(B362,SAOM!B$2:I1356,8,0)</f>
        <v>-</v>
      </c>
      <c r="P362" s="19" t="e">
        <f>VLOOKUP(B362,AG_Lider!A$1:F1715,6,0)</f>
        <v>#N/A</v>
      </c>
      <c r="Q362" s="24" t="str">
        <f>VLOOKUP(B362,SAOM!B$2:J1356,9,0)</f>
        <v>Célia Pereira Magalhães</v>
      </c>
      <c r="R362" s="19" t="str">
        <f>VLOOKUP(B362,SAOM!B$2:K1802,10,0)</f>
        <v>Rua A, s/n</v>
      </c>
      <c r="S362" s="24" t="str">
        <f>VLOOKUP(B362,SAOM!B$2:L2082,11,0)</f>
        <v>38 3746-1191</v>
      </c>
      <c r="T362" s="43"/>
      <c r="U362" s="9" t="str">
        <f>VLOOKUP(B362,SAOM!B$2:M1662,12,0)</f>
        <v>-</v>
      </c>
      <c r="V362" s="19"/>
      <c r="W362" s="9"/>
      <c r="X362" s="52"/>
      <c r="Y362" s="54"/>
      <c r="Z362" s="46"/>
      <c r="AA362" s="21"/>
    </row>
    <row r="363" spans="1:27" s="76" customFormat="1">
      <c r="A363" s="32">
        <v>3449</v>
      </c>
      <c r="B363" s="92">
        <v>3449</v>
      </c>
      <c r="C363" s="19">
        <v>41037</v>
      </c>
      <c r="D363" s="19">
        <f t="shared" si="27"/>
        <v>41082</v>
      </c>
      <c r="E363" s="19">
        <f t="shared" si="28"/>
        <v>41097</v>
      </c>
      <c r="F363" s="19"/>
      <c r="G363" s="8" t="s">
        <v>765</v>
      </c>
      <c r="H363" s="8" t="s">
        <v>504</v>
      </c>
      <c r="I363" s="8" t="s">
        <v>507</v>
      </c>
      <c r="J363" s="9" t="s">
        <v>2197</v>
      </c>
      <c r="K363" s="9" t="s">
        <v>1305</v>
      </c>
      <c r="L363" s="9" t="s">
        <v>1306</v>
      </c>
      <c r="M363" s="10" t="str">
        <f>VLOOKUP(B363,SAOM!B$2:H1357,7,0)</f>
        <v>-</v>
      </c>
      <c r="N363" s="10">
        <v>4035</v>
      </c>
      <c r="O363" s="19" t="str">
        <f>VLOOKUP(B363,SAOM!B$2:I1357,8,0)</f>
        <v>-</v>
      </c>
      <c r="P363" s="19" t="e">
        <f>VLOOKUP(B363,AG_Lider!A$1:F1716,6,0)</f>
        <v>#N/A</v>
      </c>
      <c r="Q363" s="24" t="str">
        <f>VLOOKUP(B363,SAOM!B$2:J1357,9,0)</f>
        <v>Nubia Oliveira Veloso Martins</v>
      </c>
      <c r="R363" s="19" t="str">
        <f>VLOOKUP(B363,SAOM!B$2:K1803,10,0)</f>
        <v>Rua Jonas Carneiro, 305</v>
      </c>
      <c r="S363" s="24" t="str">
        <f>VLOOKUP(B363,SAOM!B$2:L2083,11,0)</f>
        <v>38 3742-1506</v>
      </c>
      <c r="T363" s="43"/>
      <c r="U363" s="9" t="str">
        <f>VLOOKUP(B363,SAOM!B$2:M1663,12,0)</f>
        <v>-</v>
      </c>
      <c r="V363" s="19"/>
      <c r="W363" s="9"/>
      <c r="X363" s="52"/>
      <c r="Y363" s="54"/>
      <c r="Z363" s="46"/>
      <c r="AA363" s="21"/>
    </row>
    <row r="364" spans="1:27" s="76" customFormat="1">
      <c r="A364" s="32">
        <v>3448</v>
      </c>
      <c r="B364" s="92">
        <v>3448</v>
      </c>
      <c r="C364" s="19">
        <v>41037</v>
      </c>
      <c r="D364" s="19">
        <f t="shared" si="27"/>
        <v>41082</v>
      </c>
      <c r="E364" s="19">
        <f t="shared" si="28"/>
        <v>41097</v>
      </c>
      <c r="F364" s="19"/>
      <c r="G364" s="8" t="s">
        <v>765</v>
      </c>
      <c r="H364" s="8" t="s">
        <v>504</v>
      </c>
      <c r="I364" s="8" t="s">
        <v>507</v>
      </c>
      <c r="J364" s="9" t="s">
        <v>2197</v>
      </c>
      <c r="K364" s="9" t="s">
        <v>1305</v>
      </c>
      <c r="L364" s="9" t="s">
        <v>1306</v>
      </c>
      <c r="M364" s="10" t="str">
        <f>VLOOKUP(B364,SAOM!B$2:H1358,7,0)</f>
        <v>-</v>
      </c>
      <c r="N364" s="10">
        <v>4035</v>
      </c>
      <c r="O364" s="19" t="str">
        <f>VLOOKUP(B364,SAOM!B$2:I1358,8,0)</f>
        <v>-</v>
      </c>
      <c r="P364" s="19" t="e">
        <f>VLOOKUP(B364,AG_Lider!A$1:F1717,6,0)</f>
        <v>#N/A</v>
      </c>
      <c r="Q364" s="24" t="str">
        <f>VLOOKUP(B364,SAOM!B$2:J1358,9,0)</f>
        <v>Walquiria Elizar dos Santos</v>
      </c>
      <c r="R364" s="19" t="str">
        <f>VLOOKUP(B364,SAOM!B$2:K1804,10,0)</f>
        <v>Rua Extremidade, 480</v>
      </c>
      <c r="S364" s="24" t="str">
        <f>VLOOKUP(B364,SAOM!B$2:L2084,11,0)</f>
        <v>38 3742-3032</v>
      </c>
      <c r="T364" s="43"/>
      <c r="U364" s="9" t="str">
        <f>VLOOKUP(B364,SAOM!B$2:M1664,12,0)</f>
        <v>-</v>
      </c>
      <c r="V364" s="19"/>
      <c r="W364" s="9"/>
      <c r="X364" s="52"/>
      <c r="Y364" s="54"/>
      <c r="Z364" s="46"/>
      <c r="AA364" s="21"/>
    </row>
    <row r="365" spans="1:27" s="76" customFormat="1">
      <c r="A365" s="32">
        <v>3445</v>
      </c>
      <c r="B365" s="92">
        <v>3445</v>
      </c>
      <c r="C365" s="19">
        <v>41037</v>
      </c>
      <c r="D365" s="19">
        <f t="shared" si="27"/>
        <v>41082</v>
      </c>
      <c r="E365" s="19">
        <f t="shared" si="28"/>
        <v>41097</v>
      </c>
      <c r="F365" s="19"/>
      <c r="G365" s="8" t="s">
        <v>765</v>
      </c>
      <c r="H365" s="8" t="s">
        <v>504</v>
      </c>
      <c r="I365" s="8" t="s">
        <v>507</v>
      </c>
      <c r="J365" s="9" t="s">
        <v>121</v>
      </c>
      <c r="K365" s="9" t="s">
        <v>534</v>
      </c>
      <c r="L365" s="9" t="s">
        <v>3464</v>
      </c>
      <c r="M365" s="10" t="str">
        <f>VLOOKUP(B365,SAOM!B$2:H1359,7,0)</f>
        <v>-</v>
      </c>
      <c r="N365" s="10">
        <v>4035</v>
      </c>
      <c r="O365" s="19" t="str">
        <f>VLOOKUP(B365,SAOM!B$2:I1359,8,0)</f>
        <v>-</v>
      </c>
      <c r="P365" s="19" t="e">
        <f>VLOOKUP(B365,AG_Lider!A$1:F1718,6,0)</f>
        <v>#N/A</v>
      </c>
      <c r="Q365" s="24" t="str">
        <f>VLOOKUP(B365,SAOM!B$2:J1359,9,0)</f>
        <v>Estela Alves Pereira</v>
      </c>
      <c r="R365" s="19" t="str">
        <f>VLOOKUP(B365,SAOM!B$2:K1805,10,0)</f>
        <v>Rua Manoel Rocha, 84</v>
      </c>
      <c r="S365" s="24" t="str">
        <f>VLOOKUP(B365,SAOM!B$2:L2085,11,0)</f>
        <v>33 3534-1217</v>
      </c>
      <c r="T365" s="43"/>
      <c r="U365" s="9" t="str">
        <f>VLOOKUP(B365,SAOM!B$2:M1665,12,0)</f>
        <v>-</v>
      </c>
      <c r="V365" s="19"/>
      <c r="W365" s="9"/>
      <c r="X365" s="52"/>
      <c r="Y365" s="54"/>
      <c r="Z365" s="46"/>
      <c r="AA365" s="21"/>
    </row>
    <row r="366" spans="1:27" s="76" customFormat="1">
      <c r="A366" s="32">
        <v>3444</v>
      </c>
      <c r="B366" s="92">
        <v>3444</v>
      </c>
      <c r="C366" s="19">
        <v>41037</v>
      </c>
      <c r="D366" s="19">
        <f t="shared" si="27"/>
        <v>41082</v>
      </c>
      <c r="E366" s="19">
        <f t="shared" si="28"/>
        <v>41097</v>
      </c>
      <c r="F366" s="19"/>
      <c r="G366" s="8" t="s">
        <v>765</v>
      </c>
      <c r="H366" s="8" t="s">
        <v>504</v>
      </c>
      <c r="I366" s="8" t="s">
        <v>507</v>
      </c>
      <c r="J366" s="9" t="s">
        <v>2197</v>
      </c>
      <c r="K366" s="9" t="s">
        <v>1305</v>
      </c>
      <c r="L366" s="9" t="s">
        <v>1306</v>
      </c>
      <c r="M366" s="10" t="str">
        <f>VLOOKUP(B366,SAOM!B$2:H1360,7,0)</f>
        <v>-</v>
      </c>
      <c r="N366" s="10">
        <v>4035</v>
      </c>
      <c r="O366" s="19" t="str">
        <f>VLOOKUP(B366,SAOM!B$2:I1360,8,0)</f>
        <v>-</v>
      </c>
      <c r="P366" s="19" t="e">
        <f>VLOOKUP(B366,AG_Lider!A$1:F1719,6,0)</f>
        <v>#N/A</v>
      </c>
      <c r="Q366" s="24" t="str">
        <f>VLOOKUP(B366,SAOM!B$2:J1360,9,0)</f>
        <v>Maria Josineide Rocha Nascimento</v>
      </c>
      <c r="R366" s="19" t="str">
        <f>VLOOKUP(B366,SAOM!B$2:K1806,10,0)</f>
        <v>Rua Goitacazes, 433</v>
      </c>
      <c r="S366" s="24" t="str">
        <f>VLOOKUP(B366,SAOM!B$2:L2086,11,0)</f>
        <v>38 3742-3044</v>
      </c>
      <c r="T366" s="43"/>
      <c r="U366" s="9" t="str">
        <f>VLOOKUP(B366,SAOM!B$2:M1666,12,0)</f>
        <v>-</v>
      </c>
      <c r="V366" s="19"/>
      <c r="W366" s="9"/>
      <c r="X366" s="52"/>
      <c r="Y366" s="54"/>
      <c r="Z366" s="46"/>
      <c r="AA366" s="21"/>
    </row>
    <row r="367" spans="1:27" s="76" customFormat="1">
      <c r="A367" s="32">
        <v>3443</v>
      </c>
      <c r="B367" s="92">
        <v>3443</v>
      </c>
      <c r="C367" s="19">
        <v>41037</v>
      </c>
      <c r="D367" s="19">
        <f t="shared" si="27"/>
        <v>41082</v>
      </c>
      <c r="E367" s="19">
        <f t="shared" si="28"/>
        <v>41097</v>
      </c>
      <c r="F367" s="19"/>
      <c r="G367" s="8" t="s">
        <v>765</v>
      </c>
      <c r="H367" s="8" t="s">
        <v>504</v>
      </c>
      <c r="I367" s="8" t="s">
        <v>507</v>
      </c>
      <c r="J367" s="9" t="s">
        <v>2197</v>
      </c>
      <c r="K367" s="9" t="s">
        <v>1305</v>
      </c>
      <c r="L367" s="9" t="s">
        <v>1306</v>
      </c>
      <c r="M367" s="10" t="str">
        <f>VLOOKUP(B367,SAOM!B$2:H1361,7,0)</f>
        <v>-</v>
      </c>
      <c r="N367" s="10">
        <v>4035</v>
      </c>
      <c r="O367" s="19" t="str">
        <f>VLOOKUP(B367,SAOM!B$2:I1361,8,0)</f>
        <v>-</v>
      </c>
      <c r="P367" s="19" t="e">
        <f>VLOOKUP(B367,AG_Lider!A$1:F1720,6,0)</f>
        <v>#N/A</v>
      </c>
      <c r="Q367" s="24" t="str">
        <f>VLOOKUP(B367,SAOM!B$2:J1361,9,0)</f>
        <v>Vânia Maria Lopes Queiroz</v>
      </c>
      <c r="R367" s="19" t="str">
        <f>VLOOKUP(B367,SAOM!B$2:K1807,10,0)</f>
        <v>Rua Professora Maria Geralda, 161</v>
      </c>
      <c r="S367" s="24" t="str">
        <f>VLOOKUP(B367,SAOM!B$2:L2087,11,0)</f>
        <v>38 3742-2703</v>
      </c>
      <c r="T367" s="43"/>
      <c r="U367" s="9" t="str">
        <f>VLOOKUP(B367,SAOM!B$2:M1667,12,0)</f>
        <v>-</v>
      </c>
      <c r="V367" s="19"/>
      <c r="W367" s="9"/>
      <c r="X367" s="52"/>
      <c r="Y367" s="54"/>
      <c r="Z367" s="46"/>
      <c r="AA367" s="21"/>
    </row>
    <row r="368" spans="1:27" s="76" customFormat="1">
      <c r="A368" s="32">
        <v>3442</v>
      </c>
      <c r="B368" s="92">
        <v>3442</v>
      </c>
      <c r="C368" s="19">
        <v>41037</v>
      </c>
      <c r="D368" s="19">
        <f t="shared" si="27"/>
        <v>41082</v>
      </c>
      <c r="E368" s="19">
        <f t="shared" si="28"/>
        <v>41097</v>
      </c>
      <c r="F368" s="19"/>
      <c r="G368" s="8" t="s">
        <v>765</v>
      </c>
      <c r="H368" s="8" t="s">
        <v>504</v>
      </c>
      <c r="I368" s="8" t="s">
        <v>507</v>
      </c>
      <c r="J368" s="9" t="s">
        <v>2197</v>
      </c>
      <c r="K368" s="9" t="s">
        <v>1305</v>
      </c>
      <c r="L368" s="9" t="s">
        <v>1306</v>
      </c>
      <c r="M368" s="10" t="str">
        <f>VLOOKUP(B368,SAOM!B$2:H1362,7,0)</f>
        <v>-</v>
      </c>
      <c r="N368" s="10">
        <v>4035</v>
      </c>
      <c r="O368" s="19" t="str">
        <f>VLOOKUP(B368,SAOM!B$2:I1362,8,0)</f>
        <v>-</v>
      </c>
      <c r="P368" s="19" t="e">
        <f>VLOOKUP(B368,AG_Lider!A$1:F1721,6,0)</f>
        <v>#N/A</v>
      </c>
      <c r="Q368" s="24" t="str">
        <f>VLOOKUP(B368,SAOM!B$2:J1362,9,0)</f>
        <v>Valéria Dayane Soares Alves Moreira</v>
      </c>
      <c r="R368" s="19" t="str">
        <f>VLOOKUP(B368,SAOM!B$2:K1808,10,0)</f>
        <v>Rua Maria Benedita dos Santos, 702</v>
      </c>
      <c r="S368" s="24" t="str">
        <f>VLOOKUP(B368,SAOM!B$2:L2088,11,0)</f>
        <v>38 3742-1853</v>
      </c>
      <c r="T368" s="43"/>
      <c r="U368" s="9" t="str">
        <f>VLOOKUP(B368,SAOM!B$2:M1668,12,0)</f>
        <v>-</v>
      </c>
      <c r="V368" s="19"/>
      <c r="W368" s="9"/>
      <c r="X368" s="52"/>
      <c r="Y368" s="54"/>
      <c r="Z368" s="46"/>
      <c r="AA368" s="21"/>
    </row>
    <row r="369" spans="1:27" s="76" customFormat="1">
      <c r="A369" s="32">
        <v>3441</v>
      </c>
      <c r="B369" s="92">
        <v>3441</v>
      </c>
      <c r="C369" s="19">
        <v>41037</v>
      </c>
      <c r="D369" s="19">
        <f t="shared" si="27"/>
        <v>41082</v>
      </c>
      <c r="E369" s="19">
        <f t="shared" si="28"/>
        <v>41097</v>
      </c>
      <c r="F369" s="19"/>
      <c r="G369" s="8" t="s">
        <v>765</v>
      </c>
      <c r="H369" s="8" t="s">
        <v>504</v>
      </c>
      <c r="I369" s="8" t="s">
        <v>507</v>
      </c>
      <c r="J369" s="9" t="s">
        <v>2197</v>
      </c>
      <c r="K369" s="9" t="s">
        <v>1305</v>
      </c>
      <c r="L369" s="9" t="s">
        <v>1306</v>
      </c>
      <c r="M369" s="10" t="str">
        <f>VLOOKUP(B369,SAOM!B$2:H1363,7,0)</f>
        <v>-</v>
      </c>
      <c r="N369" s="10">
        <v>4035</v>
      </c>
      <c r="O369" s="19" t="str">
        <f>VLOOKUP(B369,SAOM!B$2:I1363,8,0)</f>
        <v>-</v>
      </c>
      <c r="P369" s="19" t="e">
        <f>VLOOKUP(B369,AG_Lider!A$1:F1722,6,0)</f>
        <v>#N/A</v>
      </c>
      <c r="Q369" s="24" t="str">
        <f>VLOOKUP(B369,SAOM!B$2:J1363,9,0)</f>
        <v>Cyntia Rodrigues da Silva</v>
      </c>
      <c r="R369" s="19" t="str">
        <f>VLOOKUP(B369,SAOM!B$2:K1809,10,0)</f>
        <v>Rua Jonas Carneiro, 307</v>
      </c>
      <c r="S369" s="24" t="str">
        <f>VLOOKUP(B369,SAOM!B$2:L2089,11,0)</f>
        <v>38 3742-1326</v>
      </c>
      <c r="T369" s="43"/>
      <c r="U369" s="9" t="str">
        <f>VLOOKUP(B369,SAOM!B$2:M1669,12,0)</f>
        <v>-</v>
      </c>
      <c r="V369" s="19"/>
      <c r="W369" s="9"/>
      <c r="X369" s="52"/>
      <c r="Y369" s="54"/>
      <c r="Z369" s="46"/>
      <c r="AA369" s="21"/>
    </row>
    <row r="370" spans="1:27" s="76" customFormat="1">
      <c r="A370" s="32">
        <v>3460</v>
      </c>
      <c r="B370" s="92">
        <v>3460</v>
      </c>
      <c r="C370" s="19">
        <v>41038</v>
      </c>
      <c r="D370" s="19">
        <f t="shared" ref="D370:D376" si="29">C370+45</f>
        <v>41083</v>
      </c>
      <c r="E370" s="19">
        <f t="shared" ref="E370:E376" si="30">C370+60</f>
        <v>41098</v>
      </c>
      <c r="F370" s="19"/>
      <c r="G370" s="8" t="s">
        <v>765</v>
      </c>
      <c r="H370" s="8" t="s">
        <v>504</v>
      </c>
      <c r="I370" s="8" t="s">
        <v>507</v>
      </c>
      <c r="J370" s="9" t="s">
        <v>3440</v>
      </c>
      <c r="K370" s="9" t="s">
        <v>3465</v>
      </c>
      <c r="L370" s="9" t="s">
        <v>3466</v>
      </c>
      <c r="M370" s="10" t="str">
        <f>VLOOKUP(B370,SAOM!B$2:H1364,7,0)</f>
        <v>-</v>
      </c>
      <c r="N370" s="10">
        <v>4035</v>
      </c>
      <c r="O370" s="19" t="str">
        <f>VLOOKUP(B370,SAOM!B$2:I1364,8,0)</f>
        <v>-</v>
      </c>
      <c r="P370" s="19" t="e">
        <f>VLOOKUP(B370,AG_Lider!A$1:F1723,6,0)</f>
        <v>#N/A</v>
      </c>
      <c r="Q370" s="24" t="str">
        <f>VLOOKUP(B370,SAOM!B$2:J1364,9,0)</f>
        <v>Lucineia Aparecida Mesquita de Brito</v>
      </c>
      <c r="R370" s="19" t="str">
        <f>VLOOKUP(B370,SAOM!B$2:K1810,10,0)</f>
        <v>Rua Aristides Braga, 444</v>
      </c>
      <c r="S370" s="24" t="str">
        <f>VLOOKUP(B370,SAOM!B$2:L2090,11,0)</f>
        <v>9921-8533</v>
      </c>
      <c r="T370" s="43"/>
      <c r="U370" s="9" t="str">
        <f>VLOOKUP(B370,SAOM!B$2:M1670,12,0)</f>
        <v>-</v>
      </c>
      <c r="V370" s="19"/>
      <c r="W370" s="9"/>
      <c r="X370" s="52"/>
      <c r="Y370" s="54"/>
      <c r="Z370" s="46"/>
      <c r="AA370" s="21"/>
    </row>
    <row r="371" spans="1:27" s="76" customFormat="1">
      <c r="A371" s="32">
        <v>3459</v>
      </c>
      <c r="B371" s="92">
        <v>3459</v>
      </c>
      <c r="C371" s="19">
        <v>41038</v>
      </c>
      <c r="D371" s="19">
        <f t="shared" si="29"/>
        <v>41083</v>
      </c>
      <c r="E371" s="19">
        <f t="shared" si="30"/>
        <v>41098</v>
      </c>
      <c r="F371" s="19"/>
      <c r="G371" s="8" t="s">
        <v>765</v>
      </c>
      <c r="H371" s="8" t="s">
        <v>504</v>
      </c>
      <c r="I371" s="8" t="s">
        <v>507</v>
      </c>
      <c r="J371" s="9" t="s">
        <v>1964</v>
      </c>
      <c r="K371" s="9" t="s">
        <v>869</v>
      </c>
      <c r="L371" s="9" t="s">
        <v>870</v>
      </c>
      <c r="M371" s="10" t="str">
        <f>VLOOKUP(B371,SAOM!B$2:H1365,7,0)</f>
        <v>-</v>
      </c>
      <c r="N371" s="10">
        <v>4035</v>
      </c>
      <c r="O371" s="19" t="str">
        <f>VLOOKUP(B371,SAOM!B$2:I1365,8,0)</f>
        <v>-</v>
      </c>
      <c r="P371" s="19" t="e">
        <f>VLOOKUP(B371,AG_Lider!A$1:F1724,6,0)</f>
        <v>#N/A</v>
      </c>
      <c r="Q371" s="24" t="str">
        <f>VLOOKUP(B371,SAOM!B$2:J1365,9,0)</f>
        <v>Fernanda Rodrigues de Oliveira</v>
      </c>
      <c r="R371" s="19" t="str">
        <f>VLOOKUP(B371,SAOM!B$2:K1811,10,0)</f>
        <v>Rua Professora Alzira Ferreira, 303</v>
      </c>
      <c r="S371" s="24" t="str">
        <f>VLOOKUP(B371,SAOM!B$2:L2091,11,0)</f>
        <v>38 3743-9993</v>
      </c>
      <c r="T371" s="43"/>
      <c r="U371" s="9" t="str">
        <f>VLOOKUP(B371,SAOM!B$2:M1671,12,0)</f>
        <v>-</v>
      </c>
      <c r="V371" s="19"/>
      <c r="W371" s="9"/>
      <c r="X371" s="52"/>
      <c r="Y371" s="54"/>
      <c r="Z371" s="46"/>
      <c r="AA371" s="21"/>
    </row>
    <row r="372" spans="1:27" s="76" customFormat="1">
      <c r="A372" s="32">
        <v>3456</v>
      </c>
      <c r="B372" s="92">
        <v>3456</v>
      </c>
      <c r="C372" s="19">
        <v>41038</v>
      </c>
      <c r="D372" s="19">
        <f t="shared" si="29"/>
        <v>41083</v>
      </c>
      <c r="E372" s="19">
        <f t="shared" si="30"/>
        <v>41098</v>
      </c>
      <c r="F372" s="19"/>
      <c r="G372" s="8" t="s">
        <v>765</v>
      </c>
      <c r="H372" s="8" t="s">
        <v>504</v>
      </c>
      <c r="I372" s="8" t="s">
        <v>507</v>
      </c>
      <c r="J372" s="9" t="s">
        <v>3407</v>
      </c>
      <c r="K372" s="9" t="s">
        <v>3460</v>
      </c>
      <c r="L372" s="9" t="s">
        <v>3461</v>
      </c>
      <c r="M372" s="10" t="str">
        <f>VLOOKUP(B372,SAOM!B$2:H1366,7,0)</f>
        <v>-</v>
      </c>
      <c r="N372" s="10">
        <v>4035</v>
      </c>
      <c r="O372" s="19" t="str">
        <f>VLOOKUP(B372,SAOM!B$2:I1366,8,0)</f>
        <v>-</v>
      </c>
      <c r="P372" s="19" t="e">
        <f>VLOOKUP(B372,AG_Lider!A$1:F1725,6,0)</f>
        <v>#N/A</v>
      </c>
      <c r="Q372" s="24" t="str">
        <f>VLOOKUP(B372,SAOM!B$2:J1366,9,0)</f>
        <v>Lucilene Soares da Silva</v>
      </c>
      <c r="R372" s="19" t="str">
        <f>VLOOKUP(B372,SAOM!B$2:K1812,10,0)</f>
        <v>Rua Jair de Sousa Pinto, 252</v>
      </c>
      <c r="S372" s="24" t="str">
        <f>VLOOKUP(B372,SAOM!B$2:L2092,11,0)</f>
        <v>38 3759-1226</v>
      </c>
      <c r="T372" s="43"/>
      <c r="U372" s="9" t="str">
        <f>VLOOKUP(B372,SAOM!B$2:M1672,12,0)</f>
        <v>-</v>
      </c>
      <c r="V372" s="19"/>
      <c r="W372" s="9"/>
      <c r="X372" s="52"/>
      <c r="Y372" s="54"/>
      <c r="Z372" s="46"/>
      <c r="AA372" s="21"/>
    </row>
    <row r="373" spans="1:27" s="76" customFormat="1">
      <c r="A373" s="32">
        <v>3457</v>
      </c>
      <c r="B373" s="92">
        <v>3457</v>
      </c>
      <c r="C373" s="19">
        <v>41038</v>
      </c>
      <c r="D373" s="19">
        <f t="shared" si="29"/>
        <v>41083</v>
      </c>
      <c r="E373" s="19">
        <f t="shared" si="30"/>
        <v>41098</v>
      </c>
      <c r="F373" s="19"/>
      <c r="G373" s="8" t="s">
        <v>765</v>
      </c>
      <c r="H373" s="8" t="s">
        <v>504</v>
      </c>
      <c r="I373" s="8" t="s">
        <v>507</v>
      </c>
      <c r="J373" s="9" t="s">
        <v>3407</v>
      </c>
      <c r="K373" s="9" t="s">
        <v>3460</v>
      </c>
      <c r="L373" s="9" t="s">
        <v>3461</v>
      </c>
      <c r="M373" s="10" t="str">
        <f>VLOOKUP(B373,SAOM!B$2:H1367,7,0)</f>
        <v>-</v>
      </c>
      <c r="N373" s="10">
        <v>4035</v>
      </c>
      <c r="O373" s="19" t="str">
        <f>VLOOKUP(B373,SAOM!B$2:I1367,8,0)</f>
        <v>-</v>
      </c>
      <c r="P373" s="19" t="e">
        <f>VLOOKUP(B373,AG_Lider!A$1:F1726,6,0)</f>
        <v>#N/A</v>
      </c>
      <c r="Q373" s="24" t="str">
        <f>VLOOKUP(B373,SAOM!B$2:J1367,9,0)</f>
        <v>Karine Mota Xavier</v>
      </c>
      <c r="R373" s="19" t="str">
        <f>VLOOKUP(B373,SAOM!B$2:K1813,10,0)</f>
        <v>Rua Nossa senhora do Carmo, 611</v>
      </c>
      <c r="S373" s="24" t="str">
        <f>VLOOKUP(B373,SAOM!B$2:L2093,11,0)</f>
        <v>38 3759-1239</v>
      </c>
      <c r="T373" s="43"/>
      <c r="U373" s="9" t="str">
        <f>VLOOKUP(B373,SAOM!B$2:M1673,12,0)</f>
        <v>-</v>
      </c>
      <c r="V373" s="19"/>
      <c r="W373" s="9"/>
      <c r="X373" s="52"/>
      <c r="Y373" s="54"/>
      <c r="Z373" s="46"/>
      <c r="AA373" s="21"/>
    </row>
    <row r="374" spans="1:27" s="76" customFormat="1">
      <c r="A374" s="32">
        <v>3458</v>
      </c>
      <c r="B374" s="92">
        <v>3458</v>
      </c>
      <c r="C374" s="19">
        <v>41038</v>
      </c>
      <c r="D374" s="19">
        <f t="shared" si="29"/>
        <v>41083</v>
      </c>
      <c r="E374" s="19">
        <f t="shared" si="30"/>
        <v>41098</v>
      </c>
      <c r="F374" s="19"/>
      <c r="G374" s="8" t="s">
        <v>765</v>
      </c>
      <c r="H374" s="8" t="s">
        <v>504</v>
      </c>
      <c r="I374" s="8" t="s">
        <v>507</v>
      </c>
      <c r="J374" s="9" t="s">
        <v>1964</v>
      </c>
      <c r="K374" s="9" t="s">
        <v>869</v>
      </c>
      <c r="L374" s="9" t="s">
        <v>870</v>
      </c>
      <c r="M374" s="10" t="str">
        <f>VLOOKUP(B374,SAOM!B$2:H1368,7,0)</f>
        <v>-</v>
      </c>
      <c r="N374" s="10">
        <v>4035</v>
      </c>
      <c r="O374" s="19" t="str">
        <f>VLOOKUP(B374,SAOM!B$2:I1368,8,0)</f>
        <v>-</v>
      </c>
      <c r="P374" s="19" t="e">
        <f>VLOOKUP(B374,AG_Lider!A$1:F1727,6,0)</f>
        <v>#N/A</v>
      </c>
      <c r="Q374" s="24" t="str">
        <f>VLOOKUP(B374,SAOM!B$2:J1368,9,0)</f>
        <v>Maria das Graças</v>
      </c>
      <c r="R374" s="19" t="str">
        <f>VLOOKUP(B374,SAOM!B$2:K1814,10,0)</f>
        <v>Rua Valter Borges, 398</v>
      </c>
      <c r="S374" s="24" t="str">
        <f>VLOOKUP(B374,SAOM!B$2:L2094,11,0)</f>
        <v>38 3743-9936</v>
      </c>
      <c r="T374" s="43"/>
      <c r="U374" s="9" t="str">
        <f>VLOOKUP(B374,SAOM!B$2:M1674,12,0)</f>
        <v>-</v>
      </c>
      <c r="V374" s="19"/>
      <c r="W374" s="9"/>
      <c r="X374" s="52"/>
      <c r="Y374" s="54"/>
      <c r="Z374" s="46"/>
      <c r="AA374" s="21"/>
    </row>
    <row r="375" spans="1:27" s="76" customFormat="1">
      <c r="A375" s="32">
        <v>3461</v>
      </c>
      <c r="B375" s="92">
        <v>3461</v>
      </c>
      <c r="C375" s="19">
        <v>41038</v>
      </c>
      <c r="D375" s="19">
        <f t="shared" si="29"/>
        <v>41083</v>
      </c>
      <c r="E375" s="19">
        <f t="shared" si="30"/>
        <v>41098</v>
      </c>
      <c r="F375" s="19"/>
      <c r="G375" s="8" t="s">
        <v>765</v>
      </c>
      <c r="H375" s="8" t="s">
        <v>504</v>
      </c>
      <c r="I375" s="8" t="s">
        <v>507</v>
      </c>
      <c r="J375" s="9" t="s">
        <v>1964</v>
      </c>
      <c r="K375" s="9" t="s">
        <v>869</v>
      </c>
      <c r="L375" s="9" t="s">
        <v>870</v>
      </c>
      <c r="M375" s="10" t="str">
        <f>VLOOKUP(B375,SAOM!B$2:H1369,7,0)</f>
        <v>-</v>
      </c>
      <c r="N375" s="10">
        <v>4035</v>
      </c>
      <c r="O375" s="19" t="str">
        <f>VLOOKUP(B375,SAOM!B$2:I1369,8,0)</f>
        <v>-</v>
      </c>
      <c r="P375" s="19" t="e">
        <f>VLOOKUP(B375,AG_Lider!A$1:F1728,6,0)</f>
        <v>#N/A</v>
      </c>
      <c r="Q375" s="24" t="str">
        <f>VLOOKUP(B375,SAOM!B$2:J1369,9,0)</f>
        <v>Haroldo Brasil de Oliveira</v>
      </c>
      <c r="R375" s="19" t="str">
        <f>VLOOKUP(B375,SAOM!B$2:K1815,10,0)</f>
        <v>Av. São Francisco, 1378</v>
      </c>
      <c r="S375" s="24" t="str">
        <f>VLOOKUP(B375,SAOM!B$2:L2095,11,0)</f>
        <v>38 3743-9909</v>
      </c>
      <c r="T375" s="43"/>
      <c r="U375" s="9" t="str">
        <f>VLOOKUP(B375,SAOM!B$2:M1675,12,0)</f>
        <v>-</v>
      </c>
      <c r="V375" s="19"/>
      <c r="W375" s="9"/>
      <c r="X375" s="52"/>
      <c r="Y375" s="54"/>
      <c r="Z375" s="46"/>
      <c r="AA375" s="21"/>
    </row>
    <row r="376" spans="1:27" s="76" customFormat="1">
      <c r="A376" s="32">
        <v>3462</v>
      </c>
      <c r="B376" s="92">
        <v>3462</v>
      </c>
      <c r="C376" s="19">
        <v>41038</v>
      </c>
      <c r="D376" s="19">
        <f t="shared" si="29"/>
        <v>41083</v>
      </c>
      <c r="E376" s="19">
        <f t="shared" si="30"/>
        <v>41098</v>
      </c>
      <c r="F376" s="19"/>
      <c r="G376" s="8" t="s">
        <v>765</v>
      </c>
      <c r="H376" s="8" t="s">
        <v>504</v>
      </c>
      <c r="I376" s="8" t="s">
        <v>507</v>
      </c>
      <c r="J376" s="9" t="s">
        <v>1964</v>
      </c>
      <c r="K376" s="9" t="s">
        <v>869</v>
      </c>
      <c r="L376" s="9" t="s">
        <v>870</v>
      </c>
      <c r="M376" s="10" t="str">
        <f>VLOOKUP(B376,SAOM!B$2:H1370,7,0)</f>
        <v>-</v>
      </c>
      <c r="N376" s="10">
        <v>4035</v>
      </c>
      <c r="O376" s="19" t="str">
        <f>VLOOKUP(B376,SAOM!B$2:I1370,8,0)</f>
        <v>-</v>
      </c>
      <c r="P376" s="19" t="e">
        <f>VLOOKUP(B376,AG_Lider!A$1:F1729,6,0)</f>
        <v>#N/A</v>
      </c>
      <c r="Q376" s="24" t="str">
        <f>VLOOKUP(B376,SAOM!B$2:J1370,9,0)</f>
        <v>Rua José Diniz Ferreira, 183</v>
      </c>
      <c r="R376" s="19" t="str">
        <f>VLOOKUP(B376,SAOM!B$2:K1816,10,0)</f>
        <v>Rua José Diniz Ferreira, 183</v>
      </c>
      <c r="S376" s="24" t="str">
        <f>VLOOKUP(B376,SAOM!B$2:L2096,11,0)</f>
        <v>38 3743-9936</v>
      </c>
      <c r="T376" s="43"/>
      <c r="U376" s="9" t="str">
        <f>VLOOKUP(B376,SAOM!B$2:M1676,12,0)</f>
        <v>-</v>
      </c>
      <c r="V376" s="19"/>
      <c r="W376" s="9"/>
      <c r="X376" s="52"/>
      <c r="Y376" s="54"/>
      <c r="Z376" s="46"/>
      <c r="AA376" s="21"/>
    </row>
  </sheetData>
  <autoFilter ref="A5:AA376">
    <filterColumn colId="6"/>
    <filterColumn colId="24"/>
  </autoFilter>
  <customSheetViews>
    <customSheetView guid="{6BA235E4-56C2-4FA7-839D-98DA23C3EC2A}" scale="80" showPageBreaks="1" fitToPage="1" printArea="1" showAutoFilter="1">
      <pane xSplit="2" ySplit="5" topLeftCell="C6" activePane="bottomRight" state="frozen"/>
      <selection pane="bottomRight" activeCell="B7" sqref="B7"/>
      <pageMargins left="0.511811024" right="0.511811024" top="0.78740157499999996" bottom="0.78740157499999996" header="0.31496062000000002" footer="0.31496062000000002"/>
      <pageSetup paperSize="9" scale="55" orientation="portrait" r:id="rId1"/>
      <autoFilter ref="A5:AB263"/>
    </customSheetView>
    <customSheetView guid="{539B099F-E275-407B-9319-0D9ADFCA1C18}" scale="80" showPageBreaks="1" fitToPage="1" printArea="1" filter="1" showAutoFilter="1" hiddenColumns="1">
      <pane xSplit="8" ySplit="5" topLeftCell="J17" activePane="bottomRight" state="frozen"/>
      <selection pane="bottomRight" activeCell="J32" sqref="J32"/>
      <pageMargins left="0.511811024" right="0.511811024" top="0.78740157499999996" bottom="0.78740157499999996" header="0.31496062000000002" footer="0.31496062000000002"/>
      <pageSetup paperSize="9" orientation="portrait" r:id="rId2"/>
      <autoFilter ref="A5:AA296">
        <filterColumn colId="24">
          <filters>
            <dateGroupItem year="2012" month="2" dateTimeGrouping="month"/>
          </filters>
        </filterColumn>
      </autoFilter>
    </customSheetView>
  </customSheetViews>
  <mergeCells count="17">
    <mergeCell ref="U3:Z3"/>
    <mergeCell ref="A2:Z2"/>
    <mergeCell ref="A3:A4"/>
    <mergeCell ref="G3:G4"/>
    <mergeCell ref="B3:B4"/>
    <mergeCell ref="J3:J4"/>
    <mergeCell ref="O3:T3"/>
    <mergeCell ref="M3:M4"/>
    <mergeCell ref="C3:C4"/>
    <mergeCell ref="E3:E4"/>
    <mergeCell ref="F3:F4"/>
    <mergeCell ref="I3:I4"/>
    <mergeCell ref="K3:K4"/>
    <mergeCell ref="L3:L4"/>
    <mergeCell ref="H3:H4"/>
    <mergeCell ref="D3:D4"/>
    <mergeCell ref="N3:N4"/>
  </mergeCells>
  <pageMargins left="0.511811024" right="0.511811024" top="0.78740157499999996" bottom="0.78740157499999996" header="0.31496062000000002" footer="0.31496062000000002"/>
  <pageSetup paperSize="9" scale="55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/>
  <dimension ref="A1:O77"/>
  <sheetViews>
    <sheetView workbookViewId="0">
      <selection activeCell="C57" sqref="C57"/>
    </sheetView>
  </sheetViews>
  <sheetFormatPr defaultRowHeight="15"/>
  <cols>
    <col min="1" max="1" width="3.28515625" customWidth="1"/>
    <col min="2" max="2" width="38.28515625" bestFit="1" customWidth="1"/>
    <col min="3" max="4" width="10.7109375" bestFit="1" customWidth="1"/>
    <col min="5" max="5" width="10.7109375" style="76" customWidth="1"/>
    <col min="6" max="6" width="10.7109375" bestFit="1" customWidth="1"/>
  </cols>
  <sheetData>
    <row r="1" spans="2:3" ht="15.75" thickBot="1"/>
    <row r="2" spans="2:3" ht="15.75" thickBot="1">
      <c r="B2" s="72" t="s">
        <v>518</v>
      </c>
      <c r="C2" s="73" t="s">
        <v>519</v>
      </c>
    </row>
    <row r="3" spans="2:3">
      <c r="B3" s="70" t="s">
        <v>525</v>
      </c>
      <c r="C3" s="71">
        <f>COUNTIF(VODANET!G6:G1002,"ACEITO")</f>
        <v>196</v>
      </c>
    </row>
    <row r="4" spans="2:3" s="76" customFormat="1">
      <c r="B4" s="69" t="s">
        <v>2589</v>
      </c>
      <c r="C4" s="39">
        <f>COUNTIF(VODANET!G7:G1003,"A ACEITAR")</f>
        <v>0</v>
      </c>
    </row>
    <row r="5" spans="2:3">
      <c r="B5" s="70" t="s">
        <v>777</v>
      </c>
      <c r="C5" s="71">
        <f>COUNTIF(VODANET!G6:G1002,"PARALISADO")</f>
        <v>119</v>
      </c>
    </row>
    <row r="6" spans="2:3">
      <c r="B6" s="69" t="s">
        <v>765</v>
      </c>
      <c r="C6" s="39">
        <f>COUNTIF(VODANET!G6:G1002,"A AGENDAR")</f>
        <v>31</v>
      </c>
    </row>
    <row r="7" spans="2:3">
      <c r="B7" s="70" t="s">
        <v>489</v>
      </c>
      <c r="C7" s="71">
        <f>COUNTIF(VODANET!G6:G1002,"EM ANDAMENTO")</f>
        <v>4</v>
      </c>
    </row>
    <row r="8" spans="2:3" ht="15.75" thickBot="1">
      <c r="B8" s="69" t="s">
        <v>694</v>
      </c>
      <c r="C8" s="39">
        <f>COUNTIF(VODANET!G6:G1002,"AGENDADO")</f>
        <v>13</v>
      </c>
    </row>
    <row r="9" spans="2:3" ht="15.75" thickBot="1">
      <c r="B9" s="72" t="s">
        <v>520</v>
      </c>
      <c r="C9" s="73">
        <f>SUM(C3:C8)</f>
        <v>363</v>
      </c>
    </row>
    <row r="25" spans="1:15" s="76" customFormat="1">
      <c r="A25" s="75"/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</row>
    <row r="26" spans="1:15" s="76" customFormat="1" ht="15.75" thickBot="1"/>
    <row r="27" spans="1:15" s="76" customFormat="1" ht="15.75" thickBot="1">
      <c r="B27" s="72" t="s">
        <v>766</v>
      </c>
      <c r="C27" s="73" t="s">
        <v>519</v>
      </c>
    </row>
    <row r="28" spans="1:15" s="76" customFormat="1">
      <c r="B28" s="69" t="s">
        <v>504</v>
      </c>
      <c r="C28" s="39">
        <f>COUNTIF(VODANET!H2:H1026,"LIDER")</f>
        <v>343</v>
      </c>
    </row>
    <row r="29" spans="1:15" s="76" customFormat="1">
      <c r="B29" s="70" t="s">
        <v>754</v>
      </c>
      <c r="C29" s="71">
        <f>COUNTIF(VODANET!H2:H1027,"NELTA")</f>
        <v>7</v>
      </c>
    </row>
    <row r="30" spans="1:15" s="76" customFormat="1" ht="15.75" thickBot="1">
      <c r="B30" s="69" t="s">
        <v>696</v>
      </c>
      <c r="C30" s="39">
        <f>COUNTIF(VODANET!H2:H1028,"VODANET")</f>
        <v>13</v>
      </c>
    </row>
    <row r="31" spans="1:15" s="76" customFormat="1" ht="15.75" thickBot="1">
      <c r="B31" s="72" t="s">
        <v>520</v>
      </c>
      <c r="C31" s="73">
        <f>SUM(C28:C30)</f>
        <v>363</v>
      </c>
    </row>
    <row r="32" spans="1:15" s="76" customFormat="1"/>
    <row r="33" s="76" customFormat="1"/>
    <row r="34" s="76" customFormat="1"/>
    <row r="35" s="76" customFormat="1"/>
    <row r="36" s="76" customFormat="1"/>
    <row r="37" s="76" customFormat="1"/>
    <row r="38" s="76" customFormat="1"/>
    <row r="39" s="76" customFormat="1"/>
    <row r="40" s="76" customFormat="1"/>
    <row r="41" s="76" customFormat="1"/>
    <row r="42" s="76" customFormat="1"/>
    <row r="43" s="76" customFormat="1"/>
    <row r="44" s="76" customFormat="1"/>
    <row r="45" s="76" customFormat="1"/>
    <row r="46" s="76" customFormat="1"/>
    <row r="47" s="76" customFormat="1"/>
    <row r="48" s="76" customFormat="1"/>
    <row r="50" spans="1:15">
      <c r="A50" s="75"/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</row>
    <row r="51" spans="1:15" ht="15.75" thickBot="1"/>
    <row r="52" spans="1:15" ht="15.75" thickBot="1">
      <c r="B52" s="72" t="s">
        <v>521</v>
      </c>
      <c r="C52" s="73" t="s">
        <v>519</v>
      </c>
    </row>
    <row r="53" spans="1:15">
      <c r="B53" s="69" t="s">
        <v>504</v>
      </c>
      <c r="C53" s="39">
        <f>COUNTIF(VODANET!I$6:I1002,"LIDER")</f>
        <v>0</v>
      </c>
    </row>
    <row r="54" spans="1:15">
      <c r="B54" s="70" t="s">
        <v>522</v>
      </c>
      <c r="C54" s="71">
        <f>COUNTIF(VODANET!I$6:I1002,"SAUDE")</f>
        <v>117</v>
      </c>
    </row>
    <row r="55" spans="1:15" s="76" customFormat="1">
      <c r="B55" s="69" t="s">
        <v>505</v>
      </c>
      <c r="C55" s="39">
        <f>COUNTIF(VODANET!I$6:I1002,"CLIENTE")</f>
        <v>0</v>
      </c>
    </row>
    <row r="56" spans="1:15" s="76" customFormat="1">
      <c r="B56" s="70" t="s">
        <v>697</v>
      </c>
      <c r="C56" s="71">
        <f>COUNTIF(VODANET!I$6:I1002,"PRODEMGE")</f>
        <v>0</v>
      </c>
    </row>
    <row r="57" spans="1:15" s="65" customFormat="1" ht="15.75" thickBot="1">
      <c r="B57" s="74" t="s">
        <v>523</v>
      </c>
      <c r="C57" s="81">
        <f>COUNTIF(VODANET!I$6:I1002,"-")</f>
        <v>246</v>
      </c>
    </row>
    <row r="58" spans="1:15" ht="15.75" thickBot="1">
      <c r="B58" s="72" t="s">
        <v>520</v>
      </c>
      <c r="C58" s="73">
        <f>SUM(C53:C57)</f>
        <v>363</v>
      </c>
    </row>
    <row r="77" spans="1:15">
      <c r="A77" s="75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</row>
  </sheetData>
  <customSheetViews>
    <customSheetView guid="{6BA235E4-56C2-4FA7-839D-98DA23C3EC2A}">
      <selection activeCell="B13" sqref="B13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539B099F-E275-407B-9319-0D9ADFCA1C18}">
      <selection activeCell="B7" sqref="B7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4"/>
  <dimension ref="A3:B11"/>
  <sheetViews>
    <sheetView workbookViewId="0">
      <selection activeCell="A7" sqref="A7"/>
    </sheetView>
  </sheetViews>
  <sheetFormatPr defaultRowHeight="15"/>
  <cols>
    <col min="1" max="1" width="20" customWidth="1"/>
    <col min="2" max="2" width="15.5703125" customWidth="1"/>
    <col min="3" max="3" width="7.42578125" customWidth="1"/>
    <col min="4" max="4" width="11.42578125" bestFit="1" customWidth="1"/>
    <col min="5" max="5" width="12.28515625" bestFit="1" customWidth="1"/>
    <col min="6" max="6" width="10.28515625" bestFit="1" customWidth="1"/>
  </cols>
  <sheetData>
    <row r="3" spans="1:2">
      <c r="A3" s="85" t="s">
        <v>1407</v>
      </c>
      <c r="B3" t="s">
        <v>1409</v>
      </c>
    </row>
    <row r="4" spans="1:2">
      <c r="A4" s="86" t="s">
        <v>504</v>
      </c>
      <c r="B4" s="88">
        <v>343</v>
      </c>
    </row>
    <row r="5" spans="1:2">
      <c r="A5" s="87" t="s">
        <v>765</v>
      </c>
      <c r="B5" s="88">
        <v>31</v>
      </c>
    </row>
    <row r="6" spans="1:2">
      <c r="A6" s="87" t="s">
        <v>525</v>
      </c>
      <c r="B6" s="88">
        <v>180</v>
      </c>
    </row>
    <row r="7" spans="1:2">
      <c r="A7" s="87" t="s">
        <v>777</v>
      </c>
      <c r="B7" s="88">
        <v>115</v>
      </c>
    </row>
    <row r="8" spans="1:2">
      <c r="A8" s="87" t="s">
        <v>489</v>
      </c>
      <c r="B8" s="88">
        <v>4</v>
      </c>
    </row>
    <row r="9" spans="1:2">
      <c r="A9" s="87" t="s">
        <v>694</v>
      </c>
      <c r="B9" s="88">
        <v>13</v>
      </c>
    </row>
    <row r="10" spans="1:2">
      <c r="A10" s="86" t="s">
        <v>1408</v>
      </c>
      <c r="B10" s="88">
        <v>343</v>
      </c>
    </row>
    <row r="11" spans="1:2" ht="17.25" customHeight="1"/>
  </sheetData>
  <customSheetViews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B10" sqref="B10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5"/>
  <dimension ref="A3:B7"/>
  <sheetViews>
    <sheetView workbookViewId="0">
      <selection activeCell="A5" sqref="A5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85" t="s">
        <v>1407</v>
      </c>
      <c r="B3" t="s">
        <v>1409</v>
      </c>
    </row>
    <row r="4" spans="1:2">
      <c r="A4" s="86" t="s">
        <v>754</v>
      </c>
      <c r="B4" s="88">
        <v>7</v>
      </c>
    </row>
    <row r="5" spans="1:2">
      <c r="A5" s="87" t="s">
        <v>525</v>
      </c>
      <c r="B5" s="88">
        <v>6</v>
      </c>
    </row>
    <row r="6" spans="1:2">
      <c r="A6" s="87" t="s">
        <v>777</v>
      </c>
      <c r="B6" s="88">
        <v>1</v>
      </c>
    </row>
    <row r="7" spans="1:2">
      <c r="A7" s="86" t="s">
        <v>1408</v>
      </c>
      <c r="B7" s="88">
        <v>7</v>
      </c>
    </row>
  </sheetData>
  <customSheetViews>
    <customSheetView guid="{6BA235E4-56C2-4FA7-839D-98DA23C3EC2A}">
      <selection activeCell="B12" sqref="B12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B6" sqref="B6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6"/>
  <dimension ref="A3:B8"/>
  <sheetViews>
    <sheetView workbookViewId="0">
      <selection activeCell="A7" sqref="A7"/>
    </sheetView>
  </sheetViews>
  <sheetFormatPr defaultRowHeight="15"/>
  <cols>
    <col min="1" max="1" width="20" customWidth="1"/>
    <col min="2" max="2" width="15.5703125" bestFit="1" customWidth="1"/>
  </cols>
  <sheetData>
    <row r="3" spans="1:2">
      <c r="A3" s="85" t="s">
        <v>1407</v>
      </c>
      <c r="B3" t="s">
        <v>1409</v>
      </c>
    </row>
    <row r="4" spans="1:2">
      <c r="A4" s="86" t="s">
        <v>696</v>
      </c>
      <c r="B4" s="88">
        <v>13</v>
      </c>
    </row>
    <row r="5" spans="1:2">
      <c r="A5" s="87" t="s">
        <v>525</v>
      </c>
      <c r="B5" s="88">
        <v>10</v>
      </c>
    </row>
    <row r="6" spans="1:2">
      <c r="A6" s="87" t="s">
        <v>777</v>
      </c>
      <c r="B6" s="88">
        <v>2</v>
      </c>
    </row>
    <row r="7" spans="1:2">
      <c r="A7" s="87" t="s">
        <v>489</v>
      </c>
      <c r="B7" s="88">
        <v>1</v>
      </c>
    </row>
    <row r="8" spans="1:2">
      <c r="A8" s="86" t="s">
        <v>1408</v>
      </c>
      <c r="B8" s="88">
        <v>13</v>
      </c>
    </row>
  </sheetData>
  <customSheetViews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A3" sqref="A3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7" filterMode="1"/>
  <dimension ref="A1:Y377"/>
  <sheetViews>
    <sheetView zoomScale="90" zoomScaleNormal="90" workbookViewId="0">
      <selection activeCell="G371" sqref="G371:G377"/>
    </sheetView>
  </sheetViews>
  <sheetFormatPr defaultRowHeight="18" customHeight="1"/>
  <cols>
    <col min="3" max="3" width="14.7109375" style="21" customWidth="1"/>
    <col min="4" max="4" width="11.5703125" bestFit="1" customWidth="1"/>
  </cols>
  <sheetData>
    <row r="1" spans="1:25" s="79" customFormat="1" ht="18" customHeight="1">
      <c r="A1" s="76" t="s">
        <v>4</v>
      </c>
      <c r="B1" s="76" t="s">
        <v>5</v>
      </c>
      <c r="C1" s="21" t="s">
        <v>510</v>
      </c>
      <c r="D1" s="76" t="s">
        <v>511</v>
      </c>
      <c r="E1" s="76" t="s">
        <v>0</v>
      </c>
      <c r="F1" s="76" t="s">
        <v>766</v>
      </c>
      <c r="G1" s="76" t="s">
        <v>8</v>
      </c>
      <c r="H1" s="76" t="s">
        <v>414</v>
      </c>
      <c r="I1" s="76" t="s">
        <v>160</v>
      </c>
      <c r="J1" s="76" t="s">
        <v>10</v>
      </c>
      <c r="K1" s="76" t="s">
        <v>9</v>
      </c>
      <c r="L1" s="76" t="s">
        <v>9</v>
      </c>
      <c r="M1" s="76" t="s">
        <v>162</v>
      </c>
      <c r="N1" s="76" t="s">
        <v>2377</v>
      </c>
      <c r="O1" s="76" t="s">
        <v>687</v>
      </c>
      <c r="P1" s="79" t="s">
        <v>1579</v>
      </c>
      <c r="Q1" s="76"/>
      <c r="R1" s="76"/>
      <c r="S1" s="76"/>
      <c r="T1" s="76"/>
      <c r="U1" s="76"/>
      <c r="V1" s="76"/>
    </row>
    <row r="2" spans="1:25" s="80" customFormat="1" ht="18" hidden="1" customHeight="1">
      <c r="A2" s="76" t="s">
        <v>2407</v>
      </c>
      <c r="B2" s="76" t="s">
        <v>7</v>
      </c>
      <c r="C2" s="21">
        <v>40857</v>
      </c>
      <c r="D2" s="21">
        <v>40918</v>
      </c>
      <c r="E2" s="76" t="s">
        <v>1580</v>
      </c>
      <c r="F2" s="76" t="s">
        <v>1581</v>
      </c>
      <c r="G2" s="76" t="s">
        <v>163</v>
      </c>
      <c r="H2" s="76" t="s">
        <v>415</v>
      </c>
      <c r="I2" s="76">
        <v>40913</v>
      </c>
      <c r="J2" s="21" t="s">
        <v>1582</v>
      </c>
      <c r="K2" s="21" t="s">
        <v>1583</v>
      </c>
      <c r="L2" s="76" t="s">
        <v>1584</v>
      </c>
      <c r="M2" s="76" t="s">
        <v>238</v>
      </c>
      <c r="N2" s="76" t="s">
        <v>1585</v>
      </c>
      <c r="O2" s="76">
        <v>40917</v>
      </c>
      <c r="P2" s="106" t="s">
        <v>507</v>
      </c>
      <c r="Q2" s="107"/>
      <c r="R2" s="76"/>
      <c r="S2" s="76"/>
      <c r="T2" s="76"/>
      <c r="U2" s="76"/>
      <c r="V2" s="21"/>
      <c r="W2" s="76"/>
      <c r="X2" s="76"/>
      <c r="Y2" s="76"/>
    </row>
    <row r="3" spans="1:25" s="80" customFormat="1" ht="18" hidden="1" customHeight="1">
      <c r="A3" s="76">
        <v>644</v>
      </c>
      <c r="B3" s="76" t="s">
        <v>11</v>
      </c>
      <c r="C3" s="21">
        <v>40857</v>
      </c>
      <c r="D3" s="21">
        <v>40918</v>
      </c>
      <c r="E3" s="76" t="s">
        <v>1580</v>
      </c>
      <c r="F3" s="76" t="s">
        <v>1581</v>
      </c>
      <c r="G3" s="76" t="s">
        <v>164</v>
      </c>
      <c r="H3" s="76" t="s">
        <v>416</v>
      </c>
      <c r="I3" s="76">
        <v>40939</v>
      </c>
      <c r="J3" s="21" t="s">
        <v>1586</v>
      </c>
      <c r="K3" s="21" t="s">
        <v>12</v>
      </c>
      <c r="L3" s="76" t="s">
        <v>1587</v>
      </c>
      <c r="M3" s="76" t="s">
        <v>386</v>
      </c>
      <c r="N3" s="76" t="s">
        <v>1588</v>
      </c>
      <c r="O3" s="76">
        <v>40942</v>
      </c>
      <c r="P3" s="106" t="s">
        <v>507</v>
      </c>
      <c r="Q3" s="107"/>
      <c r="R3" s="76"/>
      <c r="S3" s="76"/>
      <c r="T3" s="76"/>
      <c r="U3" s="76"/>
      <c r="V3" s="21"/>
      <c r="W3" s="76"/>
      <c r="X3" s="76"/>
      <c r="Y3" s="76"/>
    </row>
    <row r="4" spans="1:25" s="80" customFormat="1" ht="18" hidden="1" customHeight="1">
      <c r="A4" s="76">
        <v>645</v>
      </c>
      <c r="B4" s="76" t="s">
        <v>13</v>
      </c>
      <c r="C4" s="21">
        <v>40857</v>
      </c>
      <c r="D4" s="21">
        <v>40968</v>
      </c>
      <c r="E4" s="76" t="s">
        <v>1589</v>
      </c>
      <c r="F4" s="76" t="s">
        <v>1590</v>
      </c>
      <c r="G4" s="76" t="s">
        <v>165</v>
      </c>
      <c r="H4" s="76" t="s">
        <v>417</v>
      </c>
      <c r="I4" s="76">
        <v>40996</v>
      </c>
      <c r="J4" s="21" t="s">
        <v>1591</v>
      </c>
      <c r="K4" s="21" t="s">
        <v>1592</v>
      </c>
      <c r="L4" s="76" t="s">
        <v>1077</v>
      </c>
      <c r="M4" s="107" t="s">
        <v>507</v>
      </c>
      <c r="N4" s="107" t="s">
        <v>507</v>
      </c>
      <c r="O4" s="107" t="s">
        <v>507</v>
      </c>
      <c r="P4" s="21" t="s">
        <v>692</v>
      </c>
      <c r="Q4" s="107"/>
      <c r="R4" s="76"/>
      <c r="S4" s="76"/>
      <c r="T4" s="76"/>
      <c r="U4" s="76"/>
      <c r="V4" s="76"/>
      <c r="W4" s="76"/>
      <c r="X4" s="76"/>
      <c r="Y4" s="76"/>
    </row>
    <row r="5" spans="1:25" s="80" customFormat="1" ht="18" hidden="1" customHeight="1">
      <c r="A5" s="76">
        <v>646</v>
      </c>
      <c r="B5" s="76" t="s">
        <v>14</v>
      </c>
      <c r="C5" s="21">
        <v>40857</v>
      </c>
      <c r="D5" s="21">
        <v>40918</v>
      </c>
      <c r="E5" s="76" t="s">
        <v>1580</v>
      </c>
      <c r="F5" s="76" t="s">
        <v>1581</v>
      </c>
      <c r="G5" s="76" t="s">
        <v>166</v>
      </c>
      <c r="H5" s="76" t="s">
        <v>418</v>
      </c>
      <c r="I5" s="76">
        <v>40933</v>
      </c>
      <c r="J5" s="21" t="s">
        <v>1593</v>
      </c>
      <c r="K5" s="21" t="s">
        <v>15</v>
      </c>
      <c r="L5" s="76" t="s">
        <v>1594</v>
      </c>
      <c r="M5" s="76" t="s">
        <v>387</v>
      </c>
      <c r="N5" s="76" t="s">
        <v>1595</v>
      </c>
      <c r="O5" s="76">
        <v>40935</v>
      </c>
      <c r="P5" s="106" t="s">
        <v>507</v>
      </c>
      <c r="Q5" s="107"/>
      <c r="R5" s="76"/>
      <c r="S5" s="76"/>
      <c r="T5" s="76"/>
      <c r="U5" s="76"/>
      <c r="V5" s="21"/>
      <c r="W5" s="76"/>
      <c r="X5" s="76"/>
      <c r="Y5" s="76"/>
    </row>
    <row r="6" spans="1:25" s="80" customFormat="1" ht="18" hidden="1" customHeight="1">
      <c r="A6" s="76">
        <v>647</v>
      </c>
      <c r="B6" s="76" t="s">
        <v>16</v>
      </c>
      <c r="C6" s="21">
        <v>40857</v>
      </c>
      <c r="D6" s="21">
        <v>40918</v>
      </c>
      <c r="E6" s="76" t="s">
        <v>1580</v>
      </c>
      <c r="F6" s="76" t="s">
        <v>1581</v>
      </c>
      <c r="G6" s="76" t="s">
        <v>167</v>
      </c>
      <c r="H6" s="76" t="s">
        <v>419</v>
      </c>
      <c r="I6" s="76">
        <v>40924</v>
      </c>
      <c r="J6" s="21" t="s">
        <v>1596</v>
      </c>
      <c r="K6" s="21" t="s">
        <v>17</v>
      </c>
      <c r="L6" s="76" t="s">
        <v>1597</v>
      </c>
      <c r="M6" s="76" t="s">
        <v>245</v>
      </c>
      <c r="N6" s="76" t="s">
        <v>1598</v>
      </c>
      <c r="O6" s="76">
        <v>40926</v>
      </c>
      <c r="P6" s="106" t="s">
        <v>507</v>
      </c>
      <c r="Q6" s="107"/>
      <c r="R6" s="76"/>
      <c r="S6" s="76"/>
      <c r="T6" s="76"/>
      <c r="U6" s="76"/>
      <c r="V6" s="21"/>
      <c r="W6" s="76"/>
      <c r="X6" s="76"/>
      <c r="Y6" s="76"/>
    </row>
    <row r="7" spans="1:25" s="80" customFormat="1" ht="18" hidden="1" customHeight="1">
      <c r="A7" s="76">
        <v>648</v>
      </c>
      <c r="B7" s="76" t="s">
        <v>18</v>
      </c>
      <c r="C7" s="21">
        <v>40857</v>
      </c>
      <c r="D7" s="21">
        <v>40918</v>
      </c>
      <c r="E7" s="76" t="s">
        <v>1580</v>
      </c>
      <c r="F7" s="76" t="s">
        <v>1581</v>
      </c>
      <c r="G7" s="76" t="s">
        <v>1599</v>
      </c>
      <c r="H7" s="76" t="s">
        <v>420</v>
      </c>
      <c r="I7" s="76">
        <v>40920</v>
      </c>
      <c r="J7" s="21" t="s">
        <v>1586</v>
      </c>
      <c r="K7" s="21" t="s">
        <v>371</v>
      </c>
      <c r="L7" s="76" t="s">
        <v>1600</v>
      </c>
      <c r="M7" s="76" t="s">
        <v>388</v>
      </c>
      <c r="N7" s="76" t="s">
        <v>1601</v>
      </c>
      <c r="O7" s="76">
        <v>40934</v>
      </c>
      <c r="P7" s="106" t="s">
        <v>507</v>
      </c>
      <c r="Q7" s="107"/>
      <c r="R7" s="76"/>
      <c r="S7" s="76"/>
      <c r="T7" s="76"/>
      <c r="U7" s="76"/>
      <c r="V7" s="21"/>
      <c r="W7" s="76"/>
      <c r="X7" s="76"/>
      <c r="Y7" s="76"/>
    </row>
    <row r="8" spans="1:25" s="80" customFormat="1" ht="18" hidden="1" customHeight="1">
      <c r="A8" s="76">
        <v>649</v>
      </c>
      <c r="B8" s="76" t="s">
        <v>19</v>
      </c>
      <c r="C8" s="21">
        <v>40857</v>
      </c>
      <c r="D8" s="21">
        <v>40918</v>
      </c>
      <c r="E8" s="76" t="s">
        <v>1580</v>
      </c>
      <c r="F8" s="76" t="s">
        <v>1581</v>
      </c>
      <c r="G8" s="76" t="s">
        <v>169</v>
      </c>
      <c r="H8" s="76" t="s">
        <v>421</v>
      </c>
      <c r="I8" s="76">
        <v>40926</v>
      </c>
      <c r="J8" s="21" t="s">
        <v>1602</v>
      </c>
      <c r="K8" s="21" t="s">
        <v>1603</v>
      </c>
      <c r="L8" s="76" t="s">
        <v>1604</v>
      </c>
      <c r="M8" s="76" t="s">
        <v>389</v>
      </c>
      <c r="N8" s="76" t="s">
        <v>1605</v>
      </c>
      <c r="O8" s="76">
        <v>40926</v>
      </c>
      <c r="P8" s="106" t="s">
        <v>507</v>
      </c>
      <c r="Q8" s="107"/>
      <c r="R8" s="76"/>
      <c r="S8" s="76"/>
      <c r="T8" s="76"/>
      <c r="U8" s="76"/>
      <c r="V8" s="21"/>
      <c r="W8" s="76"/>
      <c r="X8" s="76"/>
      <c r="Y8" s="76"/>
    </row>
    <row r="9" spans="1:25" s="80" customFormat="1" ht="18" hidden="1" customHeight="1">
      <c r="A9" s="76">
        <v>650</v>
      </c>
      <c r="B9" s="76" t="s">
        <v>20</v>
      </c>
      <c r="C9" s="21">
        <v>40857</v>
      </c>
      <c r="D9" s="21">
        <v>40918</v>
      </c>
      <c r="E9" s="76" t="s">
        <v>1580</v>
      </c>
      <c r="F9" s="76" t="s">
        <v>1581</v>
      </c>
      <c r="G9" s="76" t="s">
        <v>170</v>
      </c>
      <c r="H9" s="76" t="s">
        <v>422</v>
      </c>
      <c r="I9" s="76">
        <v>40903</v>
      </c>
      <c r="J9" s="21" t="s">
        <v>1606</v>
      </c>
      <c r="K9" s="21" t="s">
        <v>21</v>
      </c>
      <c r="L9" s="76" t="s">
        <v>1607</v>
      </c>
      <c r="M9" s="76" t="s">
        <v>390</v>
      </c>
      <c r="N9" s="76" t="s">
        <v>1608</v>
      </c>
      <c r="O9" s="76">
        <v>40906</v>
      </c>
      <c r="P9" s="106" t="s">
        <v>507</v>
      </c>
      <c r="Q9" s="107"/>
      <c r="R9" s="76"/>
      <c r="S9" s="76"/>
      <c r="T9" s="76"/>
      <c r="U9" s="76"/>
      <c r="V9" s="21"/>
      <c r="W9" s="76"/>
      <c r="X9" s="76"/>
      <c r="Y9" s="76"/>
    </row>
    <row r="10" spans="1:25" s="80" customFormat="1" ht="18" hidden="1" customHeight="1">
      <c r="A10" s="76">
        <v>651</v>
      </c>
      <c r="B10" s="76" t="s">
        <v>22</v>
      </c>
      <c r="C10" s="21">
        <v>40857</v>
      </c>
      <c r="D10" s="21">
        <v>40918</v>
      </c>
      <c r="E10" s="76" t="s">
        <v>1580</v>
      </c>
      <c r="F10" s="76" t="s">
        <v>1581</v>
      </c>
      <c r="G10" s="76" t="s">
        <v>171</v>
      </c>
      <c r="H10" s="76" t="s">
        <v>423</v>
      </c>
      <c r="I10" s="76">
        <v>40898</v>
      </c>
      <c r="J10" s="21" t="s">
        <v>1609</v>
      </c>
      <c r="K10" s="21" t="s">
        <v>23</v>
      </c>
      <c r="L10" s="76" t="s">
        <v>1610</v>
      </c>
      <c r="M10" s="76" t="s">
        <v>250</v>
      </c>
      <c r="N10" s="76" t="s">
        <v>1611</v>
      </c>
      <c r="O10" s="76">
        <v>40899</v>
      </c>
      <c r="P10" s="106" t="s">
        <v>507</v>
      </c>
      <c r="Q10" s="107"/>
      <c r="R10" s="76"/>
      <c r="S10" s="76"/>
      <c r="T10" s="76"/>
      <c r="U10" s="76"/>
      <c r="V10" s="21"/>
      <c r="W10" s="76"/>
      <c r="X10" s="76"/>
      <c r="Y10" s="76"/>
    </row>
    <row r="11" spans="1:25" s="80" customFormat="1" ht="18" hidden="1" customHeight="1">
      <c r="A11" s="76" t="s">
        <v>2408</v>
      </c>
      <c r="B11" s="76" t="s">
        <v>24</v>
      </c>
      <c r="C11" s="21">
        <v>40857</v>
      </c>
      <c r="D11" s="21">
        <v>40918</v>
      </c>
      <c r="E11" s="76" t="s">
        <v>1589</v>
      </c>
      <c r="F11" s="76" t="s">
        <v>1581</v>
      </c>
      <c r="G11" s="76" t="s">
        <v>172</v>
      </c>
      <c r="H11" s="107" t="s">
        <v>507</v>
      </c>
      <c r="I11" s="107" t="s">
        <v>507</v>
      </c>
      <c r="J11" s="21" t="s">
        <v>1612</v>
      </c>
      <c r="K11" s="21" t="s">
        <v>1613</v>
      </c>
      <c r="L11" s="76" t="s">
        <v>1614</v>
      </c>
      <c r="M11" s="107" t="s">
        <v>507</v>
      </c>
      <c r="N11" s="107" t="s">
        <v>507</v>
      </c>
      <c r="O11" s="107" t="s">
        <v>507</v>
      </c>
      <c r="P11" s="76" t="s">
        <v>2409</v>
      </c>
      <c r="Q11" s="107"/>
      <c r="R11" s="76"/>
      <c r="S11" s="76"/>
      <c r="T11" s="76"/>
      <c r="U11" s="76"/>
      <c r="V11" s="76"/>
      <c r="W11" s="76"/>
      <c r="X11" s="76"/>
      <c r="Y11" s="76"/>
    </row>
    <row r="12" spans="1:25" s="80" customFormat="1" ht="18" hidden="1" customHeight="1">
      <c r="A12" s="76">
        <v>653</v>
      </c>
      <c r="B12" s="76" t="s">
        <v>25</v>
      </c>
      <c r="C12" s="21">
        <v>40857</v>
      </c>
      <c r="D12" s="21">
        <v>40918</v>
      </c>
      <c r="E12" s="76" t="s">
        <v>1580</v>
      </c>
      <c r="F12" s="76" t="s">
        <v>1581</v>
      </c>
      <c r="G12" s="76" t="s">
        <v>173</v>
      </c>
      <c r="H12" s="76" t="s">
        <v>424</v>
      </c>
      <c r="I12" s="76">
        <v>40976</v>
      </c>
      <c r="J12" s="21" t="s">
        <v>1615</v>
      </c>
      <c r="K12" s="21" t="s">
        <v>1616</v>
      </c>
      <c r="L12" s="76" t="s">
        <v>1617</v>
      </c>
      <c r="M12" s="76" t="s">
        <v>232</v>
      </c>
      <c r="N12" s="76" t="s">
        <v>1618</v>
      </c>
      <c r="O12" s="76">
        <v>40976</v>
      </c>
      <c r="P12" s="21" t="s">
        <v>1619</v>
      </c>
      <c r="Q12" s="107"/>
      <c r="R12" s="76"/>
      <c r="S12" s="76"/>
      <c r="T12" s="76"/>
      <c r="U12" s="76"/>
      <c r="V12" s="21"/>
      <c r="W12" s="76"/>
      <c r="X12" s="76"/>
      <c r="Y12" s="76"/>
    </row>
    <row r="13" spans="1:25" s="80" customFormat="1" ht="18" hidden="1" customHeight="1">
      <c r="A13" s="76">
        <v>654</v>
      </c>
      <c r="B13" s="76" t="s">
        <v>26</v>
      </c>
      <c r="C13" s="21">
        <v>40857</v>
      </c>
      <c r="D13" s="21">
        <v>40918</v>
      </c>
      <c r="E13" s="76" t="s">
        <v>1580</v>
      </c>
      <c r="F13" s="76" t="s">
        <v>1581</v>
      </c>
      <c r="G13" s="76" t="s">
        <v>174</v>
      </c>
      <c r="H13" s="76" t="s">
        <v>1620</v>
      </c>
      <c r="I13" s="76">
        <v>40919</v>
      </c>
      <c r="J13" s="21" t="s">
        <v>1621</v>
      </c>
      <c r="K13" s="21" t="s">
        <v>1622</v>
      </c>
      <c r="L13" s="76" t="s">
        <v>1623</v>
      </c>
      <c r="M13" s="76" t="s">
        <v>231</v>
      </c>
      <c r="N13" s="76" t="s">
        <v>1608</v>
      </c>
      <c r="O13" s="76">
        <v>40920</v>
      </c>
      <c r="P13" s="106" t="s">
        <v>507</v>
      </c>
      <c r="Q13" s="107"/>
      <c r="R13" s="76"/>
      <c r="S13" s="76"/>
      <c r="T13" s="76"/>
      <c r="U13" s="76"/>
      <c r="V13" s="21"/>
      <c r="W13" s="76"/>
      <c r="X13" s="76"/>
      <c r="Y13" s="76"/>
    </row>
    <row r="14" spans="1:25" s="80" customFormat="1" ht="18" hidden="1" customHeight="1">
      <c r="A14" s="76">
        <v>655</v>
      </c>
      <c r="B14" s="76" t="s">
        <v>27</v>
      </c>
      <c r="C14" s="21">
        <v>40857</v>
      </c>
      <c r="D14" s="21">
        <v>40918</v>
      </c>
      <c r="E14" s="76" t="s">
        <v>1580</v>
      </c>
      <c r="F14" s="76" t="s">
        <v>1581</v>
      </c>
      <c r="G14" s="76" t="s">
        <v>175</v>
      </c>
      <c r="H14" s="76" t="s">
        <v>425</v>
      </c>
      <c r="I14" s="76">
        <v>40931</v>
      </c>
      <c r="J14" s="21" t="s">
        <v>1624</v>
      </c>
      <c r="K14" s="21" t="s">
        <v>28</v>
      </c>
      <c r="L14" s="76" t="s">
        <v>1625</v>
      </c>
      <c r="M14" s="76" t="s">
        <v>391</v>
      </c>
      <c r="N14" s="76" t="s">
        <v>1626</v>
      </c>
      <c r="O14" s="76">
        <v>40932</v>
      </c>
      <c r="P14" s="106" t="s">
        <v>507</v>
      </c>
      <c r="Q14" s="107"/>
      <c r="R14" s="76"/>
      <c r="S14" s="76"/>
      <c r="T14" s="76"/>
      <c r="U14" s="76"/>
      <c r="V14" s="21"/>
      <c r="W14" s="76"/>
      <c r="X14" s="76"/>
      <c r="Y14" s="76"/>
    </row>
    <row r="15" spans="1:25" s="80" customFormat="1" ht="18" hidden="1" customHeight="1">
      <c r="A15" s="76">
        <v>657</v>
      </c>
      <c r="B15" s="76" t="s">
        <v>29</v>
      </c>
      <c r="C15" s="21">
        <v>40857</v>
      </c>
      <c r="D15" s="21">
        <v>40918</v>
      </c>
      <c r="E15" s="76" t="s">
        <v>1580</v>
      </c>
      <c r="F15" s="76" t="s">
        <v>1581</v>
      </c>
      <c r="G15" s="76" t="s">
        <v>176</v>
      </c>
      <c r="H15" s="76" t="s">
        <v>426</v>
      </c>
      <c r="I15" s="76">
        <v>40903</v>
      </c>
      <c r="J15" s="21" t="s">
        <v>1627</v>
      </c>
      <c r="K15" s="21" t="s">
        <v>30</v>
      </c>
      <c r="L15" s="76" t="s">
        <v>1628</v>
      </c>
      <c r="M15" s="76" t="s">
        <v>392</v>
      </c>
      <c r="N15" s="76" t="s">
        <v>1629</v>
      </c>
      <c r="O15" s="76">
        <v>40905</v>
      </c>
      <c r="P15" s="106" t="s">
        <v>507</v>
      </c>
      <c r="Q15" s="107"/>
      <c r="R15" s="76"/>
      <c r="S15" s="76"/>
      <c r="T15" s="76"/>
      <c r="U15" s="76"/>
      <c r="V15" s="21"/>
      <c r="W15" s="76"/>
      <c r="X15" s="76"/>
      <c r="Y15" s="76"/>
    </row>
    <row r="16" spans="1:25" s="80" customFormat="1" ht="18" hidden="1" customHeight="1">
      <c r="A16" s="76">
        <v>658</v>
      </c>
      <c r="B16" s="76" t="s">
        <v>31</v>
      </c>
      <c r="C16" s="21">
        <v>40857</v>
      </c>
      <c r="D16" s="21">
        <v>40918</v>
      </c>
      <c r="E16" s="76" t="s">
        <v>1580</v>
      </c>
      <c r="F16" s="76" t="s">
        <v>1581</v>
      </c>
      <c r="G16" s="76" t="s">
        <v>177</v>
      </c>
      <c r="H16" s="76" t="s">
        <v>427</v>
      </c>
      <c r="I16" s="76">
        <v>40921</v>
      </c>
      <c r="J16" s="21" t="s">
        <v>1630</v>
      </c>
      <c r="K16" s="21" t="s">
        <v>32</v>
      </c>
      <c r="L16" s="76" t="s">
        <v>1631</v>
      </c>
      <c r="M16" s="76" t="s">
        <v>243</v>
      </c>
      <c r="N16" s="76" t="s">
        <v>704</v>
      </c>
      <c r="O16" s="76">
        <v>40921</v>
      </c>
      <c r="P16" s="106" t="s">
        <v>507</v>
      </c>
      <c r="Q16" s="107"/>
      <c r="R16" s="76"/>
      <c r="S16" s="76"/>
      <c r="T16" s="76"/>
      <c r="U16" s="76"/>
      <c r="V16" s="21"/>
      <c r="W16" s="76"/>
      <c r="X16" s="76"/>
      <c r="Y16" s="76"/>
    </row>
    <row r="17" spans="1:25" s="80" customFormat="1" ht="18" hidden="1" customHeight="1">
      <c r="A17" s="76">
        <v>659</v>
      </c>
      <c r="B17" s="76" t="s">
        <v>33</v>
      </c>
      <c r="C17" s="21">
        <v>40857</v>
      </c>
      <c r="D17" s="21">
        <v>40918</v>
      </c>
      <c r="E17" s="76" t="s">
        <v>1580</v>
      </c>
      <c r="F17" s="76" t="s">
        <v>1581</v>
      </c>
      <c r="G17" s="76" t="s">
        <v>178</v>
      </c>
      <c r="H17" s="76" t="s">
        <v>1632</v>
      </c>
      <c r="I17" s="76">
        <v>40917</v>
      </c>
      <c r="J17" s="21" t="s">
        <v>1633</v>
      </c>
      <c r="K17" s="21" t="s">
        <v>34</v>
      </c>
      <c r="L17" s="76" t="s">
        <v>1634</v>
      </c>
      <c r="M17" s="76" t="s">
        <v>260</v>
      </c>
      <c r="N17" s="76" t="s">
        <v>1635</v>
      </c>
      <c r="O17" s="76">
        <v>40919</v>
      </c>
      <c r="P17" s="106" t="s">
        <v>507</v>
      </c>
      <c r="Q17" s="107"/>
      <c r="R17" s="76"/>
      <c r="S17" s="76"/>
      <c r="T17" s="76"/>
      <c r="U17" s="76"/>
      <c r="V17" s="21"/>
      <c r="W17" s="76"/>
      <c r="X17" s="76"/>
      <c r="Y17" s="76"/>
    </row>
    <row r="18" spans="1:25" s="80" customFormat="1" ht="18" hidden="1" customHeight="1">
      <c r="A18" s="76">
        <v>661</v>
      </c>
      <c r="B18" s="76" t="s">
        <v>35</v>
      </c>
      <c r="C18" s="21">
        <v>40857</v>
      </c>
      <c r="D18" s="21">
        <v>40918</v>
      </c>
      <c r="E18" s="76" t="s">
        <v>1580</v>
      </c>
      <c r="F18" s="76" t="s">
        <v>1581</v>
      </c>
      <c r="G18" s="76" t="s">
        <v>179</v>
      </c>
      <c r="H18" s="76" t="s">
        <v>428</v>
      </c>
      <c r="I18" s="76">
        <v>40926</v>
      </c>
      <c r="J18" s="21" t="s">
        <v>1636</v>
      </c>
      <c r="K18" s="21" t="s">
        <v>36</v>
      </c>
      <c r="L18" s="76" t="s">
        <v>1637</v>
      </c>
      <c r="M18" s="76" t="s">
        <v>235</v>
      </c>
      <c r="N18" s="76" t="s">
        <v>1635</v>
      </c>
      <c r="O18" s="76">
        <v>40926</v>
      </c>
      <c r="P18" s="106" t="s">
        <v>507</v>
      </c>
      <c r="Q18" s="107"/>
      <c r="R18" s="76"/>
      <c r="S18" s="76"/>
      <c r="T18" s="76"/>
      <c r="U18" s="76"/>
      <c r="V18" s="21"/>
      <c r="W18" s="76"/>
      <c r="X18" s="76"/>
      <c r="Y18" s="76"/>
    </row>
    <row r="19" spans="1:25" s="80" customFormat="1" ht="18" hidden="1" customHeight="1">
      <c r="A19" s="76">
        <v>662</v>
      </c>
      <c r="B19" s="76" t="s">
        <v>37</v>
      </c>
      <c r="C19" s="21">
        <v>40857</v>
      </c>
      <c r="D19" s="21">
        <v>40918</v>
      </c>
      <c r="E19" s="76" t="s">
        <v>1580</v>
      </c>
      <c r="F19" s="76" t="s">
        <v>1581</v>
      </c>
      <c r="G19" s="76" t="s">
        <v>180</v>
      </c>
      <c r="H19" s="76" t="s">
        <v>429</v>
      </c>
      <c r="I19" s="76">
        <v>40917</v>
      </c>
      <c r="J19" s="21" t="s">
        <v>1638</v>
      </c>
      <c r="K19" s="21" t="s">
        <v>38</v>
      </c>
      <c r="L19" s="76" t="s">
        <v>1639</v>
      </c>
      <c r="M19" s="76" t="s">
        <v>249</v>
      </c>
      <c r="N19" s="76" t="s">
        <v>1598</v>
      </c>
      <c r="O19" s="76">
        <v>40918</v>
      </c>
      <c r="P19" s="106" t="s">
        <v>507</v>
      </c>
      <c r="Q19" s="107"/>
      <c r="R19" s="76"/>
      <c r="S19" s="76"/>
      <c r="T19" s="76"/>
      <c r="U19" s="76"/>
      <c r="V19" s="21"/>
      <c r="W19" s="76"/>
      <c r="X19" s="76"/>
      <c r="Y19" s="76"/>
    </row>
    <row r="20" spans="1:25" s="80" customFormat="1" ht="18" hidden="1" customHeight="1">
      <c r="A20" s="76">
        <v>663</v>
      </c>
      <c r="B20" s="76" t="s">
        <v>39</v>
      </c>
      <c r="C20" s="21">
        <v>40857</v>
      </c>
      <c r="D20" s="21">
        <v>40918</v>
      </c>
      <c r="E20" s="76" t="s">
        <v>1580</v>
      </c>
      <c r="F20" s="76" t="s">
        <v>1581</v>
      </c>
      <c r="G20" s="76" t="s">
        <v>181</v>
      </c>
      <c r="H20" s="76" t="s">
        <v>1640</v>
      </c>
      <c r="I20" s="76">
        <v>40913</v>
      </c>
      <c r="J20" s="21" t="s">
        <v>1641</v>
      </c>
      <c r="K20" s="21" t="s">
        <v>40</v>
      </c>
      <c r="L20" s="76" t="s">
        <v>1642</v>
      </c>
      <c r="M20" s="76" t="s">
        <v>393</v>
      </c>
      <c r="N20" s="76" t="s">
        <v>1643</v>
      </c>
      <c r="O20" s="76">
        <v>40926</v>
      </c>
      <c r="P20" s="106" t="s">
        <v>507</v>
      </c>
      <c r="Q20" s="107"/>
      <c r="R20" s="76"/>
      <c r="S20" s="76"/>
      <c r="T20" s="76"/>
      <c r="U20" s="76"/>
      <c r="V20" s="21"/>
      <c r="W20" s="76"/>
      <c r="X20" s="76"/>
      <c r="Y20" s="76"/>
    </row>
    <row r="21" spans="1:25" s="80" customFormat="1" ht="18" hidden="1" customHeight="1">
      <c r="A21" s="76">
        <v>664</v>
      </c>
      <c r="B21" s="76" t="s">
        <v>41</v>
      </c>
      <c r="C21" s="21">
        <v>40857</v>
      </c>
      <c r="D21" s="21">
        <v>40918</v>
      </c>
      <c r="E21" s="76" t="s">
        <v>1580</v>
      </c>
      <c r="F21" s="76" t="s">
        <v>1581</v>
      </c>
      <c r="G21" s="76" t="s">
        <v>182</v>
      </c>
      <c r="H21" s="76" t="s">
        <v>430</v>
      </c>
      <c r="I21" s="76">
        <v>40917</v>
      </c>
      <c r="J21" s="21" t="s">
        <v>1644</v>
      </c>
      <c r="K21" s="21" t="s">
        <v>42</v>
      </c>
      <c r="L21" s="76" t="s">
        <v>1645</v>
      </c>
      <c r="M21" s="76" t="s">
        <v>226</v>
      </c>
      <c r="N21" s="76" t="s">
        <v>1608</v>
      </c>
      <c r="O21" s="76">
        <v>40914</v>
      </c>
      <c r="P21" s="106" t="s">
        <v>507</v>
      </c>
      <c r="Q21" s="107"/>
      <c r="R21" s="76"/>
      <c r="S21" s="76"/>
      <c r="T21" s="76"/>
      <c r="U21" s="76"/>
      <c r="V21" s="21"/>
      <c r="W21" s="76"/>
      <c r="X21" s="76"/>
      <c r="Y21" s="76"/>
    </row>
    <row r="22" spans="1:25" s="80" customFormat="1" ht="18" hidden="1" customHeight="1">
      <c r="A22" s="76">
        <v>694</v>
      </c>
      <c r="B22" s="76" t="s">
        <v>99</v>
      </c>
      <c r="C22" s="21">
        <v>40857</v>
      </c>
      <c r="D22" s="21">
        <v>40918</v>
      </c>
      <c r="E22" s="76" t="s">
        <v>1589</v>
      </c>
      <c r="F22" s="76" t="s">
        <v>1581</v>
      </c>
      <c r="G22" s="76" t="s">
        <v>212</v>
      </c>
      <c r="H22" s="76" t="s">
        <v>454</v>
      </c>
      <c r="I22" s="76">
        <v>40911</v>
      </c>
      <c r="J22" s="21" t="s">
        <v>1647</v>
      </c>
      <c r="K22" s="21" t="s">
        <v>100</v>
      </c>
      <c r="L22" s="76" t="s">
        <v>1648</v>
      </c>
      <c r="M22" s="107" t="s">
        <v>507</v>
      </c>
      <c r="N22" s="107" t="s">
        <v>507</v>
      </c>
      <c r="O22" s="107" t="s">
        <v>507</v>
      </c>
      <c r="P22" s="21" t="s">
        <v>692</v>
      </c>
      <c r="Q22" s="107"/>
      <c r="R22" s="76"/>
      <c r="S22" s="76"/>
      <c r="T22" s="76"/>
      <c r="U22" s="76"/>
      <c r="V22" s="76"/>
      <c r="W22" s="76"/>
      <c r="X22" s="76"/>
      <c r="Y22" s="76"/>
    </row>
    <row r="23" spans="1:25" s="80" customFormat="1" ht="18" hidden="1" customHeight="1">
      <c r="A23" s="76">
        <v>685</v>
      </c>
      <c r="B23" s="76" t="s">
        <v>82</v>
      </c>
      <c r="C23" s="21">
        <v>40857</v>
      </c>
      <c r="D23" s="21">
        <v>40918</v>
      </c>
      <c r="E23" s="76" t="s">
        <v>1580</v>
      </c>
      <c r="F23" s="76" t="s">
        <v>1581</v>
      </c>
      <c r="G23" s="76" t="s">
        <v>203</v>
      </c>
      <c r="H23" s="76" t="s">
        <v>447</v>
      </c>
      <c r="I23" s="76">
        <v>40924</v>
      </c>
      <c r="J23" s="21" t="s">
        <v>1649</v>
      </c>
      <c r="K23" s="21" t="s">
        <v>83</v>
      </c>
      <c r="L23" s="76" t="s">
        <v>1650</v>
      </c>
      <c r="M23" s="76" t="s">
        <v>241</v>
      </c>
      <c r="N23" s="76" t="s">
        <v>1643</v>
      </c>
      <c r="O23" s="76">
        <v>40925</v>
      </c>
      <c r="P23" s="106" t="s">
        <v>507</v>
      </c>
      <c r="Q23" s="107"/>
      <c r="R23" s="76"/>
      <c r="S23" s="76"/>
      <c r="T23" s="76"/>
      <c r="U23" s="76"/>
      <c r="V23" s="21"/>
      <c r="W23" s="76"/>
      <c r="X23" s="76"/>
      <c r="Y23" s="76"/>
    </row>
    <row r="24" spans="1:25" s="80" customFormat="1" ht="18" hidden="1" customHeight="1">
      <c r="A24" s="76">
        <v>686</v>
      </c>
      <c r="B24" s="76" t="s">
        <v>84</v>
      </c>
      <c r="C24" s="21">
        <v>40857</v>
      </c>
      <c r="D24" s="21">
        <v>40968</v>
      </c>
      <c r="E24" s="76" t="s">
        <v>1580</v>
      </c>
      <c r="F24" s="76" t="s">
        <v>1590</v>
      </c>
      <c r="G24" s="76" t="s">
        <v>204</v>
      </c>
      <c r="H24" s="76" t="s">
        <v>448</v>
      </c>
      <c r="I24" s="76">
        <v>40968</v>
      </c>
      <c r="J24" s="21" t="s">
        <v>1651</v>
      </c>
      <c r="K24" s="21" t="s">
        <v>85</v>
      </c>
      <c r="L24" s="76" t="s">
        <v>1652</v>
      </c>
      <c r="M24" s="76" t="s">
        <v>2570</v>
      </c>
      <c r="N24" s="76" t="s">
        <v>1707</v>
      </c>
      <c r="O24" s="76">
        <v>40991</v>
      </c>
      <c r="P24" s="21" t="s">
        <v>692</v>
      </c>
      <c r="Q24" s="107"/>
      <c r="R24" s="76"/>
      <c r="S24" s="76"/>
      <c r="T24" s="76"/>
      <c r="U24" s="76"/>
      <c r="V24" s="76"/>
      <c r="W24" s="76"/>
      <c r="X24" s="76"/>
      <c r="Y24" s="76"/>
    </row>
    <row r="25" spans="1:25" s="80" customFormat="1" ht="18" hidden="1" customHeight="1">
      <c r="A25" s="76">
        <v>687</v>
      </c>
      <c r="B25" s="76" t="s">
        <v>86</v>
      </c>
      <c r="C25" s="21">
        <v>40857</v>
      </c>
      <c r="D25" s="21">
        <v>40918</v>
      </c>
      <c r="E25" s="76" t="s">
        <v>1580</v>
      </c>
      <c r="F25" s="76" t="s">
        <v>1581</v>
      </c>
      <c r="G25" s="76" t="s">
        <v>205</v>
      </c>
      <c r="H25" s="76" t="s">
        <v>449</v>
      </c>
      <c r="I25" s="76">
        <v>40898</v>
      </c>
      <c r="J25" s="21" t="s">
        <v>1653</v>
      </c>
      <c r="K25" s="21" t="s">
        <v>87</v>
      </c>
      <c r="L25" s="76" t="s">
        <v>1654</v>
      </c>
      <c r="M25" s="76" t="s">
        <v>255</v>
      </c>
      <c r="N25" s="76" t="s">
        <v>1655</v>
      </c>
      <c r="O25" s="76">
        <v>40905</v>
      </c>
      <c r="P25" s="106" t="s">
        <v>507</v>
      </c>
      <c r="Q25" s="107"/>
      <c r="R25" s="76"/>
      <c r="S25" s="76"/>
      <c r="T25" s="76"/>
      <c r="U25" s="76"/>
      <c r="V25" s="21"/>
      <c r="W25" s="76"/>
      <c r="X25" s="76"/>
      <c r="Y25" s="76"/>
    </row>
    <row r="26" spans="1:25" s="80" customFormat="1" ht="18" hidden="1" customHeight="1">
      <c r="A26" s="76">
        <v>688</v>
      </c>
      <c r="B26" s="76" t="s">
        <v>88</v>
      </c>
      <c r="C26" s="21">
        <v>40857</v>
      </c>
      <c r="D26" s="21">
        <v>40968</v>
      </c>
      <c r="E26" s="76" t="s">
        <v>1580</v>
      </c>
      <c r="F26" s="76" t="s">
        <v>1590</v>
      </c>
      <c r="G26" s="76" t="s">
        <v>206</v>
      </c>
      <c r="H26" s="76" t="s">
        <v>2571</v>
      </c>
      <c r="I26" s="76">
        <v>40995</v>
      </c>
      <c r="J26" s="21" t="s">
        <v>1656</v>
      </c>
      <c r="K26" s="21" t="s">
        <v>89</v>
      </c>
      <c r="L26" s="76" t="s">
        <v>1657</v>
      </c>
      <c r="M26" s="76" t="s">
        <v>2598</v>
      </c>
      <c r="N26" s="76" t="s">
        <v>1748</v>
      </c>
      <c r="O26" s="76">
        <v>40998</v>
      </c>
      <c r="P26" s="106" t="s">
        <v>507</v>
      </c>
      <c r="Q26" s="107"/>
      <c r="R26" s="76"/>
      <c r="S26" s="76"/>
      <c r="T26" s="76"/>
      <c r="U26" s="76"/>
      <c r="V26" s="76"/>
      <c r="W26" s="76"/>
      <c r="X26" s="76"/>
      <c r="Y26" s="76"/>
    </row>
    <row r="27" spans="1:25" s="80" customFormat="1" ht="18" hidden="1" customHeight="1">
      <c r="A27" s="76">
        <v>689</v>
      </c>
      <c r="B27" s="76" t="s">
        <v>90</v>
      </c>
      <c r="C27" s="21">
        <v>40857</v>
      </c>
      <c r="D27" s="21">
        <v>40918</v>
      </c>
      <c r="E27" s="76" t="s">
        <v>1580</v>
      </c>
      <c r="F27" s="76" t="s">
        <v>1581</v>
      </c>
      <c r="G27" s="76" t="s">
        <v>207</v>
      </c>
      <c r="H27" s="76" t="s">
        <v>450</v>
      </c>
      <c r="I27" s="76">
        <v>40924</v>
      </c>
      <c r="J27" s="21" t="s">
        <v>1658</v>
      </c>
      <c r="K27" s="21" t="s">
        <v>91</v>
      </c>
      <c r="L27" s="76" t="s">
        <v>1659</v>
      </c>
      <c r="M27" s="76" t="s">
        <v>399</v>
      </c>
      <c r="N27" s="76" t="s">
        <v>1611</v>
      </c>
      <c r="O27" s="76">
        <v>40925</v>
      </c>
      <c r="P27" s="106" t="s">
        <v>507</v>
      </c>
      <c r="Q27" s="107"/>
      <c r="R27" s="76"/>
      <c r="S27" s="76"/>
      <c r="T27" s="76"/>
      <c r="U27" s="76"/>
      <c r="V27" s="21"/>
      <c r="W27" s="76"/>
      <c r="X27" s="76"/>
      <c r="Y27" s="76"/>
    </row>
    <row r="28" spans="1:25" s="80" customFormat="1" ht="18" hidden="1" customHeight="1">
      <c r="A28" s="76">
        <v>690</v>
      </c>
      <c r="B28" s="76" t="s">
        <v>92</v>
      </c>
      <c r="C28" s="21">
        <v>40857</v>
      </c>
      <c r="D28" s="21">
        <v>40918</v>
      </c>
      <c r="E28" s="76" t="s">
        <v>1580</v>
      </c>
      <c r="F28" s="76" t="s">
        <v>1581</v>
      </c>
      <c r="G28" s="76" t="s">
        <v>208</v>
      </c>
      <c r="H28" s="76" t="s">
        <v>451</v>
      </c>
      <c r="I28" s="76">
        <v>40900</v>
      </c>
      <c r="J28" s="21" t="s">
        <v>1660</v>
      </c>
      <c r="K28" s="21" t="s">
        <v>93</v>
      </c>
      <c r="L28" s="76" t="s">
        <v>1661</v>
      </c>
      <c r="M28" s="76" t="s">
        <v>247</v>
      </c>
      <c r="N28" s="76" t="s">
        <v>1662</v>
      </c>
      <c r="O28" s="76">
        <v>40905</v>
      </c>
      <c r="P28" s="106" t="s">
        <v>507</v>
      </c>
      <c r="Q28" s="107"/>
      <c r="R28" s="76"/>
      <c r="S28" s="76"/>
      <c r="T28" s="76"/>
      <c r="U28" s="76"/>
      <c r="V28" s="21"/>
      <c r="W28" s="76"/>
      <c r="X28" s="76"/>
      <c r="Y28" s="76"/>
    </row>
    <row r="29" spans="1:25" s="80" customFormat="1" ht="18" hidden="1" customHeight="1">
      <c r="A29" s="76">
        <v>691</v>
      </c>
      <c r="B29" s="76" t="s">
        <v>94</v>
      </c>
      <c r="C29" s="21">
        <v>40857</v>
      </c>
      <c r="D29" s="21">
        <v>40918</v>
      </c>
      <c r="E29" s="76" t="s">
        <v>1580</v>
      </c>
      <c r="F29" s="76" t="s">
        <v>1581</v>
      </c>
      <c r="G29" s="76" t="s">
        <v>209</v>
      </c>
      <c r="H29" s="76" t="s">
        <v>452</v>
      </c>
      <c r="I29" s="76">
        <v>40921</v>
      </c>
      <c r="J29" s="21" t="s">
        <v>1663</v>
      </c>
      <c r="K29" s="21" t="s">
        <v>95</v>
      </c>
      <c r="L29" s="76" t="s">
        <v>1664</v>
      </c>
      <c r="M29" s="76" t="s">
        <v>400</v>
      </c>
      <c r="N29" s="76" t="s">
        <v>1665</v>
      </c>
      <c r="O29" s="76">
        <v>40924</v>
      </c>
      <c r="P29" s="106" t="s">
        <v>507</v>
      </c>
      <c r="Q29" s="107"/>
      <c r="R29" s="76"/>
      <c r="S29" s="76"/>
      <c r="T29" s="76"/>
      <c r="U29" s="76"/>
      <c r="V29" s="21"/>
      <c r="W29" s="76"/>
      <c r="X29" s="76"/>
      <c r="Y29" s="76"/>
    </row>
    <row r="30" spans="1:25" s="80" customFormat="1" ht="18" hidden="1" customHeight="1">
      <c r="A30" s="76">
        <v>692</v>
      </c>
      <c r="B30" s="76" t="s">
        <v>96</v>
      </c>
      <c r="C30" s="21">
        <v>40857</v>
      </c>
      <c r="D30" s="21">
        <v>40918</v>
      </c>
      <c r="E30" s="76" t="s">
        <v>1580</v>
      </c>
      <c r="F30" s="76" t="s">
        <v>1581</v>
      </c>
      <c r="G30" s="76" t="s">
        <v>210</v>
      </c>
      <c r="H30" s="76" t="s">
        <v>1666</v>
      </c>
      <c r="I30" s="76">
        <v>40912</v>
      </c>
      <c r="J30" s="21" t="s">
        <v>1667</v>
      </c>
      <c r="K30" s="21" t="s">
        <v>97</v>
      </c>
      <c r="L30" s="76" t="s">
        <v>1668</v>
      </c>
      <c r="M30" s="76" t="s">
        <v>254</v>
      </c>
      <c r="N30" s="76" t="s">
        <v>1669</v>
      </c>
      <c r="O30" s="76">
        <v>40913</v>
      </c>
      <c r="P30" s="106" t="s">
        <v>507</v>
      </c>
      <c r="Q30" s="107"/>
      <c r="R30" s="76"/>
      <c r="S30" s="76"/>
      <c r="T30" s="76"/>
      <c r="U30" s="76"/>
      <c r="V30" s="21"/>
      <c r="W30" s="76"/>
      <c r="X30" s="76"/>
      <c r="Y30" s="76"/>
    </row>
    <row r="31" spans="1:25" s="80" customFormat="1" ht="18" hidden="1" customHeight="1">
      <c r="A31" s="76">
        <v>693</v>
      </c>
      <c r="B31" s="76" t="s">
        <v>98</v>
      </c>
      <c r="C31" s="21">
        <v>40857</v>
      </c>
      <c r="D31" s="21">
        <v>40918</v>
      </c>
      <c r="E31" s="76" t="s">
        <v>1580</v>
      </c>
      <c r="F31" s="76" t="s">
        <v>1581</v>
      </c>
      <c r="G31" s="76" t="s">
        <v>211</v>
      </c>
      <c r="H31" s="76" t="s">
        <v>453</v>
      </c>
      <c r="I31" s="76">
        <v>40933</v>
      </c>
      <c r="J31" s="21" t="s">
        <v>1670</v>
      </c>
      <c r="K31" s="21" t="s">
        <v>1671</v>
      </c>
      <c r="L31" s="76" t="s">
        <v>1672</v>
      </c>
      <c r="M31" s="76" t="s">
        <v>401</v>
      </c>
      <c r="N31" s="76" t="s">
        <v>1673</v>
      </c>
      <c r="O31" s="76">
        <v>40932</v>
      </c>
      <c r="P31" s="106" t="s">
        <v>507</v>
      </c>
      <c r="Q31" s="107"/>
      <c r="R31" s="76"/>
      <c r="S31" s="76"/>
      <c r="T31" s="76"/>
      <c r="U31" s="76"/>
      <c r="V31" s="21"/>
      <c r="W31" s="76"/>
      <c r="X31" s="76"/>
      <c r="Y31" s="76"/>
    </row>
    <row r="32" spans="1:25" s="80" customFormat="1" ht="18" hidden="1" customHeight="1">
      <c r="A32" s="76">
        <v>723</v>
      </c>
      <c r="B32" s="76" t="s">
        <v>116</v>
      </c>
      <c r="C32" s="21">
        <v>40857</v>
      </c>
      <c r="D32" s="21">
        <v>40918</v>
      </c>
      <c r="E32" s="76" t="s">
        <v>1580</v>
      </c>
      <c r="F32" s="76" t="s">
        <v>1581</v>
      </c>
      <c r="G32" s="76" t="s">
        <v>222</v>
      </c>
      <c r="H32" s="76" t="s">
        <v>460</v>
      </c>
      <c r="I32" s="76">
        <v>40996</v>
      </c>
      <c r="J32" s="21" t="s">
        <v>1674</v>
      </c>
      <c r="K32" s="21" t="s">
        <v>117</v>
      </c>
      <c r="L32" s="76" t="s">
        <v>1675</v>
      </c>
      <c r="M32" s="76" t="s">
        <v>2599</v>
      </c>
      <c r="N32" s="76" t="s">
        <v>1601</v>
      </c>
      <c r="O32" s="76">
        <v>40998</v>
      </c>
      <c r="P32" s="106" t="s">
        <v>507</v>
      </c>
      <c r="Q32" s="107"/>
      <c r="R32" s="76"/>
      <c r="S32" s="76"/>
      <c r="T32" s="76"/>
      <c r="U32" s="76"/>
      <c r="V32" s="76"/>
      <c r="W32" s="76"/>
      <c r="X32" s="76"/>
      <c r="Y32" s="76"/>
    </row>
    <row r="33" spans="1:25" s="80" customFormat="1" ht="18" hidden="1" customHeight="1">
      <c r="A33" s="76">
        <v>695</v>
      </c>
      <c r="B33" s="76" t="s">
        <v>101</v>
      </c>
      <c r="C33" s="21">
        <v>40857</v>
      </c>
      <c r="D33" s="21">
        <v>40918</v>
      </c>
      <c r="E33" s="76" t="s">
        <v>1580</v>
      </c>
      <c r="F33" s="76" t="s">
        <v>1581</v>
      </c>
      <c r="G33" s="76" t="s">
        <v>213</v>
      </c>
      <c r="H33" s="76" t="s">
        <v>455</v>
      </c>
      <c r="I33" s="76">
        <v>40919</v>
      </c>
      <c r="J33" s="21" t="s">
        <v>1676</v>
      </c>
      <c r="K33" s="21" t="s">
        <v>102</v>
      </c>
      <c r="L33" s="76" t="s">
        <v>1677</v>
      </c>
      <c r="M33" s="76" t="s">
        <v>244</v>
      </c>
      <c r="N33" s="76" t="s">
        <v>1611</v>
      </c>
      <c r="O33" s="76">
        <v>40919</v>
      </c>
      <c r="P33" s="106" t="s">
        <v>507</v>
      </c>
      <c r="Q33" s="107"/>
      <c r="R33" s="76"/>
      <c r="S33" s="76"/>
      <c r="T33" s="76"/>
      <c r="U33" s="76"/>
      <c r="V33" s="21"/>
      <c r="W33" s="76"/>
      <c r="X33" s="76"/>
      <c r="Y33" s="76"/>
    </row>
    <row r="34" spans="1:25" s="80" customFormat="1" ht="18" hidden="1" customHeight="1">
      <c r="A34" s="76">
        <v>696</v>
      </c>
      <c r="B34" s="76" t="s">
        <v>103</v>
      </c>
      <c r="C34" s="21">
        <v>40857</v>
      </c>
      <c r="D34" s="21">
        <v>40918</v>
      </c>
      <c r="E34" s="76" t="s">
        <v>1580</v>
      </c>
      <c r="F34" s="76" t="s">
        <v>1581</v>
      </c>
      <c r="G34" s="76" t="s">
        <v>214</v>
      </c>
      <c r="H34" s="76" t="s">
        <v>456</v>
      </c>
      <c r="I34" s="76">
        <v>40918</v>
      </c>
      <c r="J34" s="21" t="s">
        <v>1678</v>
      </c>
      <c r="K34" s="21" t="s">
        <v>104</v>
      </c>
      <c r="L34" s="76" t="s">
        <v>1679</v>
      </c>
      <c r="M34" s="76" t="s">
        <v>239</v>
      </c>
      <c r="N34" s="76" t="s">
        <v>1611</v>
      </c>
      <c r="O34" s="76">
        <v>40918</v>
      </c>
      <c r="P34" s="106" t="s">
        <v>507</v>
      </c>
      <c r="Q34" s="107"/>
      <c r="R34" s="76"/>
      <c r="S34" s="76"/>
      <c r="T34" s="76"/>
      <c r="U34" s="76"/>
      <c r="V34" s="21"/>
      <c r="W34" s="76"/>
      <c r="X34" s="76"/>
      <c r="Y34" s="76"/>
    </row>
    <row r="35" spans="1:25" s="80" customFormat="1" ht="18" hidden="1" customHeight="1">
      <c r="A35" s="76">
        <v>697</v>
      </c>
      <c r="B35" s="76" t="s">
        <v>105</v>
      </c>
      <c r="C35" s="21">
        <v>40857</v>
      </c>
      <c r="D35" s="21">
        <v>40918</v>
      </c>
      <c r="E35" s="76" t="s">
        <v>1580</v>
      </c>
      <c r="F35" s="76" t="s">
        <v>1581</v>
      </c>
      <c r="G35" s="76" t="s">
        <v>215</v>
      </c>
      <c r="H35" s="76" t="s">
        <v>457</v>
      </c>
      <c r="I35" s="76">
        <v>40931</v>
      </c>
      <c r="J35" s="21" t="s">
        <v>1680</v>
      </c>
      <c r="K35" s="21" t="s">
        <v>1681</v>
      </c>
      <c r="L35" s="76" t="s">
        <v>1682</v>
      </c>
      <c r="M35" s="76" t="s">
        <v>237</v>
      </c>
      <c r="N35" s="76" t="s">
        <v>1662</v>
      </c>
      <c r="O35" s="76">
        <v>40934</v>
      </c>
      <c r="P35" s="106" t="s">
        <v>507</v>
      </c>
      <c r="Q35" s="107"/>
      <c r="R35" s="76"/>
      <c r="S35" s="76"/>
      <c r="T35" s="76"/>
      <c r="U35" s="76"/>
      <c r="V35" s="21"/>
      <c r="W35" s="76"/>
      <c r="X35" s="76"/>
      <c r="Y35" s="76"/>
    </row>
    <row r="36" spans="1:25" s="80" customFormat="1" ht="18" hidden="1" customHeight="1">
      <c r="A36" s="76">
        <v>698</v>
      </c>
      <c r="B36" s="76" t="s">
        <v>106</v>
      </c>
      <c r="C36" s="21">
        <v>40857</v>
      </c>
      <c r="D36" s="21">
        <v>40918</v>
      </c>
      <c r="E36" s="76" t="s">
        <v>1580</v>
      </c>
      <c r="F36" s="76" t="s">
        <v>1581</v>
      </c>
      <c r="G36" s="76" t="s">
        <v>216</v>
      </c>
      <c r="H36" s="76" t="s">
        <v>1683</v>
      </c>
      <c r="I36" s="76">
        <v>40921</v>
      </c>
      <c r="J36" s="21" t="s">
        <v>1684</v>
      </c>
      <c r="K36" s="21" t="s">
        <v>684</v>
      </c>
      <c r="L36" s="76" t="s">
        <v>1685</v>
      </c>
      <c r="M36" s="76" t="s">
        <v>402</v>
      </c>
      <c r="N36" s="76" t="s">
        <v>1686</v>
      </c>
      <c r="O36" s="76">
        <v>40921</v>
      </c>
      <c r="P36" s="106" t="s">
        <v>507</v>
      </c>
      <c r="Q36" s="107"/>
      <c r="R36" s="76"/>
      <c r="S36" s="76"/>
      <c r="T36" s="76"/>
      <c r="U36" s="76"/>
      <c r="V36" s="21"/>
      <c r="W36" s="76"/>
      <c r="X36" s="76"/>
      <c r="Y36" s="76"/>
    </row>
    <row r="37" spans="1:25" s="80" customFormat="1" ht="18" hidden="1" customHeight="1">
      <c r="A37" s="76">
        <v>699</v>
      </c>
      <c r="B37" s="76" t="s">
        <v>107</v>
      </c>
      <c r="C37" s="21">
        <v>40857</v>
      </c>
      <c r="D37" s="21">
        <v>40918</v>
      </c>
      <c r="E37" s="76" t="s">
        <v>1580</v>
      </c>
      <c r="F37" s="76" t="s">
        <v>1581</v>
      </c>
      <c r="G37" s="76" t="s">
        <v>217</v>
      </c>
      <c r="H37" s="76" t="s">
        <v>1687</v>
      </c>
      <c r="I37" s="76">
        <v>40920</v>
      </c>
      <c r="J37" s="21" t="s">
        <v>1688</v>
      </c>
      <c r="K37" s="21" t="s">
        <v>108</v>
      </c>
      <c r="L37" s="76" t="s">
        <v>1689</v>
      </c>
      <c r="M37" s="76" t="s">
        <v>403</v>
      </c>
      <c r="N37" s="76" t="s">
        <v>701</v>
      </c>
      <c r="O37" s="76">
        <v>40921</v>
      </c>
      <c r="P37" s="106" t="s">
        <v>507</v>
      </c>
      <c r="Q37" s="107"/>
      <c r="R37" s="76"/>
      <c r="S37" s="76"/>
      <c r="T37" s="76"/>
      <c r="U37" s="76"/>
      <c r="V37" s="21"/>
      <c r="W37" s="76"/>
      <c r="X37" s="76"/>
      <c r="Y37" s="76"/>
    </row>
    <row r="38" spans="1:25" s="80" customFormat="1" ht="18" hidden="1" customHeight="1">
      <c r="A38" s="76">
        <v>700</v>
      </c>
      <c r="B38" s="76" t="s">
        <v>109</v>
      </c>
      <c r="C38" s="21">
        <v>40857</v>
      </c>
      <c r="D38" s="21">
        <v>40918</v>
      </c>
      <c r="E38" s="76" t="s">
        <v>1580</v>
      </c>
      <c r="F38" s="76" t="s">
        <v>1581</v>
      </c>
      <c r="G38" s="76" t="s">
        <v>218</v>
      </c>
      <c r="H38" s="76" t="s">
        <v>458</v>
      </c>
      <c r="I38" s="76">
        <v>40942</v>
      </c>
      <c r="J38" s="21" t="s">
        <v>1690</v>
      </c>
      <c r="K38" s="21" t="s">
        <v>110</v>
      </c>
      <c r="L38" s="76" t="s">
        <v>1691</v>
      </c>
      <c r="M38" s="76" t="s">
        <v>1692</v>
      </c>
      <c r="N38" s="76" t="s">
        <v>1588</v>
      </c>
      <c r="O38" s="76">
        <v>40946</v>
      </c>
      <c r="P38" s="106" t="s">
        <v>507</v>
      </c>
      <c r="Q38" s="107"/>
      <c r="R38" s="76"/>
      <c r="S38" s="76"/>
      <c r="T38" s="76"/>
      <c r="U38" s="76"/>
      <c r="V38" s="21"/>
      <c r="W38" s="76"/>
      <c r="X38" s="76"/>
      <c r="Y38" s="76"/>
    </row>
    <row r="39" spans="1:25" s="80" customFormat="1" ht="18" hidden="1" customHeight="1">
      <c r="A39" s="76">
        <v>701</v>
      </c>
      <c r="B39" s="76" t="s">
        <v>111</v>
      </c>
      <c r="C39" s="21">
        <v>40857</v>
      </c>
      <c r="D39" s="21">
        <v>40918</v>
      </c>
      <c r="E39" s="76" t="s">
        <v>1580</v>
      </c>
      <c r="F39" s="76" t="s">
        <v>1581</v>
      </c>
      <c r="G39" s="76" t="s">
        <v>219</v>
      </c>
      <c r="H39" s="76" t="s">
        <v>1693</v>
      </c>
      <c r="I39" s="76">
        <v>40934</v>
      </c>
      <c r="J39" s="21" t="s">
        <v>1694</v>
      </c>
      <c r="K39" s="21" t="s">
        <v>1695</v>
      </c>
      <c r="L39" s="76" t="s">
        <v>1696</v>
      </c>
      <c r="M39" s="76" t="s">
        <v>404</v>
      </c>
      <c r="N39" s="76" t="s">
        <v>1601</v>
      </c>
      <c r="O39" s="76">
        <v>40935</v>
      </c>
      <c r="P39" s="106" t="s">
        <v>507</v>
      </c>
      <c r="Q39" s="107"/>
      <c r="R39" s="76"/>
      <c r="S39" s="76"/>
      <c r="T39" s="76"/>
      <c r="U39" s="76"/>
      <c r="V39" s="21"/>
      <c r="W39" s="76"/>
      <c r="X39" s="76"/>
      <c r="Y39" s="76"/>
    </row>
    <row r="40" spans="1:25" s="80" customFormat="1" ht="18" hidden="1" customHeight="1">
      <c r="A40" s="76">
        <v>721</v>
      </c>
      <c r="B40" s="76" t="s">
        <v>112</v>
      </c>
      <c r="C40" s="21">
        <v>40857</v>
      </c>
      <c r="D40" s="21">
        <v>40918</v>
      </c>
      <c r="E40" s="76" t="s">
        <v>1580</v>
      </c>
      <c r="F40" s="76" t="s">
        <v>1581</v>
      </c>
      <c r="G40" s="76" t="s">
        <v>220</v>
      </c>
      <c r="H40" s="76" t="s">
        <v>1697</v>
      </c>
      <c r="I40" s="76">
        <v>40913</v>
      </c>
      <c r="J40" s="21" t="s">
        <v>1698</v>
      </c>
      <c r="K40" s="21" t="s">
        <v>113</v>
      </c>
      <c r="L40" s="76" t="s">
        <v>1699</v>
      </c>
      <c r="M40" s="76" t="s">
        <v>261</v>
      </c>
      <c r="N40" s="76" t="s">
        <v>1700</v>
      </c>
      <c r="O40" s="76">
        <v>40910</v>
      </c>
      <c r="P40" s="106" t="s">
        <v>507</v>
      </c>
      <c r="Q40" s="107"/>
      <c r="R40" s="76"/>
      <c r="S40" s="76"/>
      <c r="T40" s="76"/>
      <c r="U40" s="76"/>
      <c r="V40" s="21"/>
      <c r="W40" s="76"/>
      <c r="X40" s="76"/>
      <c r="Y40" s="76"/>
    </row>
    <row r="41" spans="1:25" s="80" customFormat="1" ht="18" hidden="1" customHeight="1">
      <c r="A41" s="76">
        <v>722</v>
      </c>
      <c r="B41" s="76" t="s">
        <v>114</v>
      </c>
      <c r="C41" s="21">
        <v>40857</v>
      </c>
      <c r="D41" s="21">
        <v>40918</v>
      </c>
      <c r="E41" s="76" t="s">
        <v>1580</v>
      </c>
      <c r="F41" s="76" t="s">
        <v>1581</v>
      </c>
      <c r="G41" s="76" t="s">
        <v>221</v>
      </c>
      <c r="H41" s="76" t="s">
        <v>459</v>
      </c>
      <c r="I41" s="76">
        <v>40904</v>
      </c>
      <c r="J41" s="21" t="s">
        <v>1701</v>
      </c>
      <c r="K41" s="21" t="s">
        <v>115</v>
      </c>
      <c r="L41" s="76" t="s">
        <v>1702</v>
      </c>
      <c r="M41" s="76" t="s">
        <v>228</v>
      </c>
      <c r="N41" s="76" t="s">
        <v>1703</v>
      </c>
      <c r="O41" s="76">
        <v>40905</v>
      </c>
      <c r="P41" s="106" t="s">
        <v>507</v>
      </c>
      <c r="Q41" s="107"/>
      <c r="R41" s="76"/>
      <c r="S41" s="76"/>
      <c r="T41" s="76"/>
      <c r="U41" s="76"/>
      <c r="V41" s="21"/>
      <c r="W41" s="76"/>
      <c r="X41" s="76"/>
      <c r="Y41" s="76"/>
    </row>
    <row r="42" spans="1:25" s="80" customFormat="1" ht="18" hidden="1" customHeight="1">
      <c r="A42" s="76">
        <v>674</v>
      </c>
      <c r="B42" s="76" t="s">
        <v>60</v>
      </c>
      <c r="C42" s="21">
        <v>40857</v>
      </c>
      <c r="D42" s="21">
        <v>40968</v>
      </c>
      <c r="E42" s="76" t="s">
        <v>1580</v>
      </c>
      <c r="F42" s="76" t="s">
        <v>1590</v>
      </c>
      <c r="G42" s="76" t="s">
        <v>192</v>
      </c>
      <c r="H42" s="76" t="s">
        <v>437</v>
      </c>
      <c r="I42" s="76">
        <v>40962</v>
      </c>
      <c r="J42" s="21" t="s">
        <v>1704</v>
      </c>
      <c r="K42" s="21" t="s">
        <v>61</v>
      </c>
      <c r="L42" s="76" t="s">
        <v>1705</v>
      </c>
      <c r="M42" s="76" t="s">
        <v>1706</v>
      </c>
      <c r="N42" s="76" t="s">
        <v>1707</v>
      </c>
      <c r="O42" s="76">
        <v>40973</v>
      </c>
      <c r="P42" s="21" t="s">
        <v>692</v>
      </c>
      <c r="Q42" s="107"/>
      <c r="R42" s="76"/>
      <c r="S42" s="76"/>
      <c r="T42" s="76"/>
      <c r="U42" s="76"/>
      <c r="V42" s="21"/>
      <c r="W42" s="76"/>
      <c r="X42" s="76"/>
      <c r="Y42" s="76"/>
    </row>
    <row r="43" spans="1:25" s="80" customFormat="1" ht="18" hidden="1" customHeight="1">
      <c r="A43" s="76">
        <v>665</v>
      </c>
      <c r="B43" s="76" t="s">
        <v>43</v>
      </c>
      <c r="C43" s="21">
        <v>40857</v>
      </c>
      <c r="D43" s="21">
        <v>40918</v>
      </c>
      <c r="E43" s="76" t="s">
        <v>1580</v>
      </c>
      <c r="F43" s="76" t="s">
        <v>1581</v>
      </c>
      <c r="G43" s="76" t="s">
        <v>183</v>
      </c>
      <c r="H43" s="76" t="s">
        <v>431</v>
      </c>
      <c r="I43" s="76">
        <v>40904</v>
      </c>
      <c r="J43" s="21" t="s">
        <v>1708</v>
      </c>
      <c r="K43" s="21" t="s">
        <v>44</v>
      </c>
      <c r="L43" s="76" t="s">
        <v>1709</v>
      </c>
      <c r="M43" s="76" t="s">
        <v>268</v>
      </c>
      <c r="N43" s="76" t="s">
        <v>1643</v>
      </c>
      <c r="O43" s="76">
        <v>40905</v>
      </c>
      <c r="P43" s="106" t="s">
        <v>507</v>
      </c>
      <c r="Q43" s="107"/>
      <c r="R43" s="76"/>
      <c r="S43" s="76"/>
      <c r="T43" s="76"/>
      <c r="U43" s="76"/>
      <c r="V43" s="21"/>
      <c r="W43" s="76"/>
      <c r="X43" s="76"/>
      <c r="Y43" s="76"/>
    </row>
    <row r="44" spans="1:25" s="80" customFormat="1" ht="18" hidden="1" customHeight="1">
      <c r="A44" s="76">
        <v>666</v>
      </c>
      <c r="B44" s="76" t="s">
        <v>45</v>
      </c>
      <c r="C44" s="21">
        <v>40857</v>
      </c>
      <c r="D44" s="21">
        <v>40918</v>
      </c>
      <c r="E44" s="76" t="s">
        <v>1580</v>
      </c>
      <c r="F44" s="76" t="s">
        <v>1581</v>
      </c>
      <c r="G44" s="76" t="s">
        <v>184</v>
      </c>
      <c r="H44" s="76" t="s">
        <v>432</v>
      </c>
      <c r="I44" s="76">
        <v>40904</v>
      </c>
      <c r="J44" s="21" t="s">
        <v>1710</v>
      </c>
      <c r="K44" s="21" t="s">
        <v>46</v>
      </c>
      <c r="L44" s="76" t="s">
        <v>1711</v>
      </c>
      <c r="M44" s="76" t="s">
        <v>233</v>
      </c>
      <c r="N44" s="76" t="s">
        <v>1712</v>
      </c>
      <c r="O44" s="76">
        <v>40905</v>
      </c>
      <c r="P44" s="106" t="s">
        <v>507</v>
      </c>
      <c r="Q44" s="107"/>
      <c r="R44" s="76"/>
      <c r="S44" s="76"/>
      <c r="T44" s="76"/>
      <c r="U44" s="76"/>
      <c r="V44" s="21"/>
      <c r="W44" s="76"/>
      <c r="X44" s="76"/>
      <c r="Y44" s="76"/>
    </row>
    <row r="45" spans="1:25" s="80" customFormat="1" ht="18" hidden="1" customHeight="1">
      <c r="A45" s="76">
        <v>667</v>
      </c>
      <c r="B45" s="76" t="s">
        <v>47</v>
      </c>
      <c r="C45" s="21">
        <v>40857</v>
      </c>
      <c r="D45" s="21">
        <v>40918</v>
      </c>
      <c r="E45" s="76" t="s">
        <v>1580</v>
      </c>
      <c r="F45" s="76" t="s">
        <v>1581</v>
      </c>
      <c r="G45" s="76" t="s">
        <v>185</v>
      </c>
      <c r="H45" s="76" t="s">
        <v>2378</v>
      </c>
      <c r="I45" s="76">
        <v>40989</v>
      </c>
      <c r="J45" s="21" t="s">
        <v>1713</v>
      </c>
      <c r="K45" s="21" t="s">
        <v>48</v>
      </c>
      <c r="L45" s="76" t="s">
        <v>1714</v>
      </c>
      <c r="M45" s="76" t="s">
        <v>2545</v>
      </c>
      <c r="N45" s="76" t="s">
        <v>2546</v>
      </c>
      <c r="O45" s="76">
        <v>40989</v>
      </c>
      <c r="P45" s="76" t="s">
        <v>699</v>
      </c>
      <c r="Q45" s="107"/>
      <c r="R45" s="76"/>
      <c r="S45" s="76"/>
      <c r="T45" s="76"/>
      <c r="U45" s="76"/>
      <c r="V45" s="76"/>
      <c r="W45" s="76"/>
      <c r="X45" s="76"/>
      <c r="Y45" s="76"/>
    </row>
    <row r="46" spans="1:25" s="80" customFormat="1" ht="18" hidden="1" customHeight="1">
      <c r="A46" s="76">
        <v>668</v>
      </c>
      <c r="B46" s="76" t="s">
        <v>49</v>
      </c>
      <c r="C46" s="21">
        <v>40857</v>
      </c>
      <c r="D46" s="21">
        <v>40918</v>
      </c>
      <c r="E46" s="76" t="s">
        <v>1580</v>
      </c>
      <c r="F46" s="76" t="s">
        <v>1581</v>
      </c>
      <c r="G46" s="76" t="s">
        <v>186</v>
      </c>
      <c r="H46" s="76" t="s">
        <v>433</v>
      </c>
      <c r="I46" s="76">
        <v>40935</v>
      </c>
      <c r="J46" s="21" t="s">
        <v>1715</v>
      </c>
      <c r="K46" s="21" t="s">
        <v>50</v>
      </c>
      <c r="L46" s="76" t="s">
        <v>1715</v>
      </c>
      <c r="M46" s="76" t="s">
        <v>394</v>
      </c>
      <c r="N46" s="76" t="s">
        <v>1601</v>
      </c>
      <c r="O46" s="76">
        <v>40938</v>
      </c>
      <c r="P46" s="106" t="s">
        <v>507</v>
      </c>
      <c r="Q46" s="107"/>
      <c r="R46" s="76"/>
      <c r="S46" s="76"/>
      <c r="T46" s="76"/>
      <c r="U46" s="76"/>
      <c r="V46" s="21"/>
      <c r="W46" s="76"/>
      <c r="X46" s="76"/>
      <c r="Y46" s="76"/>
    </row>
    <row r="47" spans="1:25" s="80" customFormat="1" ht="18" hidden="1" customHeight="1">
      <c r="A47" s="76">
        <v>669</v>
      </c>
      <c r="B47" s="76" t="s">
        <v>51</v>
      </c>
      <c r="C47" s="21">
        <v>40857</v>
      </c>
      <c r="D47" s="21">
        <v>40918</v>
      </c>
      <c r="E47" s="76" t="s">
        <v>1589</v>
      </c>
      <c r="F47" s="76" t="s">
        <v>1581</v>
      </c>
      <c r="G47" s="76" t="s">
        <v>187</v>
      </c>
      <c r="H47" s="107" t="s">
        <v>507</v>
      </c>
      <c r="I47" s="107" t="s">
        <v>507</v>
      </c>
      <c r="J47" s="21" t="s">
        <v>1716</v>
      </c>
      <c r="K47" s="21" t="s">
        <v>52</v>
      </c>
      <c r="L47" s="76" t="s">
        <v>1717</v>
      </c>
      <c r="M47" s="107" t="s">
        <v>507</v>
      </c>
      <c r="N47" s="107" t="s">
        <v>507</v>
      </c>
      <c r="O47" s="107" t="s">
        <v>507</v>
      </c>
      <c r="P47" s="76" t="s">
        <v>693</v>
      </c>
      <c r="Q47" s="107"/>
      <c r="R47" s="76"/>
      <c r="S47" s="76"/>
      <c r="T47" s="76"/>
      <c r="U47" s="76"/>
      <c r="V47" s="76"/>
      <c r="W47" s="76"/>
      <c r="X47" s="76"/>
      <c r="Y47" s="76"/>
    </row>
    <row r="48" spans="1:25" s="80" customFormat="1" ht="18" hidden="1" customHeight="1">
      <c r="A48" s="76">
        <v>670</v>
      </c>
      <c r="B48" s="76" t="s">
        <v>53</v>
      </c>
      <c r="C48" s="21">
        <v>40857</v>
      </c>
      <c r="D48" s="21">
        <v>40918</v>
      </c>
      <c r="E48" s="76" t="s">
        <v>1580</v>
      </c>
      <c r="F48" s="76" t="s">
        <v>1581</v>
      </c>
      <c r="G48" s="76" t="s">
        <v>188</v>
      </c>
      <c r="H48" s="76" t="s">
        <v>434</v>
      </c>
      <c r="I48" s="76">
        <v>40927</v>
      </c>
      <c r="J48" s="21" t="s">
        <v>1718</v>
      </c>
      <c r="K48" s="21" t="s">
        <v>1719</v>
      </c>
      <c r="L48" s="76" t="s">
        <v>1720</v>
      </c>
      <c r="M48" s="76" t="s">
        <v>230</v>
      </c>
      <c r="N48" s="76" t="s">
        <v>1662</v>
      </c>
      <c r="O48" s="76">
        <v>40927</v>
      </c>
      <c r="P48" s="106" t="s">
        <v>507</v>
      </c>
      <c r="Q48" s="107"/>
      <c r="R48" s="76"/>
      <c r="S48" s="76"/>
      <c r="T48" s="76"/>
      <c r="U48" s="76"/>
      <c r="V48" s="21"/>
      <c r="W48" s="76"/>
      <c r="X48" s="76"/>
      <c r="Y48" s="76"/>
    </row>
    <row r="49" spans="1:25" s="80" customFormat="1" ht="18" hidden="1" customHeight="1">
      <c r="A49" s="76">
        <v>671</v>
      </c>
      <c r="B49" s="76" t="s">
        <v>54</v>
      </c>
      <c r="C49" s="21">
        <v>40857</v>
      </c>
      <c r="D49" s="21">
        <v>40918</v>
      </c>
      <c r="E49" s="76" t="s">
        <v>1580</v>
      </c>
      <c r="F49" s="76" t="s">
        <v>1581</v>
      </c>
      <c r="G49" s="76" t="s">
        <v>189</v>
      </c>
      <c r="H49" s="76" t="s">
        <v>435</v>
      </c>
      <c r="I49" s="76">
        <v>40931</v>
      </c>
      <c r="J49" s="21" t="s">
        <v>1721</v>
      </c>
      <c r="K49" s="21" t="s">
        <v>55</v>
      </c>
      <c r="L49" s="76" t="s">
        <v>1722</v>
      </c>
      <c r="M49" s="76" t="s">
        <v>229</v>
      </c>
      <c r="N49" s="76" t="s">
        <v>1712</v>
      </c>
      <c r="O49" s="76">
        <v>40932</v>
      </c>
      <c r="P49" s="106" t="s">
        <v>507</v>
      </c>
      <c r="Q49" s="107"/>
      <c r="R49" s="76"/>
      <c r="S49" s="76"/>
      <c r="T49" s="76"/>
      <c r="U49" s="76"/>
      <c r="V49" s="21"/>
      <c r="W49" s="76"/>
      <c r="X49" s="76"/>
      <c r="Y49" s="76"/>
    </row>
    <row r="50" spans="1:25" s="80" customFormat="1" ht="18" hidden="1" customHeight="1">
      <c r="A50" s="76">
        <v>672</v>
      </c>
      <c r="B50" s="76" t="s">
        <v>56</v>
      </c>
      <c r="C50" s="21">
        <v>40857</v>
      </c>
      <c r="D50" s="21">
        <v>40918</v>
      </c>
      <c r="E50" s="76" t="s">
        <v>1589</v>
      </c>
      <c r="F50" s="76" t="s">
        <v>1581</v>
      </c>
      <c r="G50" s="76" t="s">
        <v>190</v>
      </c>
      <c r="H50" s="107" t="s">
        <v>507</v>
      </c>
      <c r="I50" s="107" t="s">
        <v>507</v>
      </c>
      <c r="J50" s="21" t="s">
        <v>1723</v>
      </c>
      <c r="K50" s="21" t="s">
        <v>57</v>
      </c>
      <c r="L50" s="76" t="s">
        <v>1724</v>
      </c>
      <c r="M50" s="107" t="s">
        <v>507</v>
      </c>
      <c r="N50" s="107" t="s">
        <v>507</v>
      </c>
      <c r="O50" s="107" t="s">
        <v>507</v>
      </c>
      <c r="P50" s="76" t="s">
        <v>698</v>
      </c>
      <c r="Q50" s="107"/>
      <c r="R50" s="76"/>
      <c r="S50" s="76"/>
      <c r="T50" s="76"/>
      <c r="U50" s="76"/>
      <c r="V50" s="76"/>
      <c r="W50" s="76"/>
      <c r="X50" s="76"/>
      <c r="Y50" s="76"/>
    </row>
    <row r="51" spans="1:25" s="80" customFormat="1" ht="18" hidden="1" customHeight="1">
      <c r="A51" s="76">
        <v>673</v>
      </c>
      <c r="B51" s="76" t="s">
        <v>58</v>
      </c>
      <c r="C51" s="21">
        <v>40857</v>
      </c>
      <c r="D51" s="21">
        <v>40918</v>
      </c>
      <c r="E51" s="76" t="s">
        <v>1580</v>
      </c>
      <c r="F51" s="76" t="s">
        <v>1581</v>
      </c>
      <c r="G51" s="76" t="s">
        <v>191</v>
      </c>
      <c r="H51" s="76" t="s">
        <v>436</v>
      </c>
      <c r="I51" s="76">
        <v>40931</v>
      </c>
      <c r="J51" s="21" t="s">
        <v>1725</v>
      </c>
      <c r="K51" s="21" t="s">
        <v>59</v>
      </c>
      <c r="L51" s="76" t="s">
        <v>1726</v>
      </c>
      <c r="M51" s="76" t="s">
        <v>395</v>
      </c>
      <c r="N51" s="76" t="s">
        <v>1643</v>
      </c>
      <c r="O51" s="76">
        <v>40932</v>
      </c>
      <c r="P51" s="106" t="s">
        <v>507</v>
      </c>
      <c r="Q51" s="107"/>
      <c r="R51" s="76"/>
      <c r="S51" s="76"/>
      <c r="T51" s="76"/>
      <c r="U51" s="76"/>
      <c r="V51" s="21"/>
      <c r="W51" s="76"/>
      <c r="X51" s="76"/>
      <c r="Y51" s="76"/>
    </row>
    <row r="52" spans="1:25" s="80" customFormat="1" ht="18" hidden="1" customHeight="1">
      <c r="A52" s="76">
        <v>684</v>
      </c>
      <c r="B52" s="76" t="s">
        <v>80</v>
      </c>
      <c r="C52" s="21">
        <v>40857</v>
      </c>
      <c r="D52" s="21">
        <v>40918</v>
      </c>
      <c r="E52" s="76" t="s">
        <v>1580</v>
      </c>
      <c r="F52" s="76" t="s">
        <v>1581</v>
      </c>
      <c r="G52" s="76" t="s">
        <v>202</v>
      </c>
      <c r="H52" s="76" t="s">
        <v>446</v>
      </c>
      <c r="I52" s="76">
        <v>40920</v>
      </c>
      <c r="J52" s="21" t="s">
        <v>1727</v>
      </c>
      <c r="K52" s="21" t="s">
        <v>81</v>
      </c>
      <c r="L52" s="76" t="s">
        <v>1728</v>
      </c>
      <c r="M52" s="76" t="s">
        <v>256</v>
      </c>
      <c r="N52" s="76" t="s">
        <v>1601</v>
      </c>
      <c r="O52" s="76">
        <v>40919</v>
      </c>
      <c r="P52" s="106" t="s">
        <v>507</v>
      </c>
      <c r="Q52" s="107"/>
      <c r="R52" s="76"/>
      <c r="S52" s="76"/>
      <c r="T52" s="76"/>
      <c r="U52" s="76"/>
      <c r="V52" s="21"/>
      <c r="W52" s="76"/>
      <c r="X52" s="76"/>
      <c r="Y52" s="76"/>
    </row>
    <row r="53" spans="1:25" s="80" customFormat="1" ht="18" hidden="1" customHeight="1">
      <c r="A53" s="76">
        <v>675</v>
      </c>
      <c r="B53" s="76" t="s">
        <v>62</v>
      </c>
      <c r="C53" s="21">
        <v>40857</v>
      </c>
      <c r="D53" s="21">
        <v>40918</v>
      </c>
      <c r="E53" s="76" t="s">
        <v>1580</v>
      </c>
      <c r="F53" s="76" t="s">
        <v>1581</v>
      </c>
      <c r="G53" s="76" t="s">
        <v>193</v>
      </c>
      <c r="H53" s="76" t="s">
        <v>438</v>
      </c>
      <c r="I53" s="76">
        <v>40934</v>
      </c>
      <c r="J53" s="21" t="s">
        <v>1729</v>
      </c>
      <c r="K53" s="21" t="s">
        <v>63</v>
      </c>
      <c r="L53" s="76" t="s">
        <v>1730</v>
      </c>
      <c r="M53" s="76" t="s">
        <v>396</v>
      </c>
      <c r="N53" s="76" t="s">
        <v>1598</v>
      </c>
      <c r="O53" s="76">
        <v>40934</v>
      </c>
      <c r="P53" s="106" t="s">
        <v>507</v>
      </c>
      <c r="Q53" s="107"/>
      <c r="R53" s="76"/>
      <c r="S53" s="76"/>
      <c r="T53" s="76"/>
      <c r="U53" s="76"/>
      <c r="V53" s="21"/>
      <c r="W53" s="76"/>
      <c r="X53" s="76"/>
      <c r="Y53" s="76"/>
    </row>
    <row r="54" spans="1:25" s="80" customFormat="1" ht="18" hidden="1" customHeight="1">
      <c r="A54" s="76">
        <v>677</v>
      </c>
      <c r="B54" s="76" t="s">
        <v>66</v>
      </c>
      <c r="C54" s="21">
        <v>40857</v>
      </c>
      <c r="D54" s="21">
        <v>40918</v>
      </c>
      <c r="E54" s="76" t="s">
        <v>1580</v>
      </c>
      <c r="F54" s="76" t="s">
        <v>1581</v>
      </c>
      <c r="G54" s="76" t="s">
        <v>195</v>
      </c>
      <c r="H54" s="76" t="s">
        <v>440</v>
      </c>
      <c r="I54" s="76">
        <v>40917</v>
      </c>
      <c r="J54" s="21" t="s">
        <v>1731</v>
      </c>
      <c r="K54" s="21" t="s">
        <v>67</v>
      </c>
      <c r="L54" s="76" t="s">
        <v>1732</v>
      </c>
      <c r="M54" s="76" t="s">
        <v>397</v>
      </c>
      <c r="N54" s="76" t="s">
        <v>1733</v>
      </c>
      <c r="O54" s="76">
        <v>40920</v>
      </c>
      <c r="P54" s="106" t="s">
        <v>507</v>
      </c>
      <c r="Q54" s="107"/>
      <c r="R54" s="76"/>
      <c r="S54" s="76"/>
      <c r="T54" s="76"/>
      <c r="U54" s="76"/>
      <c r="V54" s="21"/>
      <c r="W54" s="76"/>
      <c r="X54" s="76"/>
      <c r="Y54" s="76"/>
    </row>
    <row r="55" spans="1:25" s="80" customFormat="1" ht="18" hidden="1" customHeight="1">
      <c r="A55" s="76">
        <v>678</v>
      </c>
      <c r="B55" s="76" t="s">
        <v>68</v>
      </c>
      <c r="C55" s="21">
        <v>40857</v>
      </c>
      <c r="D55" s="21">
        <v>40918</v>
      </c>
      <c r="E55" s="76" t="s">
        <v>1580</v>
      </c>
      <c r="F55" s="76" t="s">
        <v>1581</v>
      </c>
      <c r="G55" s="76" t="s">
        <v>196</v>
      </c>
      <c r="H55" s="76" t="s">
        <v>441</v>
      </c>
      <c r="I55" s="76">
        <v>40917</v>
      </c>
      <c r="J55" s="21" t="s">
        <v>1734</v>
      </c>
      <c r="K55" s="21" t="s">
        <v>69</v>
      </c>
      <c r="L55" s="76" t="s">
        <v>1735</v>
      </c>
      <c r="M55" s="76" t="s">
        <v>258</v>
      </c>
      <c r="N55" s="76" t="s">
        <v>1736</v>
      </c>
      <c r="O55" s="76">
        <v>40918</v>
      </c>
      <c r="P55" s="106" t="s">
        <v>507</v>
      </c>
      <c r="Q55" s="107"/>
      <c r="R55" s="76"/>
      <c r="S55" s="76"/>
      <c r="T55" s="76"/>
      <c r="U55" s="76"/>
      <c r="V55" s="21"/>
      <c r="W55" s="76"/>
      <c r="X55" s="76"/>
      <c r="Y55" s="76"/>
    </row>
    <row r="56" spans="1:25" s="80" customFormat="1" ht="18" hidden="1" customHeight="1">
      <c r="A56" s="76">
        <v>679</v>
      </c>
      <c r="B56" s="76" t="s">
        <v>70</v>
      </c>
      <c r="C56" s="21">
        <v>40857</v>
      </c>
      <c r="D56" s="21">
        <v>40918</v>
      </c>
      <c r="E56" s="76" t="s">
        <v>1589</v>
      </c>
      <c r="F56" s="76" t="s">
        <v>1581</v>
      </c>
      <c r="G56" s="76" t="s">
        <v>197</v>
      </c>
      <c r="H56" s="107" t="s">
        <v>507</v>
      </c>
      <c r="I56" s="107" t="s">
        <v>507</v>
      </c>
      <c r="J56" s="21" t="s">
        <v>1738</v>
      </c>
      <c r="K56" s="21" t="s">
        <v>71</v>
      </c>
      <c r="L56" s="76" t="s">
        <v>1739</v>
      </c>
      <c r="M56" s="107" t="s">
        <v>507</v>
      </c>
      <c r="N56" s="107" t="s">
        <v>507</v>
      </c>
      <c r="O56" s="107" t="s">
        <v>507</v>
      </c>
      <c r="P56" s="76" t="s">
        <v>699</v>
      </c>
      <c r="Q56" s="107"/>
      <c r="R56" s="76"/>
      <c r="S56" s="76"/>
      <c r="T56" s="76"/>
      <c r="U56" s="76"/>
      <c r="V56" s="76"/>
      <c r="W56" s="76"/>
      <c r="X56" s="76"/>
      <c r="Y56" s="76"/>
    </row>
    <row r="57" spans="1:25" s="80" customFormat="1" ht="18" hidden="1" customHeight="1">
      <c r="A57" s="76">
        <v>680</v>
      </c>
      <c r="B57" s="76" t="s">
        <v>72</v>
      </c>
      <c r="C57" s="21">
        <v>40857</v>
      </c>
      <c r="D57" s="21">
        <v>40918</v>
      </c>
      <c r="E57" s="76" t="s">
        <v>1580</v>
      </c>
      <c r="F57" s="76" t="s">
        <v>1581</v>
      </c>
      <c r="G57" s="76" t="s">
        <v>198</v>
      </c>
      <c r="H57" s="76" t="s">
        <v>442</v>
      </c>
      <c r="I57" s="76">
        <v>40932</v>
      </c>
      <c r="J57" s="21" t="s">
        <v>1740</v>
      </c>
      <c r="K57" s="21" t="s">
        <v>73</v>
      </c>
      <c r="L57" s="76" t="s">
        <v>1741</v>
      </c>
      <c r="M57" s="76" t="s">
        <v>242</v>
      </c>
      <c r="N57" s="76" t="s">
        <v>1643</v>
      </c>
      <c r="O57" s="76">
        <v>40934</v>
      </c>
      <c r="P57" s="106" t="s">
        <v>507</v>
      </c>
      <c r="Q57" s="107"/>
      <c r="R57" s="76"/>
      <c r="S57" s="76"/>
      <c r="T57" s="76"/>
      <c r="U57" s="76"/>
      <c r="V57" s="21"/>
      <c r="W57" s="76"/>
      <c r="X57" s="76"/>
      <c r="Y57" s="76"/>
    </row>
    <row r="58" spans="1:25" s="80" customFormat="1" ht="18" hidden="1" customHeight="1">
      <c r="A58" s="76">
        <v>681</v>
      </c>
      <c r="B58" s="76" t="s">
        <v>74</v>
      </c>
      <c r="C58" s="21">
        <v>40857</v>
      </c>
      <c r="D58" s="21">
        <v>40918</v>
      </c>
      <c r="E58" s="76" t="s">
        <v>1580</v>
      </c>
      <c r="F58" s="76" t="s">
        <v>1581</v>
      </c>
      <c r="G58" s="76" t="s">
        <v>199</v>
      </c>
      <c r="H58" s="76" t="s">
        <v>443</v>
      </c>
      <c r="I58" s="76">
        <v>40920</v>
      </c>
      <c r="J58" s="21" t="s">
        <v>1742</v>
      </c>
      <c r="K58" s="21" t="s">
        <v>75</v>
      </c>
      <c r="L58" s="76" t="s">
        <v>1743</v>
      </c>
      <c r="M58" s="76" t="s">
        <v>225</v>
      </c>
      <c r="N58" s="76" t="s">
        <v>1744</v>
      </c>
      <c r="O58" s="76">
        <v>40921</v>
      </c>
      <c r="P58" s="106" t="s">
        <v>507</v>
      </c>
      <c r="Q58" s="107"/>
      <c r="R58" s="76"/>
      <c r="S58" s="76"/>
      <c r="T58" s="76"/>
      <c r="U58" s="76"/>
      <c r="V58" s="21"/>
      <c r="W58" s="76"/>
      <c r="X58" s="76"/>
      <c r="Y58" s="76"/>
    </row>
    <row r="59" spans="1:25" s="80" customFormat="1" ht="18" hidden="1" customHeight="1">
      <c r="A59" s="76">
        <v>682</v>
      </c>
      <c r="B59" s="76" t="s">
        <v>76</v>
      </c>
      <c r="C59" s="21">
        <v>40857</v>
      </c>
      <c r="D59" s="21">
        <v>40968</v>
      </c>
      <c r="E59" s="76" t="s">
        <v>1580</v>
      </c>
      <c r="F59" s="76" t="s">
        <v>1590</v>
      </c>
      <c r="G59" s="76" t="s">
        <v>200</v>
      </c>
      <c r="H59" s="76" t="s">
        <v>444</v>
      </c>
      <c r="I59" s="76">
        <v>40970</v>
      </c>
      <c r="J59" s="21" t="s">
        <v>1745</v>
      </c>
      <c r="K59" s="21" t="s">
        <v>77</v>
      </c>
      <c r="L59" s="76" t="s">
        <v>1746</v>
      </c>
      <c r="M59" s="76" t="s">
        <v>1747</v>
      </c>
      <c r="N59" s="76" t="s">
        <v>1748</v>
      </c>
      <c r="O59" s="76">
        <v>40976</v>
      </c>
      <c r="P59" s="106" t="s">
        <v>507</v>
      </c>
      <c r="Q59" s="107"/>
      <c r="R59" s="76"/>
      <c r="S59" s="76"/>
      <c r="T59" s="76"/>
      <c r="U59" s="76"/>
      <c r="V59" s="21"/>
      <c r="W59" s="76"/>
      <c r="X59" s="76"/>
      <c r="Y59" s="76"/>
    </row>
    <row r="60" spans="1:25" s="80" customFormat="1" ht="18" hidden="1" customHeight="1">
      <c r="A60" s="76">
        <v>683</v>
      </c>
      <c r="B60" s="76" t="s">
        <v>78</v>
      </c>
      <c r="C60" s="21">
        <v>40857</v>
      </c>
      <c r="D60" s="21">
        <v>40918</v>
      </c>
      <c r="E60" s="76" t="s">
        <v>1580</v>
      </c>
      <c r="F60" s="76" t="s">
        <v>1581</v>
      </c>
      <c r="G60" s="76" t="s">
        <v>201</v>
      </c>
      <c r="H60" s="76" t="s">
        <v>445</v>
      </c>
      <c r="I60" s="76">
        <v>40917</v>
      </c>
      <c r="J60" s="21" t="s">
        <v>1749</v>
      </c>
      <c r="K60" s="21" t="s">
        <v>79</v>
      </c>
      <c r="L60" s="76" t="s">
        <v>1750</v>
      </c>
      <c r="M60" s="76" t="s">
        <v>251</v>
      </c>
      <c r="N60" s="76" t="s">
        <v>1751</v>
      </c>
      <c r="O60" s="76">
        <v>40919</v>
      </c>
      <c r="P60" s="106" t="s">
        <v>507</v>
      </c>
      <c r="Q60" s="107"/>
      <c r="R60" s="76"/>
      <c r="S60" s="76"/>
      <c r="T60" s="76"/>
      <c r="U60" s="76"/>
      <c r="V60" s="21"/>
      <c r="W60" s="76"/>
      <c r="X60" s="76"/>
      <c r="Y60" s="76"/>
    </row>
    <row r="61" spans="1:25" s="80" customFormat="1" ht="18" hidden="1" customHeight="1">
      <c r="A61" s="76">
        <v>676</v>
      </c>
      <c r="B61" s="76" t="s">
        <v>64</v>
      </c>
      <c r="C61" s="21">
        <v>40857</v>
      </c>
      <c r="D61" s="21">
        <v>40918</v>
      </c>
      <c r="E61" s="76" t="s">
        <v>1580</v>
      </c>
      <c r="F61" s="76" t="s">
        <v>1581</v>
      </c>
      <c r="G61" s="76" t="s">
        <v>194</v>
      </c>
      <c r="H61" s="76" t="s">
        <v>439</v>
      </c>
      <c r="I61" s="76">
        <v>40917</v>
      </c>
      <c r="J61" s="21" t="s">
        <v>1752</v>
      </c>
      <c r="K61" s="21" t="s">
        <v>65</v>
      </c>
      <c r="L61" s="76" t="s">
        <v>1753</v>
      </c>
      <c r="M61" s="76" t="s">
        <v>252</v>
      </c>
      <c r="N61" s="76" t="s">
        <v>1643</v>
      </c>
      <c r="O61" s="76">
        <v>40918</v>
      </c>
      <c r="P61" s="106" t="s">
        <v>507</v>
      </c>
      <c r="Q61" s="107"/>
      <c r="R61" s="76"/>
      <c r="S61" s="76"/>
      <c r="T61" s="76"/>
      <c r="U61" s="76"/>
      <c r="V61" s="21"/>
      <c r="W61" s="76"/>
      <c r="X61" s="76"/>
      <c r="Y61" s="76"/>
    </row>
    <row r="62" spans="1:25" s="80" customFormat="1" ht="18" hidden="1" customHeight="1">
      <c r="A62" s="76">
        <v>735</v>
      </c>
      <c r="B62" s="76" t="s">
        <v>158</v>
      </c>
      <c r="C62" s="21">
        <v>40857</v>
      </c>
      <c r="D62" s="21">
        <v>40918</v>
      </c>
      <c r="E62" s="76" t="s">
        <v>1580</v>
      </c>
      <c r="F62" s="76" t="s">
        <v>1581</v>
      </c>
      <c r="G62" s="76" t="s">
        <v>132</v>
      </c>
      <c r="H62" s="76" t="s">
        <v>485</v>
      </c>
      <c r="I62" s="76">
        <v>40935</v>
      </c>
      <c r="J62" s="21" t="s">
        <v>1754</v>
      </c>
      <c r="K62" s="21" t="s">
        <v>1755</v>
      </c>
      <c r="L62" s="76" t="s">
        <v>1756</v>
      </c>
      <c r="M62" s="76" t="s">
        <v>412</v>
      </c>
      <c r="N62" s="76" t="s">
        <v>1757</v>
      </c>
      <c r="O62" s="76">
        <v>40939</v>
      </c>
      <c r="P62" s="106" t="s">
        <v>507</v>
      </c>
      <c r="Q62" s="107"/>
      <c r="R62" s="76"/>
      <c r="S62" s="76"/>
      <c r="T62" s="76"/>
      <c r="U62" s="76"/>
      <c r="V62" s="21"/>
      <c r="W62" s="76"/>
      <c r="X62" s="76"/>
      <c r="Y62" s="76"/>
    </row>
    <row r="63" spans="1:25" ht="18" hidden="1" customHeight="1">
      <c r="A63" s="76">
        <v>724</v>
      </c>
      <c r="B63" s="76" t="s">
        <v>157</v>
      </c>
      <c r="C63" s="21">
        <v>40857</v>
      </c>
      <c r="D63" s="21">
        <v>40918</v>
      </c>
      <c r="E63" s="76" t="s">
        <v>1580</v>
      </c>
      <c r="F63" s="76" t="s">
        <v>1581</v>
      </c>
      <c r="G63" s="76" t="s">
        <v>131</v>
      </c>
      <c r="H63" s="76" t="s">
        <v>484</v>
      </c>
      <c r="I63" s="76">
        <v>40920</v>
      </c>
      <c r="J63" s="21" t="s">
        <v>1758</v>
      </c>
      <c r="K63" s="21" t="s">
        <v>363</v>
      </c>
      <c r="L63" s="76" t="s">
        <v>1759</v>
      </c>
      <c r="M63" s="76" t="s">
        <v>411</v>
      </c>
      <c r="N63" s="76" t="s">
        <v>1760</v>
      </c>
      <c r="O63" s="76">
        <v>40920</v>
      </c>
      <c r="P63" s="106" t="s">
        <v>507</v>
      </c>
      <c r="Q63" s="107"/>
      <c r="R63" s="76"/>
      <c r="S63" s="76"/>
      <c r="T63" s="76"/>
      <c r="U63" s="76"/>
      <c r="V63" s="21"/>
      <c r="W63" s="76"/>
      <c r="X63" s="76"/>
      <c r="Y63" s="76"/>
    </row>
    <row r="64" spans="1:25" ht="18" hidden="1" customHeight="1">
      <c r="A64" s="76">
        <v>725</v>
      </c>
      <c r="B64" s="76" t="s">
        <v>156</v>
      </c>
      <c r="C64" s="21">
        <v>40857</v>
      </c>
      <c r="D64" s="21">
        <v>40968</v>
      </c>
      <c r="E64" s="76" t="s">
        <v>1580</v>
      </c>
      <c r="F64" s="76" t="s">
        <v>1590</v>
      </c>
      <c r="G64" s="76" t="s">
        <v>130</v>
      </c>
      <c r="H64" s="76" t="s">
        <v>483</v>
      </c>
      <c r="I64" s="76">
        <v>40966</v>
      </c>
      <c r="J64" s="21" t="s">
        <v>1761</v>
      </c>
      <c r="K64" s="21" t="s">
        <v>345</v>
      </c>
      <c r="L64" s="76" t="s">
        <v>1762</v>
      </c>
      <c r="M64" s="76" t="s">
        <v>1763</v>
      </c>
      <c r="N64" s="76" t="s">
        <v>1707</v>
      </c>
      <c r="O64" s="76">
        <v>40974</v>
      </c>
      <c r="P64" s="106" t="s">
        <v>507</v>
      </c>
      <c r="Q64" s="107"/>
      <c r="R64" s="76"/>
      <c r="S64" s="76"/>
      <c r="T64" s="76"/>
      <c r="U64" s="76"/>
      <c r="V64" s="21"/>
      <c r="W64" s="76"/>
      <c r="X64" s="76"/>
      <c r="Y64" s="76"/>
    </row>
    <row r="65" spans="1:25" ht="18" hidden="1" customHeight="1">
      <c r="A65" s="76">
        <v>726</v>
      </c>
      <c r="B65" s="76" t="s">
        <v>155</v>
      </c>
      <c r="C65" s="21">
        <v>40857</v>
      </c>
      <c r="D65" s="21">
        <v>40918</v>
      </c>
      <c r="E65" s="76" t="s">
        <v>1580</v>
      </c>
      <c r="F65" s="76" t="s">
        <v>1581</v>
      </c>
      <c r="G65" s="76" t="s">
        <v>129</v>
      </c>
      <c r="H65" s="76" t="s">
        <v>482</v>
      </c>
      <c r="I65" s="76">
        <v>40931</v>
      </c>
      <c r="J65" s="21" t="s">
        <v>1764</v>
      </c>
      <c r="K65" s="21" t="s">
        <v>375</v>
      </c>
      <c r="L65" s="76" t="s">
        <v>1765</v>
      </c>
      <c r="M65" s="76" t="s">
        <v>410</v>
      </c>
      <c r="N65" s="76" t="s">
        <v>1601</v>
      </c>
      <c r="O65" s="76">
        <v>40932</v>
      </c>
      <c r="P65" s="106" t="s">
        <v>507</v>
      </c>
      <c r="Q65" s="107"/>
      <c r="R65" s="76"/>
      <c r="S65" s="76"/>
      <c r="T65" s="76"/>
      <c r="U65" s="76"/>
      <c r="V65" s="21"/>
      <c r="W65" s="76"/>
      <c r="X65" s="76"/>
      <c r="Y65" s="76"/>
    </row>
    <row r="66" spans="1:25" ht="18" hidden="1" customHeight="1">
      <c r="A66" s="76">
        <v>727</v>
      </c>
      <c r="B66" s="76" t="s">
        <v>154</v>
      </c>
      <c r="C66" s="21">
        <v>40857</v>
      </c>
      <c r="D66" s="21">
        <v>40918</v>
      </c>
      <c r="E66" s="76" t="s">
        <v>1580</v>
      </c>
      <c r="F66" s="76" t="s">
        <v>1581</v>
      </c>
      <c r="G66" s="76" t="s">
        <v>128</v>
      </c>
      <c r="H66" s="76" t="s">
        <v>481</v>
      </c>
      <c r="I66" s="76">
        <v>40903</v>
      </c>
      <c r="J66" s="21" t="s">
        <v>1764</v>
      </c>
      <c r="K66" s="21" t="s">
        <v>308</v>
      </c>
      <c r="L66" s="76" t="s">
        <v>1766</v>
      </c>
      <c r="M66" s="76" t="s">
        <v>236</v>
      </c>
      <c r="N66" s="76" t="s">
        <v>1686</v>
      </c>
      <c r="O66" s="76">
        <v>40904</v>
      </c>
      <c r="P66" s="106" t="s">
        <v>507</v>
      </c>
      <c r="Q66" s="107"/>
      <c r="R66" s="76"/>
      <c r="S66" s="76"/>
      <c r="T66" s="76"/>
      <c r="U66" s="76"/>
      <c r="V66" s="21"/>
      <c r="W66" s="76"/>
      <c r="X66" s="76"/>
      <c r="Y66" s="76"/>
    </row>
    <row r="67" spans="1:25" ht="18" hidden="1" customHeight="1">
      <c r="A67" s="76">
        <v>728</v>
      </c>
      <c r="B67" s="76" t="s">
        <v>153</v>
      </c>
      <c r="C67" s="21">
        <v>40857</v>
      </c>
      <c r="D67" s="21">
        <v>40918</v>
      </c>
      <c r="E67" s="76" t="s">
        <v>1580</v>
      </c>
      <c r="F67" s="76" t="s">
        <v>1581</v>
      </c>
      <c r="G67" s="76" t="s">
        <v>127</v>
      </c>
      <c r="H67" s="76" t="s">
        <v>480</v>
      </c>
      <c r="I67" s="76">
        <v>40928</v>
      </c>
      <c r="J67" s="21" t="s">
        <v>1767</v>
      </c>
      <c r="K67" s="21" t="s">
        <v>383</v>
      </c>
      <c r="L67" s="76" t="s">
        <v>1768</v>
      </c>
      <c r="M67" s="76" t="s">
        <v>409</v>
      </c>
      <c r="N67" s="76" t="s">
        <v>1757</v>
      </c>
      <c r="O67" s="76">
        <v>40928</v>
      </c>
      <c r="P67" s="106" t="s">
        <v>507</v>
      </c>
      <c r="Q67" s="107"/>
      <c r="R67" s="76"/>
      <c r="S67" s="76"/>
      <c r="T67" s="76"/>
      <c r="U67" s="76"/>
      <c r="V67" s="21"/>
      <c r="W67" s="76"/>
      <c r="X67" s="76"/>
      <c r="Y67" s="76"/>
    </row>
    <row r="68" spans="1:25" ht="18" hidden="1" customHeight="1">
      <c r="A68" s="76">
        <v>729</v>
      </c>
      <c r="B68" s="76" t="s">
        <v>152</v>
      </c>
      <c r="C68" s="21">
        <v>40857</v>
      </c>
      <c r="D68" s="21">
        <v>40918</v>
      </c>
      <c r="E68" s="76" t="s">
        <v>1580</v>
      </c>
      <c r="F68" s="76" t="s">
        <v>1581</v>
      </c>
      <c r="G68" s="76" t="s">
        <v>126</v>
      </c>
      <c r="H68" s="76" t="s">
        <v>479</v>
      </c>
      <c r="I68" s="76">
        <v>40920</v>
      </c>
      <c r="J68" s="21" t="s">
        <v>1769</v>
      </c>
      <c r="K68" s="21" t="s">
        <v>310</v>
      </c>
      <c r="L68" s="76" t="s">
        <v>1770</v>
      </c>
      <c r="M68" s="76" t="s">
        <v>234</v>
      </c>
      <c r="N68" s="76" t="s">
        <v>1662</v>
      </c>
      <c r="O68" s="76">
        <v>40925</v>
      </c>
      <c r="P68" s="106" t="s">
        <v>507</v>
      </c>
      <c r="Q68" s="107"/>
      <c r="R68" s="76"/>
      <c r="S68" s="76"/>
      <c r="T68" s="76"/>
      <c r="U68" s="76"/>
      <c r="V68" s="21"/>
      <c r="W68" s="76"/>
      <c r="X68" s="76"/>
      <c r="Y68" s="76"/>
    </row>
    <row r="69" spans="1:25" ht="18" hidden="1" customHeight="1">
      <c r="A69" s="76">
        <v>730</v>
      </c>
      <c r="B69" s="76" t="s">
        <v>151</v>
      </c>
      <c r="C69" s="21">
        <v>40857</v>
      </c>
      <c r="D69" s="21">
        <v>40918</v>
      </c>
      <c r="E69" s="76" t="s">
        <v>1580</v>
      </c>
      <c r="F69" s="76" t="s">
        <v>1581</v>
      </c>
      <c r="G69" s="76" t="s">
        <v>125</v>
      </c>
      <c r="H69" s="76" t="s">
        <v>1771</v>
      </c>
      <c r="I69" s="76">
        <v>40911</v>
      </c>
      <c r="J69" s="21" t="s">
        <v>1772</v>
      </c>
      <c r="K69" s="21" t="s">
        <v>274</v>
      </c>
      <c r="L69" s="76" t="s">
        <v>1773</v>
      </c>
      <c r="M69" s="76" t="s">
        <v>248</v>
      </c>
      <c r="N69" s="76" t="s">
        <v>1774</v>
      </c>
      <c r="O69" s="76">
        <v>40913</v>
      </c>
      <c r="P69" s="106" t="s">
        <v>507</v>
      </c>
      <c r="Q69" s="107"/>
      <c r="R69" s="76"/>
      <c r="S69" s="76"/>
      <c r="T69" s="76"/>
      <c r="U69" s="76"/>
      <c r="V69" s="21"/>
      <c r="W69" s="76"/>
      <c r="X69" s="76"/>
      <c r="Y69" s="76"/>
    </row>
    <row r="70" spans="1:25" ht="18" hidden="1" customHeight="1">
      <c r="A70" s="76">
        <v>733</v>
      </c>
      <c r="B70" s="76" t="s">
        <v>150</v>
      </c>
      <c r="C70" s="21">
        <v>40857</v>
      </c>
      <c r="D70" s="21">
        <v>40918</v>
      </c>
      <c r="E70" s="76" t="s">
        <v>1580</v>
      </c>
      <c r="F70" s="76" t="s">
        <v>1581</v>
      </c>
      <c r="G70" s="76" t="s">
        <v>124</v>
      </c>
      <c r="H70" s="76" t="s">
        <v>478</v>
      </c>
      <c r="I70" s="76">
        <v>40919</v>
      </c>
      <c r="J70" s="21" t="s">
        <v>1775</v>
      </c>
      <c r="K70" s="21" t="s">
        <v>1776</v>
      </c>
      <c r="L70" s="76" t="s">
        <v>1777</v>
      </c>
      <c r="M70" s="76" t="s">
        <v>408</v>
      </c>
      <c r="N70" s="76" t="s">
        <v>1778</v>
      </c>
      <c r="O70" s="76">
        <v>40921</v>
      </c>
      <c r="P70" s="106" t="s">
        <v>507</v>
      </c>
      <c r="Q70" s="107"/>
      <c r="R70" s="76"/>
      <c r="S70" s="76"/>
      <c r="T70" s="76"/>
      <c r="U70" s="76"/>
      <c r="V70" s="21"/>
      <c r="W70" s="76"/>
      <c r="X70" s="76"/>
      <c r="Y70" s="76"/>
    </row>
    <row r="71" spans="1:25" ht="18" hidden="1" customHeight="1">
      <c r="A71" s="76">
        <v>734</v>
      </c>
      <c r="B71" s="76" t="s">
        <v>149</v>
      </c>
      <c r="C71" s="21">
        <v>40857</v>
      </c>
      <c r="D71" s="21">
        <v>40918</v>
      </c>
      <c r="E71" s="76" t="s">
        <v>1580</v>
      </c>
      <c r="F71" s="76" t="s">
        <v>1581</v>
      </c>
      <c r="G71" s="76" t="s">
        <v>123</v>
      </c>
      <c r="H71" s="76" t="s">
        <v>477</v>
      </c>
      <c r="I71" s="76">
        <v>40941</v>
      </c>
      <c r="J71" s="21" t="s">
        <v>1779</v>
      </c>
      <c r="K71" s="21" t="s">
        <v>385</v>
      </c>
      <c r="L71" s="76" t="s">
        <v>1780</v>
      </c>
      <c r="M71" s="76" t="s">
        <v>407</v>
      </c>
      <c r="N71" s="76" t="s">
        <v>1757</v>
      </c>
      <c r="O71" s="76">
        <v>40942</v>
      </c>
      <c r="P71" s="106" t="s">
        <v>507</v>
      </c>
      <c r="Q71" s="107"/>
      <c r="R71" s="76"/>
      <c r="S71" s="76"/>
      <c r="T71" s="76"/>
      <c r="U71" s="76"/>
      <c r="V71" s="21"/>
      <c r="W71" s="76"/>
      <c r="X71" s="76"/>
      <c r="Y71" s="76"/>
    </row>
    <row r="72" spans="1:25" ht="18" hidden="1" customHeight="1">
      <c r="A72" s="76">
        <v>739</v>
      </c>
      <c r="B72" s="76" t="s">
        <v>148</v>
      </c>
      <c r="C72" s="21">
        <v>40857</v>
      </c>
      <c r="D72" s="21">
        <v>40918</v>
      </c>
      <c r="E72" s="76" t="s">
        <v>1580</v>
      </c>
      <c r="F72" s="76" t="s">
        <v>1581</v>
      </c>
      <c r="G72" s="76" t="s">
        <v>122</v>
      </c>
      <c r="H72" s="76" t="s">
        <v>476</v>
      </c>
      <c r="I72" s="76">
        <v>40933</v>
      </c>
      <c r="J72" s="21" t="s">
        <v>1781</v>
      </c>
      <c r="K72" s="21" t="s">
        <v>334</v>
      </c>
      <c r="L72" s="76" t="s">
        <v>1782</v>
      </c>
      <c r="M72" s="76" t="s">
        <v>406</v>
      </c>
      <c r="N72" s="76" t="s">
        <v>1712</v>
      </c>
      <c r="O72" s="76">
        <v>40934</v>
      </c>
      <c r="P72" s="106" t="s">
        <v>507</v>
      </c>
      <c r="Q72" s="107"/>
      <c r="R72" s="76"/>
      <c r="S72" s="76"/>
      <c r="T72" s="76"/>
      <c r="U72" s="76"/>
      <c r="V72" s="21"/>
      <c r="W72" s="76"/>
      <c r="X72" s="76"/>
      <c r="Y72" s="76"/>
    </row>
    <row r="73" spans="1:25" ht="18" hidden="1" customHeight="1">
      <c r="A73" s="76">
        <v>736</v>
      </c>
      <c r="B73" s="76" t="s">
        <v>147</v>
      </c>
      <c r="C73" s="21">
        <v>40857</v>
      </c>
      <c r="D73" s="21">
        <v>40918</v>
      </c>
      <c r="E73" s="76" t="s">
        <v>1580</v>
      </c>
      <c r="F73" s="76" t="s">
        <v>1581</v>
      </c>
      <c r="G73" s="76" t="s">
        <v>121</v>
      </c>
      <c r="H73" s="76" t="s">
        <v>475</v>
      </c>
      <c r="I73" s="76">
        <v>40924</v>
      </c>
      <c r="J73" s="21" t="s">
        <v>1783</v>
      </c>
      <c r="K73" s="21" t="s">
        <v>358</v>
      </c>
      <c r="L73" s="76" t="s">
        <v>1784</v>
      </c>
      <c r="M73" s="76" t="s">
        <v>405</v>
      </c>
      <c r="N73" s="76" t="s">
        <v>1785</v>
      </c>
      <c r="O73" s="76">
        <v>40924</v>
      </c>
      <c r="P73" s="106" t="s">
        <v>507</v>
      </c>
      <c r="Q73" s="107"/>
      <c r="R73" s="76"/>
      <c r="S73" s="76"/>
      <c r="T73" s="76"/>
      <c r="U73" s="76"/>
      <c r="V73" s="21"/>
      <c r="W73" s="76"/>
      <c r="X73" s="76"/>
      <c r="Y73" s="76"/>
    </row>
    <row r="74" spans="1:25" ht="18" hidden="1" customHeight="1">
      <c r="A74" s="76">
        <v>737</v>
      </c>
      <c r="B74" s="76" t="s">
        <v>146</v>
      </c>
      <c r="C74" s="21">
        <v>40857</v>
      </c>
      <c r="D74" s="21">
        <v>40918</v>
      </c>
      <c r="E74" s="76" t="s">
        <v>1580</v>
      </c>
      <c r="F74" s="76" t="s">
        <v>1581</v>
      </c>
      <c r="G74" s="76" t="s">
        <v>120</v>
      </c>
      <c r="H74" s="76" t="s">
        <v>474</v>
      </c>
      <c r="I74" s="76">
        <v>40917</v>
      </c>
      <c r="J74" s="21" t="s">
        <v>1786</v>
      </c>
      <c r="K74" s="21" t="s">
        <v>341</v>
      </c>
      <c r="L74" s="76" t="s">
        <v>1787</v>
      </c>
      <c r="M74" s="76" t="s">
        <v>257</v>
      </c>
      <c r="N74" s="76" t="s">
        <v>1788</v>
      </c>
      <c r="O74" s="76">
        <v>40917</v>
      </c>
      <c r="P74" s="106" t="s">
        <v>507</v>
      </c>
      <c r="Q74" s="107"/>
      <c r="R74" s="76"/>
      <c r="S74" s="76"/>
      <c r="T74" s="76"/>
      <c r="U74" s="76"/>
      <c r="V74" s="21"/>
      <c r="W74" s="76"/>
      <c r="X74" s="76"/>
      <c r="Y74" s="76"/>
    </row>
    <row r="75" spans="1:25" ht="18" hidden="1" customHeight="1">
      <c r="A75" s="76">
        <v>738</v>
      </c>
      <c r="B75" s="76" t="s">
        <v>145</v>
      </c>
      <c r="C75" s="21">
        <v>40857</v>
      </c>
      <c r="D75" s="21">
        <v>40918</v>
      </c>
      <c r="E75" s="76" t="s">
        <v>1580</v>
      </c>
      <c r="F75" s="76" t="s">
        <v>1581</v>
      </c>
      <c r="G75" s="76" t="s">
        <v>119</v>
      </c>
      <c r="H75" s="76" t="s">
        <v>473</v>
      </c>
      <c r="I75" s="76">
        <v>40911</v>
      </c>
      <c r="J75" s="21" t="s">
        <v>1789</v>
      </c>
      <c r="K75" s="21" t="s">
        <v>279</v>
      </c>
      <c r="L75" s="76" t="s">
        <v>1790</v>
      </c>
      <c r="M75" s="76" t="s">
        <v>246</v>
      </c>
      <c r="N75" s="107" t="s">
        <v>507</v>
      </c>
      <c r="O75" s="76">
        <v>40913</v>
      </c>
      <c r="P75" s="106" t="s">
        <v>507</v>
      </c>
      <c r="Q75" s="107"/>
      <c r="R75" s="76"/>
      <c r="S75" s="76"/>
      <c r="T75" s="76"/>
      <c r="U75" s="76"/>
      <c r="V75" s="21"/>
      <c r="W75" s="76"/>
      <c r="X75" s="76"/>
      <c r="Y75" s="76"/>
    </row>
    <row r="76" spans="1:25" ht="18" hidden="1" customHeight="1">
      <c r="A76" s="76">
        <v>753</v>
      </c>
      <c r="B76" s="76" t="s">
        <v>144</v>
      </c>
      <c r="C76" s="21">
        <v>40863</v>
      </c>
      <c r="D76" s="21">
        <v>40918</v>
      </c>
      <c r="E76" s="76" t="s">
        <v>1580</v>
      </c>
      <c r="F76" s="76" t="s">
        <v>1581</v>
      </c>
      <c r="G76" s="76" t="s">
        <v>118</v>
      </c>
      <c r="H76" s="76" t="s">
        <v>472</v>
      </c>
      <c r="I76" s="76">
        <v>40905</v>
      </c>
      <c r="J76" s="21" t="s">
        <v>1791</v>
      </c>
      <c r="K76" s="21" t="s">
        <v>291</v>
      </c>
      <c r="L76" s="76">
        <v>3136496866</v>
      </c>
      <c r="M76" s="76" t="s">
        <v>240</v>
      </c>
      <c r="N76" s="76" t="s">
        <v>1792</v>
      </c>
      <c r="O76" s="76">
        <v>40905</v>
      </c>
      <c r="P76" s="106" t="s">
        <v>507</v>
      </c>
      <c r="Q76" s="107"/>
      <c r="R76" s="76"/>
      <c r="S76" s="76"/>
      <c r="T76" s="76"/>
      <c r="U76" s="76"/>
      <c r="V76" s="21"/>
      <c r="W76" s="76"/>
      <c r="X76" s="76"/>
      <c r="Y76" s="76"/>
    </row>
    <row r="77" spans="1:25" ht="18" hidden="1" customHeight="1">
      <c r="A77" s="76">
        <v>752</v>
      </c>
      <c r="B77" s="76" t="s">
        <v>143</v>
      </c>
      <c r="C77" s="21">
        <v>40863</v>
      </c>
      <c r="D77" s="21">
        <v>40918</v>
      </c>
      <c r="E77" s="76" t="s">
        <v>1580</v>
      </c>
      <c r="F77" s="76" t="s">
        <v>1581</v>
      </c>
      <c r="G77" s="76" t="s">
        <v>118</v>
      </c>
      <c r="H77" s="76" t="s">
        <v>471</v>
      </c>
      <c r="I77" s="76">
        <v>40897</v>
      </c>
      <c r="J77" s="21" t="s">
        <v>1793</v>
      </c>
      <c r="K77" s="21" t="s">
        <v>290</v>
      </c>
      <c r="L77" s="76" t="s">
        <v>1794</v>
      </c>
      <c r="M77" s="76" t="s">
        <v>253</v>
      </c>
      <c r="N77" s="76" t="s">
        <v>1643</v>
      </c>
      <c r="O77" s="76">
        <v>40903</v>
      </c>
      <c r="P77" s="106" t="s">
        <v>507</v>
      </c>
      <c r="Q77" s="107"/>
      <c r="R77" s="76"/>
      <c r="S77" s="76"/>
      <c r="T77" s="76"/>
      <c r="U77" s="76"/>
      <c r="V77" s="21"/>
      <c r="W77" s="76"/>
      <c r="X77" s="76"/>
      <c r="Y77" s="76"/>
    </row>
    <row r="78" spans="1:25" ht="18" hidden="1" customHeight="1">
      <c r="A78" s="76">
        <v>751</v>
      </c>
      <c r="B78" s="76" t="s">
        <v>142</v>
      </c>
      <c r="C78" s="21">
        <v>40863</v>
      </c>
      <c r="D78" s="21">
        <v>40918</v>
      </c>
      <c r="E78" s="76" t="s">
        <v>1580</v>
      </c>
      <c r="F78" s="76" t="s">
        <v>1581</v>
      </c>
      <c r="G78" s="76" t="s">
        <v>118</v>
      </c>
      <c r="H78" s="76" t="s">
        <v>470</v>
      </c>
      <c r="I78" s="76">
        <v>40911</v>
      </c>
      <c r="J78" s="21" t="s">
        <v>1795</v>
      </c>
      <c r="K78" s="21" t="s">
        <v>1796</v>
      </c>
      <c r="L78" s="76" t="s">
        <v>1797</v>
      </c>
      <c r="M78" s="76" t="s">
        <v>1798</v>
      </c>
      <c r="N78" s="76" t="s">
        <v>1662</v>
      </c>
      <c r="O78" s="76">
        <v>40911</v>
      </c>
      <c r="P78" s="106" t="s">
        <v>507</v>
      </c>
      <c r="Q78" s="107"/>
      <c r="R78" s="76"/>
      <c r="S78" s="76"/>
      <c r="T78" s="76"/>
      <c r="U78" s="76"/>
      <c r="V78" s="21"/>
      <c r="W78" s="76"/>
      <c r="X78" s="76"/>
      <c r="Y78" s="76"/>
    </row>
    <row r="79" spans="1:25" ht="18" hidden="1" customHeight="1">
      <c r="A79" s="76">
        <v>750</v>
      </c>
      <c r="B79" s="76" t="s">
        <v>141</v>
      </c>
      <c r="C79" s="21">
        <v>40863</v>
      </c>
      <c r="D79" s="21">
        <v>40918</v>
      </c>
      <c r="E79" s="76" t="s">
        <v>1580</v>
      </c>
      <c r="F79" s="76" t="s">
        <v>1581</v>
      </c>
      <c r="G79" s="76" t="s">
        <v>118</v>
      </c>
      <c r="H79" s="76" t="s">
        <v>469</v>
      </c>
      <c r="I79" s="76">
        <v>40911</v>
      </c>
      <c r="J79" s="21" t="s">
        <v>1795</v>
      </c>
      <c r="K79" s="21" t="s">
        <v>288</v>
      </c>
      <c r="L79" s="76" t="s">
        <v>1799</v>
      </c>
      <c r="M79" s="76" t="s">
        <v>263</v>
      </c>
      <c r="N79" s="76" t="s">
        <v>1686</v>
      </c>
      <c r="O79" s="76">
        <v>40914</v>
      </c>
      <c r="P79" s="106" t="s">
        <v>507</v>
      </c>
      <c r="Q79" s="107"/>
      <c r="R79" s="76"/>
      <c r="S79" s="76"/>
      <c r="T79" s="76"/>
      <c r="U79" s="76"/>
      <c r="V79" s="21"/>
      <c r="W79" s="76"/>
      <c r="X79" s="76"/>
      <c r="Y79" s="76"/>
    </row>
    <row r="80" spans="1:25" ht="18" hidden="1" customHeight="1">
      <c r="A80" s="76">
        <v>749</v>
      </c>
      <c r="B80" s="76" t="s">
        <v>140</v>
      </c>
      <c r="C80" s="21">
        <v>40863</v>
      </c>
      <c r="D80" s="21">
        <v>40918</v>
      </c>
      <c r="E80" s="76" t="s">
        <v>1580</v>
      </c>
      <c r="F80" s="76" t="s">
        <v>1581</v>
      </c>
      <c r="G80" s="76" t="s">
        <v>118</v>
      </c>
      <c r="H80" s="76" t="s">
        <v>468</v>
      </c>
      <c r="I80" s="76">
        <v>40905</v>
      </c>
      <c r="J80" s="21" t="s">
        <v>1800</v>
      </c>
      <c r="K80" s="21" t="s">
        <v>287</v>
      </c>
      <c r="L80" s="76" t="s">
        <v>1801</v>
      </c>
      <c r="M80" s="76" t="s">
        <v>259</v>
      </c>
      <c r="N80" s="76" t="s">
        <v>1802</v>
      </c>
      <c r="O80" s="76">
        <v>40925</v>
      </c>
      <c r="P80" s="106" t="s">
        <v>507</v>
      </c>
      <c r="Q80" s="107"/>
      <c r="R80" s="76"/>
      <c r="S80" s="76"/>
      <c r="T80" s="76"/>
      <c r="U80" s="76"/>
      <c r="V80" s="21"/>
      <c r="W80" s="76"/>
      <c r="X80" s="76"/>
      <c r="Y80" s="76"/>
    </row>
    <row r="81" spans="1:25" ht="18" hidden="1" customHeight="1">
      <c r="A81" s="76">
        <v>748</v>
      </c>
      <c r="B81" s="76" t="s">
        <v>139</v>
      </c>
      <c r="C81" s="21">
        <v>40863</v>
      </c>
      <c r="D81" s="21">
        <v>40918</v>
      </c>
      <c r="E81" s="76" t="s">
        <v>1580</v>
      </c>
      <c r="F81" s="76" t="s">
        <v>1581</v>
      </c>
      <c r="G81" s="76" t="s">
        <v>118</v>
      </c>
      <c r="H81" s="76" t="s">
        <v>467</v>
      </c>
      <c r="I81" s="76">
        <v>40906</v>
      </c>
      <c r="J81" s="21" t="s">
        <v>1803</v>
      </c>
      <c r="K81" s="21" t="s">
        <v>286</v>
      </c>
      <c r="L81" s="76" t="s">
        <v>1804</v>
      </c>
      <c r="M81" s="76" t="s">
        <v>227</v>
      </c>
      <c r="N81" s="76" t="s">
        <v>1744</v>
      </c>
      <c r="O81" s="76">
        <v>40910</v>
      </c>
      <c r="P81" s="106" t="s">
        <v>507</v>
      </c>
      <c r="Q81" s="107"/>
      <c r="R81" s="76"/>
      <c r="S81" s="76"/>
      <c r="T81" s="76"/>
      <c r="U81" s="76"/>
      <c r="V81" s="21"/>
      <c r="W81" s="76"/>
      <c r="X81" s="76"/>
      <c r="Y81" s="76"/>
    </row>
    <row r="82" spans="1:25" ht="18" hidden="1" customHeight="1">
      <c r="A82" s="76">
        <v>747</v>
      </c>
      <c r="B82" s="76" t="s">
        <v>138</v>
      </c>
      <c r="C82" s="21">
        <v>40863</v>
      </c>
      <c r="D82" s="21">
        <v>40918</v>
      </c>
      <c r="E82" s="76" t="s">
        <v>1580</v>
      </c>
      <c r="F82" s="76" t="s">
        <v>1581</v>
      </c>
      <c r="G82" s="76" t="s">
        <v>118</v>
      </c>
      <c r="H82" s="76" t="s">
        <v>466</v>
      </c>
      <c r="I82" s="76">
        <v>40896</v>
      </c>
      <c r="J82" s="21" t="s">
        <v>1805</v>
      </c>
      <c r="K82" s="21" t="s">
        <v>285</v>
      </c>
      <c r="L82" s="76" t="s">
        <v>1804</v>
      </c>
      <c r="M82" s="76" t="s">
        <v>264</v>
      </c>
      <c r="N82" s="107" t="s">
        <v>507</v>
      </c>
      <c r="O82" s="76">
        <v>40898</v>
      </c>
      <c r="P82" s="106" t="s">
        <v>507</v>
      </c>
      <c r="Q82" s="107"/>
      <c r="R82" s="76"/>
      <c r="S82" s="76"/>
      <c r="T82" s="76"/>
      <c r="U82" s="76"/>
      <c r="V82" s="21"/>
      <c r="W82" s="76"/>
      <c r="X82" s="76"/>
      <c r="Y82" s="76"/>
    </row>
    <row r="83" spans="1:25" ht="18" hidden="1" customHeight="1">
      <c r="A83" s="76">
        <v>746</v>
      </c>
      <c r="B83" s="76" t="s">
        <v>137</v>
      </c>
      <c r="C83" s="21">
        <v>40863</v>
      </c>
      <c r="D83" s="21">
        <v>40918</v>
      </c>
      <c r="E83" s="76" t="s">
        <v>1580</v>
      </c>
      <c r="F83" s="76" t="s">
        <v>1581</v>
      </c>
      <c r="G83" s="76" t="s">
        <v>118</v>
      </c>
      <c r="H83" s="76" t="s">
        <v>465</v>
      </c>
      <c r="I83" s="76">
        <v>40914</v>
      </c>
      <c r="J83" s="21" t="s">
        <v>1806</v>
      </c>
      <c r="K83" s="21" t="s">
        <v>284</v>
      </c>
      <c r="L83" s="76" t="s">
        <v>1807</v>
      </c>
      <c r="M83" s="76" t="s">
        <v>262</v>
      </c>
      <c r="N83" s="76" t="s">
        <v>1808</v>
      </c>
      <c r="O83" s="76">
        <v>40918</v>
      </c>
      <c r="P83" s="106" t="s">
        <v>507</v>
      </c>
      <c r="Q83" s="107"/>
      <c r="R83" s="76"/>
      <c r="S83" s="76"/>
      <c r="T83" s="76"/>
      <c r="U83" s="76"/>
      <c r="V83" s="21"/>
      <c r="W83" s="76"/>
      <c r="X83" s="76"/>
      <c r="Y83" s="76"/>
    </row>
    <row r="84" spans="1:25" ht="18" hidden="1" customHeight="1">
      <c r="A84" s="76">
        <v>745</v>
      </c>
      <c r="B84" s="76" t="s">
        <v>136</v>
      </c>
      <c r="C84" s="21">
        <v>40863</v>
      </c>
      <c r="D84" s="21">
        <v>40918</v>
      </c>
      <c r="E84" s="76" t="s">
        <v>1580</v>
      </c>
      <c r="F84" s="76" t="s">
        <v>1581</v>
      </c>
      <c r="G84" s="76" t="s">
        <v>118</v>
      </c>
      <c r="H84" s="76" t="s">
        <v>464</v>
      </c>
      <c r="I84" s="76">
        <v>40917</v>
      </c>
      <c r="J84" s="21" t="s">
        <v>1809</v>
      </c>
      <c r="K84" s="21" t="s">
        <v>283</v>
      </c>
      <c r="L84" s="76" t="s">
        <v>1810</v>
      </c>
      <c r="M84" s="76" t="s">
        <v>267</v>
      </c>
      <c r="N84" s="76" t="s">
        <v>1611</v>
      </c>
      <c r="O84" s="76">
        <v>40917</v>
      </c>
      <c r="P84" s="106" t="s">
        <v>507</v>
      </c>
      <c r="Q84" s="107"/>
      <c r="R84" s="76"/>
      <c r="S84" s="76"/>
      <c r="T84" s="76"/>
      <c r="U84" s="76"/>
      <c r="V84" s="21"/>
      <c r="W84" s="76"/>
      <c r="X84" s="76"/>
      <c r="Y84" s="76"/>
    </row>
    <row r="85" spans="1:25" ht="18" hidden="1" customHeight="1">
      <c r="A85" s="76">
        <v>744</v>
      </c>
      <c r="B85" s="76" t="s">
        <v>135</v>
      </c>
      <c r="C85" s="21">
        <v>40863</v>
      </c>
      <c r="D85" s="21">
        <v>40918</v>
      </c>
      <c r="E85" s="76" t="s">
        <v>1580</v>
      </c>
      <c r="F85" s="76" t="s">
        <v>1581</v>
      </c>
      <c r="G85" s="76" t="s">
        <v>118</v>
      </c>
      <c r="H85" s="76" t="s">
        <v>463</v>
      </c>
      <c r="I85" s="76">
        <v>40893</v>
      </c>
      <c r="J85" s="21" t="s">
        <v>1811</v>
      </c>
      <c r="K85" s="21" t="s">
        <v>282</v>
      </c>
      <c r="L85" s="76" t="s">
        <v>1812</v>
      </c>
      <c r="M85" s="76" t="s">
        <v>265</v>
      </c>
      <c r="N85" s="76" t="s">
        <v>1673</v>
      </c>
      <c r="O85" s="76">
        <v>40899</v>
      </c>
      <c r="P85" s="106" t="s">
        <v>507</v>
      </c>
      <c r="Q85" s="107"/>
      <c r="R85" s="76"/>
      <c r="S85" s="76"/>
      <c r="T85" s="76"/>
      <c r="U85" s="76"/>
      <c r="V85" s="21"/>
      <c r="W85" s="76"/>
      <c r="X85" s="76"/>
      <c r="Y85" s="76"/>
    </row>
    <row r="86" spans="1:25" ht="18" hidden="1" customHeight="1">
      <c r="A86" s="76">
        <v>743</v>
      </c>
      <c r="B86" s="76" t="s">
        <v>134</v>
      </c>
      <c r="C86" s="21">
        <v>40863</v>
      </c>
      <c r="D86" s="21">
        <v>40918</v>
      </c>
      <c r="E86" s="76" t="s">
        <v>1580</v>
      </c>
      <c r="F86" s="76" t="s">
        <v>1581</v>
      </c>
      <c r="G86" s="76" t="s">
        <v>118</v>
      </c>
      <c r="H86" s="76" t="s">
        <v>462</v>
      </c>
      <c r="I86" s="76">
        <v>40893</v>
      </c>
      <c r="J86" s="21" t="s">
        <v>1811</v>
      </c>
      <c r="K86" s="21" t="s">
        <v>281</v>
      </c>
      <c r="L86" s="76" t="s">
        <v>1813</v>
      </c>
      <c r="M86" s="76" t="s">
        <v>266</v>
      </c>
      <c r="N86" s="76" t="s">
        <v>1778</v>
      </c>
      <c r="O86" s="76">
        <v>40899</v>
      </c>
      <c r="P86" s="106" t="s">
        <v>507</v>
      </c>
      <c r="Q86" s="107"/>
      <c r="R86" s="76"/>
      <c r="S86" s="76"/>
      <c r="T86" s="76"/>
      <c r="U86" s="76"/>
      <c r="V86" s="21"/>
      <c r="W86" s="76"/>
      <c r="X86" s="76"/>
      <c r="Y86" s="76"/>
    </row>
    <row r="87" spans="1:25" ht="18" hidden="1" customHeight="1">
      <c r="A87" s="76">
        <v>754</v>
      </c>
      <c r="B87" s="76" t="s">
        <v>133</v>
      </c>
      <c r="C87" s="21">
        <v>40863</v>
      </c>
      <c r="D87" s="21">
        <v>40918</v>
      </c>
      <c r="E87" s="76" t="s">
        <v>1580</v>
      </c>
      <c r="F87" s="76" t="s">
        <v>1581</v>
      </c>
      <c r="G87" s="76" t="s">
        <v>118</v>
      </c>
      <c r="H87" s="76" t="s">
        <v>461</v>
      </c>
      <c r="I87" s="76">
        <v>40917</v>
      </c>
      <c r="J87" s="21" t="s">
        <v>1814</v>
      </c>
      <c r="K87" s="21" t="s">
        <v>292</v>
      </c>
      <c r="L87" s="76" t="s">
        <v>1815</v>
      </c>
      <c r="M87" s="76" t="s">
        <v>1816</v>
      </c>
      <c r="N87" s="76" t="s">
        <v>1611</v>
      </c>
      <c r="O87" s="76">
        <v>40918</v>
      </c>
      <c r="P87" s="106" t="s">
        <v>507</v>
      </c>
      <c r="Q87" s="107"/>
      <c r="R87" s="76"/>
      <c r="S87" s="76"/>
      <c r="T87" s="76"/>
      <c r="U87" s="76"/>
      <c r="V87" s="21"/>
      <c r="W87" s="76"/>
      <c r="X87" s="76"/>
      <c r="Y87" s="76"/>
    </row>
    <row r="88" spans="1:25" ht="18" hidden="1" customHeight="1">
      <c r="A88" s="76" t="s">
        <v>681</v>
      </c>
      <c r="B88" s="76" t="s">
        <v>681</v>
      </c>
      <c r="C88" s="21">
        <v>40886</v>
      </c>
      <c r="D88" s="21">
        <v>40931</v>
      </c>
      <c r="E88" s="76" t="s">
        <v>1580</v>
      </c>
      <c r="F88" s="76" t="s">
        <v>1581</v>
      </c>
      <c r="G88" s="76" t="s">
        <v>1817</v>
      </c>
      <c r="H88" s="76" t="s">
        <v>1818</v>
      </c>
      <c r="I88" s="76">
        <v>40886</v>
      </c>
      <c r="J88" s="21" t="s">
        <v>696</v>
      </c>
      <c r="K88" s="21" t="s">
        <v>1819</v>
      </c>
      <c r="L88" s="76">
        <v>32845241</v>
      </c>
      <c r="M88" s="76" t="s">
        <v>1820</v>
      </c>
      <c r="N88" s="76" t="s">
        <v>1821</v>
      </c>
      <c r="O88" s="76">
        <v>41252</v>
      </c>
      <c r="P88" s="106" t="s">
        <v>507</v>
      </c>
      <c r="Q88" s="107"/>
      <c r="R88" s="76"/>
      <c r="S88" s="76"/>
      <c r="T88" s="90"/>
      <c r="U88" s="76"/>
      <c r="V88" s="21"/>
      <c r="W88" s="76"/>
      <c r="X88" s="76"/>
      <c r="Y88" s="76"/>
    </row>
    <row r="89" spans="1:25" ht="18" hidden="1" customHeight="1">
      <c r="A89" s="76" t="s">
        <v>680</v>
      </c>
      <c r="B89" s="76" t="s">
        <v>680</v>
      </c>
      <c r="C89" s="21">
        <v>40886</v>
      </c>
      <c r="D89" s="21">
        <v>40886</v>
      </c>
      <c r="E89" s="76" t="s">
        <v>1580</v>
      </c>
      <c r="F89" s="76" t="s">
        <v>1581</v>
      </c>
      <c r="G89" s="76" t="s">
        <v>1817</v>
      </c>
      <c r="H89" s="76" t="s">
        <v>1822</v>
      </c>
      <c r="I89" s="76">
        <v>40886</v>
      </c>
      <c r="J89" s="21" t="s">
        <v>696</v>
      </c>
      <c r="K89" s="21" t="s">
        <v>1823</v>
      </c>
      <c r="L89" s="76">
        <v>32845241</v>
      </c>
      <c r="M89" s="76" t="s">
        <v>1824</v>
      </c>
      <c r="N89" s="107" t="s">
        <v>507</v>
      </c>
      <c r="O89" s="76">
        <v>41252</v>
      </c>
      <c r="P89" s="106" t="s">
        <v>507</v>
      </c>
      <c r="Q89" s="107"/>
      <c r="R89" s="76"/>
      <c r="S89" s="76"/>
      <c r="T89" s="90"/>
      <c r="U89" s="76"/>
      <c r="V89" s="21"/>
      <c r="W89" s="76"/>
      <c r="X89" s="76"/>
      <c r="Y89" s="76"/>
    </row>
    <row r="90" spans="1:25" ht="18" hidden="1" customHeight="1">
      <c r="A90" s="76" t="s">
        <v>1825</v>
      </c>
      <c r="B90" s="76" t="s">
        <v>3004</v>
      </c>
      <c r="C90" s="21">
        <v>40912</v>
      </c>
      <c r="D90" s="21">
        <v>40957</v>
      </c>
      <c r="E90" s="76" t="s">
        <v>1580</v>
      </c>
      <c r="F90" s="76" t="s">
        <v>1581</v>
      </c>
      <c r="G90" s="76" t="s">
        <v>1817</v>
      </c>
      <c r="H90" s="76" t="s">
        <v>1826</v>
      </c>
      <c r="I90" s="76">
        <v>40912</v>
      </c>
      <c r="J90" s="21" t="s">
        <v>1827</v>
      </c>
      <c r="K90" s="21" t="s">
        <v>1828</v>
      </c>
      <c r="L90" s="76">
        <v>0</v>
      </c>
      <c r="M90" s="76" t="s">
        <v>1829</v>
      </c>
      <c r="N90" s="107" t="s">
        <v>507</v>
      </c>
      <c r="O90" s="76">
        <v>40912</v>
      </c>
      <c r="P90" s="106" t="s">
        <v>507</v>
      </c>
      <c r="Q90" s="107"/>
      <c r="R90" s="76"/>
      <c r="S90" s="76"/>
      <c r="T90" s="76"/>
      <c r="U90" s="76"/>
      <c r="V90" s="21"/>
      <c r="W90" s="76"/>
      <c r="X90" s="76"/>
      <c r="Y90" s="76"/>
    </row>
    <row r="91" spans="1:25" ht="18" hidden="1" customHeight="1">
      <c r="A91" s="76" t="s">
        <v>1830</v>
      </c>
      <c r="B91" s="76" t="s">
        <v>1830</v>
      </c>
      <c r="C91" s="21">
        <v>40914</v>
      </c>
      <c r="D91" s="21">
        <v>40959</v>
      </c>
      <c r="E91" s="76" t="s">
        <v>1737</v>
      </c>
      <c r="F91" s="76" t="s">
        <v>1581</v>
      </c>
      <c r="G91" s="76" t="s">
        <v>1831</v>
      </c>
      <c r="H91" s="107" t="s">
        <v>507</v>
      </c>
      <c r="I91" s="107" t="s">
        <v>507</v>
      </c>
      <c r="J91" s="21" t="s">
        <v>1832</v>
      </c>
      <c r="K91" s="21" t="s">
        <v>1833</v>
      </c>
      <c r="L91" s="76" t="s">
        <v>1834</v>
      </c>
      <c r="M91" s="107" t="s">
        <v>507</v>
      </c>
      <c r="N91" s="107" t="s">
        <v>507</v>
      </c>
      <c r="O91" s="107" t="s">
        <v>507</v>
      </c>
      <c r="P91" s="21" t="s">
        <v>1835</v>
      </c>
      <c r="Q91" s="107"/>
      <c r="R91" s="76"/>
      <c r="S91" s="76"/>
      <c r="T91" s="76"/>
      <c r="U91" s="76"/>
      <c r="V91" s="76"/>
      <c r="W91" s="76"/>
      <c r="X91" s="76"/>
      <c r="Y91" s="76"/>
    </row>
    <row r="92" spans="1:25" ht="18" hidden="1" customHeight="1">
      <c r="A92" s="76">
        <v>774</v>
      </c>
      <c r="B92" s="76" t="s">
        <v>728</v>
      </c>
      <c r="C92" s="21">
        <v>40938</v>
      </c>
      <c r="D92" s="21">
        <v>40983</v>
      </c>
      <c r="E92" s="76" t="s">
        <v>1580</v>
      </c>
      <c r="F92" s="76" t="s">
        <v>1827</v>
      </c>
      <c r="G92" s="76" t="s">
        <v>1836</v>
      </c>
      <c r="H92" s="76" t="s">
        <v>1837</v>
      </c>
      <c r="I92" s="76">
        <v>40949</v>
      </c>
      <c r="J92" s="21" t="s">
        <v>1838</v>
      </c>
      <c r="K92" s="21" t="s">
        <v>1839</v>
      </c>
      <c r="L92" s="76" t="s">
        <v>1840</v>
      </c>
      <c r="M92" s="76" t="s">
        <v>1841</v>
      </c>
      <c r="N92" s="76" t="s">
        <v>1842</v>
      </c>
      <c r="O92" s="76">
        <v>40952</v>
      </c>
      <c r="P92" s="106" t="s">
        <v>507</v>
      </c>
      <c r="Q92" s="107"/>
      <c r="R92" s="76"/>
      <c r="S92" s="76"/>
      <c r="T92" s="76"/>
      <c r="U92" s="76"/>
      <c r="V92" s="21"/>
      <c r="W92" s="76"/>
      <c r="X92" s="76"/>
      <c r="Y92" s="76"/>
    </row>
    <row r="93" spans="1:25" ht="18" hidden="1" customHeight="1">
      <c r="A93" s="76">
        <v>775</v>
      </c>
      <c r="B93" s="76" t="s">
        <v>706</v>
      </c>
      <c r="C93" s="21">
        <v>40938</v>
      </c>
      <c r="D93" s="21">
        <v>40983</v>
      </c>
      <c r="E93" s="76" t="s">
        <v>1580</v>
      </c>
      <c r="F93" s="76" t="s">
        <v>1581</v>
      </c>
      <c r="G93" s="76" t="s">
        <v>1843</v>
      </c>
      <c r="H93" s="76" t="s">
        <v>2433</v>
      </c>
      <c r="I93" s="76">
        <v>40990</v>
      </c>
      <c r="J93" s="21" t="s">
        <v>1844</v>
      </c>
      <c r="K93" s="21" t="s">
        <v>1845</v>
      </c>
      <c r="L93" s="76" t="s">
        <v>1846</v>
      </c>
      <c r="M93" s="76" t="s">
        <v>2547</v>
      </c>
      <c r="N93" s="76" t="s">
        <v>1673</v>
      </c>
      <c r="O93" s="76">
        <v>40991</v>
      </c>
      <c r="P93" s="106" t="s">
        <v>507</v>
      </c>
      <c r="Q93" s="107"/>
      <c r="R93" s="76"/>
      <c r="S93" s="76"/>
      <c r="T93" s="76"/>
      <c r="U93" s="76"/>
      <c r="V93" s="76"/>
      <c r="W93" s="76"/>
      <c r="X93" s="76"/>
      <c r="Y93" s="76"/>
    </row>
    <row r="94" spans="1:25" ht="18" hidden="1" customHeight="1">
      <c r="A94" s="76">
        <v>776</v>
      </c>
      <c r="B94" s="76" t="s">
        <v>708</v>
      </c>
      <c r="C94" s="21">
        <v>40938</v>
      </c>
      <c r="D94" s="21">
        <v>40983</v>
      </c>
      <c r="E94" s="76" t="s">
        <v>1580</v>
      </c>
      <c r="F94" s="76" t="s">
        <v>1581</v>
      </c>
      <c r="G94" s="76" t="s">
        <v>780</v>
      </c>
      <c r="H94" s="76" t="s">
        <v>791</v>
      </c>
      <c r="I94" s="76">
        <v>40945</v>
      </c>
      <c r="J94" s="21" t="s">
        <v>768</v>
      </c>
      <c r="K94" s="21" t="s">
        <v>769</v>
      </c>
      <c r="L94" s="76" t="s">
        <v>770</v>
      </c>
      <c r="M94" s="76" t="s">
        <v>1847</v>
      </c>
      <c r="N94" s="76" t="s">
        <v>1848</v>
      </c>
      <c r="O94" s="76">
        <v>40946</v>
      </c>
      <c r="P94" s="106" t="s">
        <v>507</v>
      </c>
      <c r="Q94" s="107"/>
      <c r="R94" s="76"/>
      <c r="S94" s="76"/>
      <c r="T94" s="76"/>
      <c r="U94" s="76"/>
      <c r="V94" s="21"/>
      <c r="W94" s="76"/>
      <c r="X94" s="76"/>
      <c r="Y94" s="76"/>
    </row>
    <row r="95" spans="1:25" ht="18" hidden="1" customHeight="1">
      <c r="A95" s="76">
        <v>777</v>
      </c>
      <c r="B95" s="76" t="s">
        <v>710</v>
      </c>
      <c r="C95" s="21">
        <v>40938</v>
      </c>
      <c r="D95" s="21">
        <v>40983</v>
      </c>
      <c r="E95" s="76" t="s">
        <v>1580</v>
      </c>
      <c r="F95" s="76" t="s">
        <v>1581</v>
      </c>
      <c r="G95" s="76" t="s">
        <v>1849</v>
      </c>
      <c r="H95" s="76" t="s">
        <v>1074</v>
      </c>
      <c r="I95" s="76">
        <v>40948</v>
      </c>
      <c r="J95" s="21" t="s">
        <v>1850</v>
      </c>
      <c r="K95" s="21" t="s">
        <v>786</v>
      </c>
      <c r="L95" s="76" t="s">
        <v>1851</v>
      </c>
      <c r="M95" s="76" t="s">
        <v>1852</v>
      </c>
      <c r="N95" s="76" t="s">
        <v>1588</v>
      </c>
      <c r="O95" s="76">
        <v>40954</v>
      </c>
      <c r="P95" s="106" t="s">
        <v>507</v>
      </c>
      <c r="Q95" s="107"/>
      <c r="R95" s="76"/>
      <c r="S95" s="76"/>
      <c r="T95" s="76"/>
      <c r="U95" s="76"/>
      <c r="V95" s="21"/>
      <c r="W95" s="76"/>
      <c r="X95" s="76"/>
      <c r="Y95" s="76"/>
    </row>
    <row r="96" spans="1:25" ht="18" hidden="1" customHeight="1">
      <c r="A96" s="76">
        <v>778</v>
      </c>
      <c r="B96" s="76" t="s">
        <v>712</v>
      </c>
      <c r="C96" s="21">
        <v>40938</v>
      </c>
      <c r="D96" s="21">
        <v>40983</v>
      </c>
      <c r="E96" s="76" t="s">
        <v>1580</v>
      </c>
      <c r="F96" s="76" t="s">
        <v>1827</v>
      </c>
      <c r="G96" s="76" t="s">
        <v>1853</v>
      </c>
      <c r="H96" s="76" t="s">
        <v>1577</v>
      </c>
      <c r="I96" s="76">
        <v>40980</v>
      </c>
      <c r="J96" s="21" t="s">
        <v>1854</v>
      </c>
      <c r="K96" s="21" t="s">
        <v>1855</v>
      </c>
      <c r="L96" s="76" t="s">
        <v>1578</v>
      </c>
      <c r="M96" s="76" t="s">
        <v>1856</v>
      </c>
      <c r="N96" s="76" t="s">
        <v>1857</v>
      </c>
      <c r="O96" s="76">
        <v>40980</v>
      </c>
      <c r="P96" s="106" t="s">
        <v>507</v>
      </c>
      <c r="Q96" s="107"/>
      <c r="R96" s="76"/>
      <c r="S96" s="76"/>
      <c r="T96" s="76"/>
      <c r="U96" s="76"/>
      <c r="V96" s="21"/>
      <c r="W96" s="76"/>
      <c r="X96" s="76"/>
      <c r="Y96" s="76"/>
    </row>
    <row r="97" spans="1:25" ht="18" hidden="1" customHeight="1">
      <c r="A97" s="76">
        <v>779</v>
      </c>
      <c r="B97" s="76" t="s">
        <v>714</v>
      </c>
      <c r="C97" s="21">
        <v>40938</v>
      </c>
      <c r="D97" s="21">
        <v>40983</v>
      </c>
      <c r="E97" s="76" t="s">
        <v>1580</v>
      </c>
      <c r="F97" s="76" t="s">
        <v>1581</v>
      </c>
      <c r="G97" s="76" t="s">
        <v>787</v>
      </c>
      <c r="H97" s="76" t="s">
        <v>796</v>
      </c>
      <c r="I97" s="76">
        <v>40947</v>
      </c>
      <c r="J97" s="21" t="s">
        <v>1858</v>
      </c>
      <c r="K97" s="21" t="s">
        <v>788</v>
      </c>
      <c r="L97" s="76" t="s">
        <v>1859</v>
      </c>
      <c r="M97" s="76" t="s">
        <v>1860</v>
      </c>
      <c r="N97" s="76" t="s">
        <v>1588</v>
      </c>
      <c r="O97" s="76">
        <v>40947</v>
      </c>
      <c r="P97" s="106" t="s">
        <v>507</v>
      </c>
      <c r="Q97" s="107"/>
      <c r="R97" s="76"/>
      <c r="S97" s="76"/>
      <c r="T97" s="76"/>
      <c r="U97" s="76"/>
      <c r="V97" s="21"/>
      <c r="W97" s="76"/>
      <c r="X97" s="76"/>
      <c r="Y97" s="76"/>
    </row>
    <row r="98" spans="1:25" ht="18" hidden="1" customHeight="1">
      <c r="A98" s="76">
        <v>780</v>
      </c>
      <c r="B98" s="76" t="s">
        <v>716</v>
      </c>
      <c r="C98" s="21">
        <v>40938</v>
      </c>
      <c r="D98" s="21">
        <v>40983</v>
      </c>
      <c r="E98" s="76" t="s">
        <v>1580</v>
      </c>
      <c r="F98" s="76" t="s">
        <v>1581</v>
      </c>
      <c r="G98" s="76" t="s">
        <v>1861</v>
      </c>
      <c r="H98" s="76" t="s">
        <v>793</v>
      </c>
      <c r="I98" s="76">
        <v>40947</v>
      </c>
      <c r="J98" s="21" t="s">
        <v>772</v>
      </c>
      <c r="K98" s="21" t="s">
        <v>771</v>
      </c>
      <c r="L98" s="76" t="s">
        <v>773</v>
      </c>
      <c r="M98" s="76" t="s">
        <v>1862</v>
      </c>
      <c r="N98" s="76" t="s">
        <v>1863</v>
      </c>
      <c r="O98" s="76">
        <v>40947</v>
      </c>
      <c r="P98" s="106" t="s">
        <v>507</v>
      </c>
      <c r="Q98" s="107"/>
      <c r="R98" s="76"/>
      <c r="S98" s="76"/>
      <c r="T98" s="76"/>
      <c r="U98" s="76"/>
      <c r="V98" s="21"/>
      <c r="W98" s="76"/>
      <c r="X98" s="76"/>
      <c r="Y98" s="76"/>
    </row>
    <row r="99" spans="1:25" ht="18" hidden="1" customHeight="1">
      <c r="A99" s="76">
        <v>781</v>
      </c>
      <c r="B99" s="76" t="s">
        <v>718</v>
      </c>
      <c r="C99" s="21">
        <v>40938</v>
      </c>
      <c r="D99" s="21">
        <v>40983</v>
      </c>
      <c r="E99" s="76" t="s">
        <v>1580</v>
      </c>
      <c r="F99" s="76" t="s">
        <v>1581</v>
      </c>
      <c r="G99" s="76" t="s">
        <v>1864</v>
      </c>
      <c r="H99" s="76" t="s">
        <v>794</v>
      </c>
      <c r="I99" s="76">
        <v>40947</v>
      </c>
      <c r="J99" s="21" t="s">
        <v>1865</v>
      </c>
      <c r="K99" s="21" t="s">
        <v>1866</v>
      </c>
      <c r="L99" s="76" t="s">
        <v>1867</v>
      </c>
      <c r="M99" s="76" t="s">
        <v>1868</v>
      </c>
      <c r="N99" s="76" t="s">
        <v>1869</v>
      </c>
      <c r="O99" s="76">
        <v>40948</v>
      </c>
      <c r="P99" s="106" t="s">
        <v>507</v>
      </c>
      <c r="Q99" s="107"/>
      <c r="R99" s="76"/>
      <c r="S99" s="76"/>
      <c r="T99" s="76"/>
      <c r="U99" s="76"/>
      <c r="V99" s="21"/>
      <c r="W99" s="76"/>
      <c r="X99" s="76"/>
      <c r="Y99" s="76"/>
    </row>
    <row r="100" spans="1:25" ht="18" hidden="1" customHeight="1">
      <c r="A100" s="76">
        <v>782</v>
      </c>
      <c r="B100" s="76" t="s">
        <v>720</v>
      </c>
      <c r="C100" s="21">
        <v>40938</v>
      </c>
      <c r="D100" s="21">
        <v>40983</v>
      </c>
      <c r="E100" s="76" t="s">
        <v>1580</v>
      </c>
      <c r="F100" s="76" t="s">
        <v>1590</v>
      </c>
      <c r="G100" s="76" t="s">
        <v>1870</v>
      </c>
      <c r="H100" s="76" t="s">
        <v>1871</v>
      </c>
      <c r="I100" s="76">
        <v>40994</v>
      </c>
      <c r="J100" s="21" t="s">
        <v>1872</v>
      </c>
      <c r="K100" s="21" t="s">
        <v>1873</v>
      </c>
      <c r="L100" s="76" t="s">
        <v>1874</v>
      </c>
      <c r="M100" s="76" t="s">
        <v>2797</v>
      </c>
      <c r="N100" s="76" t="s">
        <v>1748</v>
      </c>
      <c r="O100" s="76">
        <v>41010</v>
      </c>
      <c r="P100" s="106" t="s">
        <v>507</v>
      </c>
      <c r="Q100" s="107"/>
      <c r="R100" s="76"/>
      <c r="S100" s="76"/>
      <c r="T100" s="76"/>
      <c r="U100" s="76"/>
      <c r="V100" s="76"/>
      <c r="W100" s="76"/>
      <c r="X100" s="76"/>
      <c r="Y100" s="76"/>
    </row>
    <row r="101" spans="1:25" ht="18" hidden="1" customHeight="1">
      <c r="A101" s="76">
        <v>783</v>
      </c>
      <c r="B101" s="76" t="s">
        <v>722</v>
      </c>
      <c r="C101" s="21">
        <v>40938</v>
      </c>
      <c r="D101" s="21">
        <v>40983</v>
      </c>
      <c r="E101" s="76" t="s">
        <v>1580</v>
      </c>
      <c r="F101" s="76" t="s">
        <v>1581</v>
      </c>
      <c r="G101" s="76" t="s">
        <v>1875</v>
      </c>
      <c r="H101" s="76" t="s">
        <v>2415</v>
      </c>
      <c r="I101" s="76">
        <v>40989</v>
      </c>
      <c r="J101" s="21" t="s">
        <v>1876</v>
      </c>
      <c r="K101" s="21" t="s">
        <v>1877</v>
      </c>
      <c r="L101" s="76" t="s">
        <v>1878</v>
      </c>
      <c r="M101" s="76" t="s">
        <v>2548</v>
      </c>
      <c r="N101" s="76" t="s">
        <v>1712</v>
      </c>
      <c r="O101" s="76">
        <v>40989</v>
      </c>
      <c r="P101" s="106" t="s">
        <v>507</v>
      </c>
      <c r="Q101" s="107"/>
      <c r="R101" s="76"/>
      <c r="S101" s="76"/>
      <c r="T101" s="76"/>
      <c r="U101" s="76"/>
      <c r="V101" s="76"/>
      <c r="W101" s="76"/>
      <c r="X101" s="76"/>
      <c r="Y101" s="76"/>
    </row>
    <row r="102" spans="1:25" ht="18" hidden="1" customHeight="1">
      <c r="A102" s="76">
        <v>784</v>
      </c>
      <c r="B102" s="76" t="s">
        <v>724</v>
      </c>
      <c r="C102" s="21">
        <v>40938</v>
      </c>
      <c r="D102" s="21">
        <v>40983</v>
      </c>
      <c r="E102" s="76" t="s">
        <v>1580</v>
      </c>
      <c r="F102" s="76" t="s">
        <v>1581</v>
      </c>
      <c r="G102" s="76" t="s">
        <v>1879</v>
      </c>
      <c r="H102" s="76" t="s">
        <v>792</v>
      </c>
      <c r="I102" s="76">
        <v>40945</v>
      </c>
      <c r="J102" s="21" t="s">
        <v>774</v>
      </c>
      <c r="K102" s="21" t="s">
        <v>775</v>
      </c>
      <c r="L102" s="76" t="s">
        <v>776</v>
      </c>
      <c r="M102" s="76" t="s">
        <v>1880</v>
      </c>
      <c r="N102" s="76" t="s">
        <v>1611</v>
      </c>
      <c r="O102" s="76">
        <v>40946</v>
      </c>
      <c r="P102" s="106" t="s">
        <v>507</v>
      </c>
      <c r="Q102" s="107"/>
      <c r="R102" s="76"/>
      <c r="S102" s="76"/>
      <c r="T102" s="76"/>
      <c r="U102" s="76"/>
      <c r="V102" s="21"/>
      <c r="W102" s="76"/>
      <c r="X102" s="76"/>
      <c r="Y102" s="76"/>
    </row>
    <row r="103" spans="1:25" ht="18" hidden="1" customHeight="1">
      <c r="A103" s="76">
        <v>785</v>
      </c>
      <c r="B103" s="76" t="s">
        <v>726</v>
      </c>
      <c r="C103" s="21">
        <v>40938</v>
      </c>
      <c r="D103" s="21">
        <v>40983</v>
      </c>
      <c r="E103" s="76" t="s">
        <v>1580</v>
      </c>
      <c r="F103" s="76" t="s">
        <v>1581</v>
      </c>
      <c r="G103" s="76" t="s">
        <v>1881</v>
      </c>
      <c r="H103" s="76" t="s">
        <v>1882</v>
      </c>
      <c r="I103" s="76">
        <v>40988</v>
      </c>
      <c r="J103" s="21" t="s">
        <v>1883</v>
      </c>
      <c r="K103" s="21" t="s">
        <v>1884</v>
      </c>
      <c r="L103" s="76" t="s">
        <v>1885</v>
      </c>
      <c r="M103" s="76" t="s">
        <v>2434</v>
      </c>
      <c r="N103" s="76" t="s">
        <v>1598</v>
      </c>
      <c r="O103" s="76">
        <v>40988</v>
      </c>
      <c r="P103" s="106" t="s">
        <v>507</v>
      </c>
      <c r="Q103" s="107"/>
      <c r="R103" s="76"/>
      <c r="S103" s="76"/>
      <c r="T103" s="76"/>
      <c r="U103" s="76"/>
      <c r="V103" s="76"/>
      <c r="W103" s="76"/>
      <c r="X103" s="76"/>
      <c r="Y103" s="76"/>
    </row>
    <row r="104" spans="1:25" ht="18" hidden="1" customHeight="1">
      <c r="A104" s="76">
        <v>819</v>
      </c>
      <c r="B104" s="76" t="s">
        <v>845</v>
      </c>
      <c r="C104" s="21">
        <v>40948</v>
      </c>
      <c r="D104" s="21">
        <v>40993</v>
      </c>
      <c r="E104" s="76" t="s">
        <v>1580</v>
      </c>
      <c r="F104" s="76" t="s">
        <v>1581</v>
      </c>
      <c r="G104" s="76" t="s">
        <v>1886</v>
      </c>
      <c r="H104" s="76" t="s">
        <v>1561</v>
      </c>
      <c r="I104" s="76">
        <v>40956</v>
      </c>
      <c r="J104" s="21" t="s">
        <v>1887</v>
      </c>
      <c r="K104" s="21" t="s">
        <v>998</v>
      </c>
      <c r="L104" s="76" t="s">
        <v>1562</v>
      </c>
      <c r="M104" s="76" t="s">
        <v>1888</v>
      </c>
      <c r="N104" s="76" t="s">
        <v>1889</v>
      </c>
      <c r="O104" s="76">
        <v>40963</v>
      </c>
      <c r="P104" s="106" t="s">
        <v>507</v>
      </c>
      <c r="Q104" s="107"/>
      <c r="R104" s="76"/>
      <c r="S104" s="76"/>
      <c r="T104" s="76"/>
      <c r="U104" s="76"/>
      <c r="V104" s="21"/>
      <c r="W104" s="76"/>
      <c r="X104" s="76"/>
      <c r="Y104" s="76"/>
    </row>
    <row r="105" spans="1:25" ht="18" hidden="1" customHeight="1">
      <c r="A105" s="76">
        <v>788</v>
      </c>
      <c r="B105" s="76" t="s">
        <v>827</v>
      </c>
      <c r="C105" s="21">
        <v>40948</v>
      </c>
      <c r="D105" s="21">
        <v>40993</v>
      </c>
      <c r="E105" s="76" t="s">
        <v>1580</v>
      </c>
      <c r="F105" s="76" t="s">
        <v>1581</v>
      </c>
      <c r="G105" s="76" t="s">
        <v>1890</v>
      </c>
      <c r="H105" s="76" t="s">
        <v>1536</v>
      </c>
      <c r="I105" s="76">
        <v>40975</v>
      </c>
      <c r="J105" s="21" t="s">
        <v>1891</v>
      </c>
      <c r="K105" s="21" t="s">
        <v>984</v>
      </c>
      <c r="L105" s="76" t="s">
        <v>1892</v>
      </c>
      <c r="M105" s="76" t="s">
        <v>1537</v>
      </c>
      <c r="N105" s="76" t="s">
        <v>1598</v>
      </c>
      <c r="O105" s="76">
        <v>40975</v>
      </c>
      <c r="P105" s="106" t="s">
        <v>507</v>
      </c>
      <c r="Q105" s="107"/>
      <c r="R105" s="76"/>
      <c r="S105" s="76"/>
      <c r="T105" s="76"/>
      <c r="U105" s="76"/>
      <c r="V105" s="21"/>
      <c r="W105" s="76"/>
      <c r="X105" s="76"/>
      <c r="Y105" s="76"/>
    </row>
    <row r="106" spans="1:25" ht="18" hidden="1" customHeight="1">
      <c r="A106" s="76">
        <v>790</v>
      </c>
      <c r="B106" s="76" t="s">
        <v>831</v>
      </c>
      <c r="C106" s="21">
        <v>40948</v>
      </c>
      <c r="D106" s="21">
        <v>40993</v>
      </c>
      <c r="E106" s="76" t="s">
        <v>1589</v>
      </c>
      <c r="F106" s="76" t="s">
        <v>1581</v>
      </c>
      <c r="G106" s="76" t="s">
        <v>1893</v>
      </c>
      <c r="H106" s="107" t="s">
        <v>507</v>
      </c>
      <c r="I106" s="107" t="s">
        <v>507</v>
      </c>
      <c r="J106" s="21" t="s">
        <v>1894</v>
      </c>
      <c r="K106" s="21" t="s">
        <v>1495</v>
      </c>
      <c r="L106" s="76" t="s">
        <v>1895</v>
      </c>
      <c r="M106" s="107" t="s">
        <v>507</v>
      </c>
      <c r="N106" s="107" t="s">
        <v>507</v>
      </c>
      <c r="O106" s="107" t="s">
        <v>507</v>
      </c>
      <c r="P106" s="21" t="s">
        <v>1553</v>
      </c>
      <c r="Q106" s="107"/>
      <c r="R106" s="76"/>
      <c r="S106" s="76"/>
      <c r="T106" s="76"/>
      <c r="U106" s="76"/>
      <c r="V106" s="76"/>
      <c r="W106" s="76"/>
      <c r="X106" s="76"/>
      <c r="Y106" s="76"/>
    </row>
    <row r="107" spans="1:25" ht="18" hidden="1" customHeight="1">
      <c r="A107" s="76">
        <v>786</v>
      </c>
      <c r="B107" s="76" t="s">
        <v>797</v>
      </c>
      <c r="C107" s="21">
        <v>40948</v>
      </c>
      <c r="D107" s="21">
        <v>40993</v>
      </c>
      <c r="E107" s="76" t="s">
        <v>1589</v>
      </c>
      <c r="F107" s="76" t="s">
        <v>1581</v>
      </c>
      <c r="G107" s="76" t="s">
        <v>1896</v>
      </c>
      <c r="H107" s="107" t="s">
        <v>507</v>
      </c>
      <c r="I107" s="107" t="s">
        <v>507</v>
      </c>
      <c r="J107" s="21" t="s">
        <v>1897</v>
      </c>
      <c r="K107" s="21" t="s">
        <v>978</v>
      </c>
      <c r="L107" s="76" t="s">
        <v>1898</v>
      </c>
      <c r="M107" s="107" t="s">
        <v>507</v>
      </c>
      <c r="N107" s="107" t="s">
        <v>507</v>
      </c>
      <c r="O107" s="107" t="s">
        <v>507</v>
      </c>
      <c r="P107" s="21" t="s">
        <v>330</v>
      </c>
      <c r="Q107" s="107"/>
      <c r="R107" s="76"/>
      <c r="S107" s="76"/>
      <c r="T107" s="76"/>
      <c r="U107" s="76"/>
      <c r="V107" s="76"/>
      <c r="W107" s="76"/>
      <c r="X107" s="76"/>
      <c r="Y107" s="76"/>
    </row>
    <row r="108" spans="1:25" ht="18" hidden="1" customHeight="1">
      <c r="A108" s="76">
        <v>792</v>
      </c>
      <c r="B108" s="76" t="s">
        <v>835</v>
      </c>
      <c r="C108" s="21">
        <v>40948</v>
      </c>
      <c r="D108" s="21">
        <v>40993</v>
      </c>
      <c r="E108" s="76" t="s">
        <v>1589</v>
      </c>
      <c r="F108" s="76" t="s">
        <v>1581</v>
      </c>
      <c r="G108" s="76" t="s">
        <v>1899</v>
      </c>
      <c r="H108" s="107" t="s">
        <v>507</v>
      </c>
      <c r="I108" s="107" t="s">
        <v>507</v>
      </c>
      <c r="J108" s="21" t="s">
        <v>1900</v>
      </c>
      <c r="K108" s="21" t="s">
        <v>1468</v>
      </c>
      <c r="L108" s="76" t="s">
        <v>1901</v>
      </c>
      <c r="M108" s="107" t="s">
        <v>507</v>
      </c>
      <c r="N108" s="107" t="s">
        <v>507</v>
      </c>
      <c r="O108" s="107" t="s">
        <v>507</v>
      </c>
      <c r="P108" s="21" t="s">
        <v>2467</v>
      </c>
      <c r="Q108" s="107"/>
      <c r="R108" s="76"/>
      <c r="S108" s="76"/>
      <c r="T108" s="76"/>
      <c r="U108" s="76"/>
      <c r="V108" s="76"/>
      <c r="W108" s="76"/>
      <c r="X108" s="76"/>
      <c r="Y108" s="76"/>
    </row>
    <row r="109" spans="1:25" ht="18" hidden="1" customHeight="1">
      <c r="A109" s="76">
        <v>794</v>
      </c>
      <c r="B109" s="76" t="s">
        <v>839</v>
      </c>
      <c r="C109" s="21">
        <v>40948</v>
      </c>
      <c r="D109" s="21">
        <v>40993</v>
      </c>
      <c r="E109" s="76" t="s">
        <v>1589</v>
      </c>
      <c r="F109" s="76" t="s">
        <v>1581</v>
      </c>
      <c r="G109" s="76" t="s">
        <v>1902</v>
      </c>
      <c r="H109" s="107" t="s">
        <v>507</v>
      </c>
      <c r="I109" s="107" t="s">
        <v>507</v>
      </c>
      <c r="J109" s="21" t="s">
        <v>1903</v>
      </c>
      <c r="K109" s="21" t="s">
        <v>1467</v>
      </c>
      <c r="L109" s="76" t="s">
        <v>1904</v>
      </c>
      <c r="M109" s="107" t="s">
        <v>507</v>
      </c>
      <c r="N109" s="107" t="s">
        <v>507</v>
      </c>
      <c r="O109" s="107" t="s">
        <v>507</v>
      </c>
      <c r="P109" s="21" t="s">
        <v>2554</v>
      </c>
      <c r="Q109" s="107"/>
      <c r="R109" s="76"/>
      <c r="S109" s="76"/>
      <c r="T109" s="76"/>
      <c r="U109" s="76"/>
      <c r="V109" s="76"/>
      <c r="W109" s="76"/>
      <c r="X109" s="76"/>
      <c r="Y109" s="76"/>
    </row>
    <row r="110" spans="1:25" ht="18" hidden="1" customHeight="1">
      <c r="A110" s="76">
        <v>796</v>
      </c>
      <c r="B110" s="76" t="s">
        <v>843</v>
      </c>
      <c r="C110" s="21">
        <v>40948</v>
      </c>
      <c r="D110" s="21">
        <v>40993</v>
      </c>
      <c r="E110" s="76" t="s">
        <v>1580</v>
      </c>
      <c r="F110" s="76" t="s">
        <v>1581</v>
      </c>
      <c r="G110" s="76" t="s">
        <v>1905</v>
      </c>
      <c r="H110" s="76" t="s">
        <v>1416</v>
      </c>
      <c r="I110" s="76">
        <v>40963</v>
      </c>
      <c r="J110" s="21" t="s">
        <v>1906</v>
      </c>
      <c r="K110" s="21" t="s">
        <v>985</v>
      </c>
      <c r="L110" s="76" t="s">
        <v>1907</v>
      </c>
      <c r="M110" s="76" t="s">
        <v>1908</v>
      </c>
      <c r="N110" s="76" t="s">
        <v>1909</v>
      </c>
      <c r="O110" s="76">
        <v>40963</v>
      </c>
      <c r="P110" s="106" t="s">
        <v>507</v>
      </c>
      <c r="Q110" s="107"/>
      <c r="R110" s="76"/>
      <c r="S110" s="76"/>
      <c r="T110" s="76"/>
      <c r="U110" s="76"/>
      <c r="V110" s="21"/>
      <c r="W110" s="76"/>
      <c r="X110" s="76"/>
      <c r="Y110" s="76"/>
    </row>
    <row r="111" spans="1:25" ht="18" hidden="1" customHeight="1">
      <c r="A111" s="76">
        <v>787</v>
      </c>
      <c r="B111" s="76" t="s">
        <v>825</v>
      </c>
      <c r="C111" s="21">
        <v>40948</v>
      </c>
      <c r="D111" s="21">
        <v>40993</v>
      </c>
      <c r="E111" s="76" t="s">
        <v>1589</v>
      </c>
      <c r="F111" s="76" t="s">
        <v>1581</v>
      </c>
      <c r="G111" s="76" t="s">
        <v>1910</v>
      </c>
      <c r="H111" s="107" t="s">
        <v>507</v>
      </c>
      <c r="I111" s="107" t="s">
        <v>507</v>
      </c>
      <c r="J111" s="21" t="s">
        <v>1911</v>
      </c>
      <c r="K111" s="21" t="s">
        <v>1912</v>
      </c>
      <c r="L111" s="76" t="s">
        <v>1913</v>
      </c>
      <c r="M111" s="107" t="s">
        <v>507</v>
      </c>
      <c r="N111" s="107" t="s">
        <v>507</v>
      </c>
      <c r="O111" s="107" t="s">
        <v>507</v>
      </c>
      <c r="P111" s="21" t="s">
        <v>2468</v>
      </c>
      <c r="Q111" s="107"/>
      <c r="R111" s="76"/>
      <c r="S111" s="76"/>
      <c r="T111" s="76"/>
      <c r="U111" s="76"/>
      <c r="V111" s="76"/>
      <c r="W111" s="76"/>
      <c r="X111" s="76"/>
      <c r="Y111" s="76"/>
    </row>
    <row r="112" spans="1:25" ht="18" hidden="1" customHeight="1">
      <c r="A112" s="76">
        <v>789</v>
      </c>
      <c r="B112" s="76" t="s">
        <v>829</v>
      </c>
      <c r="C112" s="21">
        <v>40948</v>
      </c>
      <c r="D112" s="21">
        <v>40993</v>
      </c>
      <c r="E112" s="76" t="s">
        <v>1580</v>
      </c>
      <c r="F112" s="76" t="s">
        <v>1581</v>
      </c>
      <c r="G112" s="76" t="s">
        <v>1914</v>
      </c>
      <c r="H112" s="76" t="s">
        <v>1419</v>
      </c>
      <c r="I112" s="76">
        <v>40966</v>
      </c>
      <c r="J112" s="21" t="s">
        <v>1915</v>
      </c>
      <c r="K112" s="21" t="s">
        <v>994</v>
      </c>
      <c r="L112" s="76" t="s">
        <v>1916</v>
      </c>
      <c r="M112" s="76" t="s">
        <v>1414</v>
      </c>
      <c r="N112" s="76" t="s">
        <v>1588</v>
      </c>
      <c r="O112" s="76">
        <v>40966</v>
      </c>
      <c r="P112" s="106" t="s">
        <v>507</v>
      </c>
      <c r="Q112" s="107"/>
      <c r="R112" s="76"/>
      <c r="S112" s="76"/>
      <c r="T112" s="76"/>
      <c r="U112" s="76"/>
      <c r="V112" s="21"/>
      <c r="W112" s="76"/>
      <c r="X112" s="76"/>
      <c r="Y112" s="76"/>
    </row>
    <row r="113" spans="1:25" ht="18" hidden="1" customHeight="1">
      <c r="A113" s="76">
        <v>791</v>
      </c>
      <c r="B113" s="76" t="s">
        <v>833</v>
      </c>
      <c r="C113" s="21">
        <v>40948</v>
      </c>
      <c r="D113" s="21">
        <v>40993</v>
      </c>
      <c r="E113" s="76" t="s">
        <v>1580</v>
      </c>
      <c r="F113" s="76" t="s">
        <v>1581</v>
      </c>
      <c r="G113" s="76" t="s">
        <v>1917</v>
      </c>
      <c r="H113" s="76" t="s">
        <v>1918</v>
      </c>
      <c r="I113" s="76">
        <v>40963</v>
      </c>
      <c r="J113" s="21" t="s">
        <v>1919</v>
      </c>
      <c r="K113" s="21" t="s">
        <v>986</v>
      </c>
      <c r="L113" s="76" t="s">
        <v>1920</v>
      </c>
      <c r="M113" s="76" t="s">
        <v>1921</v>
      </c>
      <c r="N113" s="76" t="s">
        <v>1598</v>
      </c>
      <c r="O113" s="76">
        <v>40963</v>
      </c>
      <c r="P113" s="106" t="s">
        <v>507</v>
      </c>
      <c r="Q113" s="107"/>
      <c r="R113" s="76"/>
      <c r="S113" s="76"/>
      <c r="T113" s="76"/>
      <c r="U113" s="76"/>
      <c r="V113" s="21"/>
      <c r="W113" s="76"/>
      <c r="X113" s="76"/>
      <c r="Y113" s="76"/>
    </row>
    <row r="114" spans="1:25" ht="18" hidden="1" customHeight="1">
      <c r="A114" s="76">
        <v>793</v>
      </c>
      <c r="B114" s="76" t="s">
        <v>837</v>
      </c>
      <c r="C114" s="21">
        <v>40948</v>
      </c>
      <c r="D114" s="21">
        <v>40993</v>
      </c>
      <c r="E114" s="76" t="s">
        <v>1580</v>
      </c>
      <c r="F114" s="76" t="s">
        <v>1581</v>
      </c>
      <c r="G114" s="76" t="s">
        <v>1922</v>
      </c>
      <c r="H114" s="76" t="s">
        <v>2379</v>
      </c>
      <c r="I114" s="76">
        <v>40988</v>
      </c>
      <c r="J114" s="21" t="s">
        <v>1923</v>
      </c>
      <c r="K114" s="21" t="s">
        <v>1924</v>
      </c>
      <c r="L114" s="76" t="s">
        <v>1925</v>
      </c>
      <c r="M114" s="76" t="s">
        <v>2435</v>
      </c>
      <c r="N114" s="76" t="s">
        <v>1712</v>
      </c>
      <c r="O114" s="76">
        <v>40988</v>
      </c>
      <c r="P114" s="106" t="s">
        <v>507</v>
      </c>
      <c r="Q114" s="107"/>
      <c r="R114" s="76"/>
      <c r="S114" s="76"/>
      <c r="T114" s="76"/>
      <c r="U114" s="76"/>
      <c r="V114" s="76"/>
      <c r="W114" s="76"/>
      <c r="X114" s="76"/>
      <c r="Y114" s="76"/>
    </row>
    <row r="115" spans="1:25" ht="18" hidden="1" customHeight="1">
      <c r="A115" s="76">
        <v>795</v>
      </c>
      <c r="B115" s="76" t="s">
        <v>841</v>
      </c>
      <c r="C115" s="21">
        <v>40948</v>
      </c>
      <c r="D115" s="21">
        <v>40993</v>
      </c>
      <c r="E115" s="76" t="s">
        <v>1580</v>
      </c>
      <c r="F115" s="76" t="s">
        <v>1581</v>
      </c>
      <c r="G115" s="76" t="s">
        <v>1926</v>
      </c>
      <c r="H115" s="76" t="s">
        <v>1432</v>
      </c>
      <c r="I115" s="76">
        <v>40968</v>
      </c>
      <c r="J115" s="21" t="s">
        <v>1927</v>
      </c>
      <c r="K115" s="21" t="s">
        <v>1453</v>
      </c>
      <c r="L115" s="76" t="s">
        <v>1928</v>
      </c>
      <c r="M115" s="76" t="s">
        <v>1433</v>
      </c>
      <c r="N115" s="76" t="s">
        <v>1611</v>
      </c>
      <c r="O115" s="76">
        <v>40968</v>
      </c>
      <c r="P115" s="106" t="s">
        <v>507</v>
      </c>
      <c r="Q115" s="107"/>
      <c r="R115" s="76"/>
      <c r="S115" s="76"/>
      <c r="T115" s="76"/>
      <c r="U115" s="76"/>
      <c r="V115" s="21"/>
      <c r="W115" s="76"/>
      <c r="X115" s="76"/>
      <c r="Y115" s="76"/>
    </row>
    <row r="116" spans="1:25" ht="18" hidden="1" customHeight="1">
      <c r="A116" s="76">
        <v>830</v>
      </c>
      <c r="B116" s="76" t="s">
        <v>823</v>
      </c>
      <c r="C116" s="21">
        <v>40948</v>
      </c>
      <c r="D116" s="21">
        <v>40993</v>
      </c>
      <c r="E116" s="76" t="s">
        <v>1589</v>
      </c>
      <c r="F116" s="76" t="s">
        <v>1581</v>
      </c>
      <c r="G116" s="76" t="s">
        <v>1929</v>
      </c>
      <c r="H116" s="107" t="s">
        <v>507</v>
      </c>
      <c r="I116" s="107" t="s">
        <v>507</v>
      </c>
      <c r="J116" s="21" t="s">
        <v>1930</v>
      </c>
      <c r="K116" s="21" t="s">
        <v>989</v>
      </c>
      <c r="L116" s="76" t="s">
        <v>1931</v>
      </c>
      <c r="M116" s="107" t="s">
        <v>507</v>
      </c>
      <c r="N116" s="107" t="s">
        <v>507</v>
      </c>
      <c r="O116" s="107" t="s">
        <v>507</v>
      </c>
      <c r="P116" s="21" t="s">
        <v>1000</v>
      </c>
      <c r="Q116" s="107"/>
      <c r="R116" s="76"/>
      <c r="S116" s="76"/>
      <c r="T116" s="76"/>
      <c r="U116" s="76"/>
      <c r="V116" s="76"/>
      <c r="W116" s="76"/>
      <c r="X116" s="76"/>
      <c r="Y116" s="76"/>
    </row>
    <row r="117" spans="1:25" ht="18" hidden="1" customHeight="1">
      <c r="A117" s="76">
        <v>797</v>
      </c>
      <c r="B117" s="76" t="s">
        <v>799</v>
      </c>
      <c r="C117" s="21">
        <v>40948</v>
      </c>
      <c r="D117" s="21">
        <v>40993</v>
      </c>
      <c r="E117" s="76" t="s">
        <v>1589</v>
      </c>
      <c r="F117" s="76" t="s">
        <v>1581</v>
      </c>
      <c r="G117" s="76" t="s">
        <v>1932</v>
      </c>
      <c r="H117" s="107" t="s">
        <v>507</v>
      </c>
      <c r="I117" s="107" t="s">
        <v>507</v>
      </c>
      <c r="J117" s="21" t="s">
        <v>1933</v>
      </c>
      <c r="K117" s="21" t="s">
        <v>1490</v>
      </c>
      <c r="L117" s="76" t="s">
        <v>1934</v>
      </c>
      <c r="M117" s="107" t="s">
        <v>507</v>
      </c>
      <c r="N117" s="107" t="s">
        <v>507</v>
      </c>
      <c r="O117" s="107" t="s">
        <v>507</v>
      </c>
      <c r="P117" s="21" t="s">
        <v>1553</v>
      </c>
      <c r="Q117" s="107"/>
      <c r="R117" s="76"/>
      <c r="S117" s="76"/>
      <c r="T117" s="76"/>
      <c r="U117" s="76"/>
      <c r="V117" s="76"/>
      <c r="W117" s="76"/>
      <c r="X117" s="76"/>
      <c r="Y117" s="76"/>
    </row>
    <row r="118" spans="1:25" ht="18" hidden="1" customHeight="1">
      <c r="A118" s="76">
        <v>798</v>
      </c>
      <c r="B118" s="76" t="s">
        <v>801</v>
      </c>
      <c r="C118" s="21">
        <v>40948</v>
      </c>
      <c r="D118" s="21">
        <v>40993</v>
      </c>
      <c r="E118" s="76" t="s">
        <v>1589</v>
      </c>
      <c r="F118" s="76" t="s">
        <v>1581</v>
      </c>
      <c r="G118" s="76" t="s">
        <v>1935</v>
      </c>
      <c r="H118" s="107" t="s">
        <v>507</v>
      </c>
      <c r="I118" s="107" t="s">
        <v>507</v>
      </c>
      <c r="J118" s="21" t="s">
        <v>1936</v>
      </c>
      <c r="K118" s="21" t="s">
        <v>987</v>
      </c>
      <c r="L118" s="76" t="s">
        <v>1552</v>
      </c>
      <c r="M118" s="107" t="s">
        <v>507</v>
      </c>
      <c r="N118" s="107" t="s">
        <v>507</v>
      </c>
      <c r="O118" s="107" t="s">
        <v>507</v>
      </c>
      <c r="P118" s="21" t="s">
        <v>1001</v>
      </c>
      <c r="Q118" s="107"/>
      <c r="R118" s="76"/>
      <c r="S118" s="76"/>
      <c r="T118" s="76"/>
      <c r="U118" s="76"/>
      <c r="V118" s="76"/>
      <c r="W118" s="76"/>
      <c r="X118" s="76"/>
      <c r="Y118" s="76"/>
    </row>
    <row r="119" spans="1:25" ht="18" hidden="1" customHeight="1">
      <c r="A119" s="76">
        <v>805</v>
      </c>
      <c r="B119" s="76" t="s">
        <v>805</v>
      </c>
      <c r="C119" s="21">
        <v>40948</v>
      </c>
      <c r="D119" s="21">
        <v>40993</v>
      </c>
      <c r="E119" s="76" t="s">
        <v>1589</v>
      </c>
      <c r="F119" s="76" t="s">
        <v>1581</v>
      </c>
      <c r="G119" s="76" t="s">
        <v>1937</v>
      </c>
      <c r="H119" s="107" t="s">
        <v>507</v>
      </c>
      <c r="I119" s="107" t="s">
        <v>507</v>
      </c>
      <c r="J119" s="21" t="s">
        <v>1938</v>
      </c>
      <c r="K119" s="21" t="s">
        <v>1496</v>
      </c>
      <c r="L119" s="76" t="s">
        <v>1939</v>
      </c>
      <c r="M119" s="107" t="s">
        <v>507</v>
      </c>
      <c r="N119" s="107" t="s">
        <v>507</v>
      </c>
      <c r="O119" s="107" t="s">
        <v>507</v>
      </c>
      <c r="P119" s="21" t="s">
        <v>2468</v>
      </c>
      <c r="Q119" s="107"/>
      <c r="R119" s="76"/>
      <c r="S119" s="76"/>
      <c r="T119" s="76"/>
      <c r="U119" s="76"/>
      <c r="V119" s="76"/>
      <c r="W119" s="76"/>
      <c r="X119" s="76"/>
      <c r="Y119" s="76"/>
    </row>
    <row r="120" spans="1:25" ht="18" hidden="1" customHeight="1">
      <c r="A120" s="76">
        <v>806</v>
      </c>
      <c r="B120" s="76" t="s">
        <v>807</v>
      </c>
      <c r="C120" s="21">
        <v>40948</v>
      </c>
      <c r="D120" s="21">
        <v>40993</v>
      </c>
      <c r="E120" s="76" t="s">
        <v>1580</v>
      </c>
      <c r="F120" s="76" t="s">
        <v>1581</v>
      </c>
      <c r="G120" s="76" t="s">
        <v>1940</v>
      </c>
      <c r="H120" s="76" t="s">
        <v>2380</v>
      </c>
      <c r="I120" s="76">
        <v>40995</v>
      </c>
      <c r="J120" s="21" t="s">
        <v>1941</v>
      </c>
      <c r="K120" s="21" t="s">
        <v>1942</v>
      </c>
      <c r="L120" s="76" t="s">
        <v>1943</v>
      </c>
      <c r="M120" s="76" t="s">
        <v>2590</v>
      </c>
      <c r="N120" s="76" t="s">
        <v>2024</v>
      </c>
      <c r="O120" s="76">
        <v>40998</v>
      </c>
      <c r="P120" s="106" t="s">
        <v>507</v>
      </c>
      <c r="Q120" s="107"/>
      <c r="R120" s="76"/>
      <c r="S120" s="76"/>
      <c r="T120" s="76"/>
      <c r="U120" s="76"/>
      <c r="V120" s="76"/>
      <c r="W120" s="76"/>
      <c r="X120" s="76"/>
      <c r="Y120" s="76"/>
    </row>
    <row r="121" spans="1:25" ht="18" hidden="1" customHeight="1">
      <c r="A121" s="76">
        <v>807</v>
      </c>
      <c r="B121" s="76" t="s">
        <v>809</v>
      </c>
      <c r="C121" s="21">
        <v>40948</v>
      </c>
      <c r="D121" s="21">
        <v>40993</v>
      </c>
      <c r="E121" s="76" t="s">
        <v>1589</v>
      </c>
      <c r="F121" s="76" t="s">
        <v>1581</v>
      </c>
      <c r="G121" s="76" t="s">
        <v>1944</v>
      </c>
      <c r="H121" s="107" t="s">
        <v>507</v>
      </c>
      <c r="I121" s="107" t="s">
        <v>507</v>
      </c>
      <c r="J121" s="21" t="s">
        <v>1945</v>
      </c>
      <c r="K121" s="21" t="s">
        <v>991</v>
      </c>
      <c r="L121" s="76" t="s">
        <v>1946</v>
      </c>
      <c r="M121" s="107" t="s">
        <v>507</v>
      </c>
      <c r="N121" s="107" t="s">
        <v>507</v>
      </c>
      <c r="O121" s="107" t="s">
        <v>507</v>
      </c>
      <c r="P121" s="21" t="s">
        <v>2469</v>
      </c>
      <c r="Q121" s="107"/>
      <c r="R121" s="76"/>
      <c r="S121" s="76"/>
      <c r="T121" s="76"/>
      <c r="U121" s="76"/>
      <c r="V121" s="76"/>
      <c r="W121" s="76"/>
      <c r="X121" s="76"/>
      <c r="Y121" s="76"/>
    </row>
    <row r="122" spans="1:25" ht="18" hidden="1" customHeight="1">
      <c r="A122" s="76">
        <v>809</v>
      </c>
      <c r="B122" s="76" t="s">
        <v>811</v>
      </c>
      <c r="C122" s="21">
        <v>40948</v>
      </c>
      <c r="D122" s="21">
        <v>40993</v>
      </c>
      <c r="E122" s="76" t="s">
        <v>1580</v>
      </c>
      <c r="F122" s="76" t="s">
        <v>1581</v>
      </c>
      <c r="G122" s="76" t="s">
        <v>1947</v>
      </c>
      <c r="H122" s="76" t="s">
        <v>1431</v>
      </c>
      <c r="I122" s="76">
        <v>40967</v>
      </c>
      <c r="J122" s="21" t="s">
        <v>1948</v>
      </c>
      <c r="K122" s="21" t="s">
        <v>982</v>
      </c>
      <c r="L122" s="76" t="s">
        <v>1949</v>
      </c>
      <c r="M122" s="76" t="s">
        <v>1420</v>
      </c>
      <c r="N122" s="76" t="s">
        <v>1611</v>
      </c>
      <c r="O122" s="76">
        <v>40967</v>
      </c>
      <c r="P122" s="106" t="s">
        <v>507</v>
      </c>
      <c r="Q122" s="107"/>
      <c r="R122" s="76"/>
      <c r="S122" s="76"/>
      <c r="T122" s="76"/>
      <c r="U122" s="76"/>
      <c r="V122" s="21"/>
      <c r="W122" s="76"/>
      <c r="X122" s="76"/>
      <c r="Y122" s="76"/>
    </row>
    <row r="123" spans="1:25" ht="18" hidden="1" customHeight="1">
      <c r="A123" s="76">
        <v>811</v>
      </c>
      <c r="B123" s="76" t="s">
        <v>813</v>
      </c>
      <c r="C123" s="21">
        <v>40948</v>
      </c>
      <c r="D123" s="21">
        <v>40993</v>
      </c>
      <c r="E123" s="76" t="s">
        <v>1580</v>
      </c>
      <c r="F123" s="76" t="s">
        <v>1581</v>
      </c>
      <c r="G123" s="76" t="s">
        <v>1950</v>
      </c>
      <c r="H123" s="76" t="s">
        <v>1436</v>
      </c>
      <c r="I123" s="76">
        <v>40967</v>
      </c>
      <c r="J123" s="21" t="s">
        <v>1951</v>
      </c>
      <c r="K123" s="21" t="s">
        <v>1466</v>
      </c>
      <c r="L123" s="76" t="s">
        <v>1952</v>
      </c>
      <c r="M123" s="76" t="s">
        <v>1437</v>
      </c>
      <c r="N123" s="76" t="s">
        <v>1601</v>
      </c>
      <c r="O123" s="76">
        <v>40968</v>
      </c>
      <c r="P123" s="106" t="s">
        <v>507</v>
      </c>
      <c r="Q123" s="107"/>
      <c r="R123" s="76"/>
      <c r="S123" s="76"/>
      <c r="T123" s="76"/>
      <c r="U123" s="76"/>
      <c r="V123" s="21"/>
      <c r="W123" s="76"/>
      <c r="X123" s="76"/>
      <c r="Y123" s="76"/>
    </row>
    <row r="124" spans="1:25" ht="18" hidden="1" customHeight="1">
      <c r="A124" s="76">
        <v>813</v>
      </c>
      <c r="B124" s="76" t="s">
        <v>815</v>
      </c>
      <c r="C124" s="21">
        <v>40948</v>
      </c>
      <c r="D124" s="21">
        <v>40993</v>
      </c>
      <c r="E124" s="76" t="s">
        <v>1580</v>
      </c>
      <c r="F124" s="76" t="s">
        <v>1581</v>
      </c>
      <c r="G124" s="76" t="s">
        <v>1953</v>
      </c>
      <c r="H124" s="76" t="s">
        <v>1954</v>
      </c>
      <c r="I124" s="76">
        <v>40953</v>
      </c>
      <c r="J124" s="21" t="s">
        <v>1955</v>
      </c>
      <c r="K124" s="21" t="s">
        <v>980</v>
      </c>
      <c r="L124" s="76" t="s">
        <v>1956</v>
      </c>
      <c r="M124" s="76" t="s">
        <v>1957</v>
      </c>
      <c r="N124" s="76" t="s">
        <v>1611</v>
      </c>
      <c r="O124" s="76">
        <v>40954</v>
      </c>
      <c r="P124" s="106" t="s">
        <v>507</v>
      </c>
      <c r="Q124" s="107"/>
      <c r="R124" s="76"/>
      <c r="S124" s="76"/>
      <c r="T124" s="76"/>
      <c r="U124" s="76"/>
      <c r="V124" s="21"/>
      <c r="W124" s="76"/>
      <c r="X124" s="76"/>
      <c r="Y124" s="76"/>
    </row>
    <row r="125" spans="1:25" ht="18" hidden="1" customHeight="1">
      <c r="A125" s="76">
        <v>815</v>
      </c>
      <c r="B125" s="76" t="s">
        <v>817</v>
      </c>
      <c r="C125" s="21">
        <v>40948</v>
      </c>
      <c r="D125" s="21">
        <v>40993</v>
      </c>
      <c r="E125" s="76" t="s">
        <v>1580</v>
      </c>
      <c r="F125" s="76" t="s">
        <v>1581</v>
      </c>
      <c r="G125" s="76" t="s">
        <v>1958</v>
      </c>
      <c r="H125" s="76" t="s">
        <v>1418</v>
      </c>
      <c r="I125" s="76">
        <v>40966</v>
      </c>
      <c r="J125" s="21" t="s">
        <v>1959</v>
      </c>
      <c r="K125" s="21" t="s">
        <v>1465</v>
      </c>
      <c r="L125" s="76" t="s">
        <v>1960</v>
      </c>
      <c r="M125" s="76" t="s">
        <v>1415</v>
      </c>
      <c r="N125" s="76" t="s">
        <v>1601</v>
      </c>
      <c r="O125" s="76">
        <v>40966</v>
      </c>
      <c r="P125" s="106" t="s">
        <v>507</v>
      </c>
      <c r="Q125" s="107"/>
      <c r="R125" s="76"/>
      <c r="S125" s="76"/>
      <c r="T125" s="76"/>
      <c r="U125" s="76"/>
      <c r="V125" s="21"/>
      <c r="W125" s="76"/>
      <c r="X125" s="76"/>
      <c r="Y125" s="76"/>
    </row>
    <row r="126" spans="1:25" ht="18" hidden="1" customHeight="1">
      <c r="A126" s="76">
        <v>828</v>
      </c>
      <c r="B126" s="76" t="s">
        <v>821</v>
      </c>
      <c r="C126" s="21">
        <v>40948</v>
      </c>
      <c r="D126" s="21">
        <v>40993</v>
      </c>
      <c r="E126" s="76" t="s">
        <v>1589</v>
      </c>
      <c r="F126" s="76" t="s">
        <v>1581</v>
      </c>
      <c r="G126" s="76" t="s">
        <v>1961</v>
      </c>
      <c r="H126" s="107" t="s">
        <v>507</v>
      </c>
      <c r="I126" s="107" t="s">
        <v>507</v>
      </c>
      <c r="J126" s="21" t="s">
        <v>1962</v>
      </c>
      <c r="K126" s="21" t="s">
        <v>992</v>
      </c>
      <c r="L126" s="76" t="s">
        <v>1963</v>
      </c>
      <c r="M126" s="107" t="s">
        <v>507</v>
      </c>
      <c r="N126" s="107" t="s">
        <v>507</v>
      </c>
      <c r="O126" s="107" t="s">
        <v>507</v>
      </c>
      <c r="P126" s="21" t="s">
        <v>1000</v>
      </c>
      <c r="Q126" s="107"/>
      <c r="R126" s="76"/>
      <c r="S126" s="76"/>
      <c r="T126" s="76"/>
      <c r="U126" s="76"/>
      <c r="V126" s="76"/>
      <c r="W126" s="76"/>
      <c r="X126" s="76"/>
      <c r="Y126" s="76"/>
    </row>
    <row r="127" spans="1:25" ht="18" hidden="1" customHeight="1">
      <c r="A127" s="76">
        <v>817</v>
      </c>
      <c r="B127" s="76" t="s">
        <v>819</v>
      </c>
      <c r="C127" s="21">
        <v>40948</v>
      </c>
      <c r="D127" s="21">
        <v>40993</v>
      </c>
      <c r="E127" s="76" t="s">
        <v>1589</v>
      </c>
      <c r="F127" s="76" t="s">
        <v>1581</v>
      </c>
      <c r="G127" s="76" t="s">
        <v>1964</v>
      </c>
      <c r="H127" s="107" t="s">
        <v>507</v>
      </c>
      <c r="I127" s="107" t="s">
        <v>507</v>
      </c>
      <c r="J127" s="21" t="s">
        <v>1965</v>
      </c>
      <c r="K127" s="21" t="s">
        <v>1494</v>
      </c>
      <c r="L127" s="76" t="s">
        <v>1966</v>
      </c>
      <c r="M127" s="107" t="s">
        <v>507</v>
      </c>
      <c r="N127" s="107" t="s">
        <v>507</v>
      </c>
      <c r="O127" s="107" t="s">
        <v>507</v>
      </c>
      <c r="P127" s="21" t="s">
        <v>2470</v>
      </c>
      <c r="Q127" s="107"/>
      <c r="R127" s="76"/>
      <c r="S127" s="76"/>
      <c r="T127" s="76"/>
      <c r="U127" s="76"/>
      <c r="V127" s="76"/>
      <c r="W127" s="76"/>
      <c r="X127" s="76"/>
      <c r="Y127" s="76"/>
    </row>
    <row r="128" spans="1:25" ht="18" hidden="1" customHeight="1">
      <c r="A128" s="76">
        <v>802</v>
      </c>
      <c r="B128" s="76" t="s">
        <v>803</v>
      </c>
      <c r="C128" s="21">
        <v>40948</v>
      </c>
      <c r="D128" s="21">
        <v>40993</v>
      </c>
      <c r="E128" s="76" t="s">
        <v>1580</v>
      </c>
      <c r="F128" s="76" t="s">
        <v>1581</v>
      </c>
      <c r="G128" s="76" t="s">
        <v>1967</v>
      </c>
      <c r="H128" s="76" t="s">
        <v>1505</v>
      </c>
      <c r="I128" s="76">
        <v>40967</v>
      </c>
      <c r="J128" s="21" t="s">
        <v>1968</v>
      </c>
      <c r="K128" s="21" t="s">
        <v>996</v>
      </c>
      <c r="L128" s="76" t="s">
        <v>1969</v>
      </c>
      <c r="M128" s="76" t="s">
        <v>1434</v>
      </c>
      <c r="N128" s="76" t="s">
        <v>1970</v>
      </c>
      <c r="O128" s="76">
        <v>40968</v>
      </c>
      <c r="P128" s="106" t="s">
        <v>507</v>
      </c>
      <c r="Q128" s="107"/>
      <c r="R128" s="76"/>
      <c r="S128" s="76"/>
      <c r="T128" s="76"/>
      <c r="U128" s="76"/>
      <c r="V128" s="21"/>
      <c r="W128" s="76"/>
      <c r="X128" s="76"/>
      <c r="Y128" s="76"/>
    </row>
    <row r="129" spans="1:25" ht="18" hidden="1" customHeight="1">
      <c r="A129" s="76">
        <v>803</v>
      </c>
      <c r="B129" s="76" t="s">
        <v>903</v>
      </c>
      <c r="C129" s="21">
        <v>40949</v>
      </c>
      <c r="D129" s="21">
        <v>40994</v>
      </c>
      <c r="E129" s="76" t="s">
        <v>1580</v>
      </c>
      <c r="F129" s="76" t="s">
        <v>1581</v>
      </c>
      <c r="G129" s="76" t="s">
        <v>1971</v>
      </c>
      <c r="H129" s="76" t="s">
        <v>1503</v>
      </c>
      <c r="I129" s="76">
        <v>40968</v>
      </c>
      <c r="J129" s="21" t="s">
        <v>1972</v>
      </c>
      <c r="K129" s="21" t="s">
        <v>1973</v>
      </c>
      <c r="L129" s="76" t="s">
        <v>1974</v>
      </c>
      <c r="M129" s="76" t="s">
        <v>1975</v>
      </c>
      <c r="N129" s="76" t="s">
        <v>1863</v>
      </c>
      <c r="O129" s="76">
        <v>40969</v>
      </c>
      <c r="P129" s="106" t="s">
        <v>507</v>
      </c>
      <c r="Q129" s="107"/>
      <c r="R129" s="76"/>
      <c r="S129" s="76"/>
      <c r="T129" s="76"/>
      <c r="U129" s="76"/>
      <c r="V129" s="21"/>
      <c r="W129" s="76"/>
      <c r="X129" s="76"/>
      <c r="Y129" s="76"/>
    </row>
    <row r="130" spans="1:25" ht="18" hidden="1" customHeight="1">
      <c r="A130" s="76">
        <v>799</v>
      </c>
      <c r="B130" s="76" t="s">
        <v>897</v>
      </c>
      <c r="C130" s="21">
        <v>40949</v>
      </c>
      <c r="D130" s="21">
        <v>40994</v>
      </c>
      <c r="E130" s="76" t="s">
        <v>1580</v>
      </c>
      <c r="F130" s="76" t="s">
        <v>1581</v>
      </c>
      <c r="G130" s="76" t="s">
        <v>1976</v>
      </c>
      <c r="H130" s="76" t="s">
        <v>1507</v>
      </c>
      <c r="I130" s="76">
        <v>40969</v>
      </c>
      <c r="J130" s="21" t="s">
        <v>1977</v>
      </c>
      <c r="K130" s="21" t="s">
        <v>1459</v>
      </c>
      <c r="L130" s="76" t="s">
        <v>1978</v>
      </c>
      <c r="M130" s="76" t="s">
        <v>1506</v>
      </c>
      <c r="N130" s="76" t="s">
        <v>1712</v>
      </c>
      <c r="O130" s="76">
        <v>40970</v>
      </c>
      <c r="P130" s="106" t="s">
        <v>507</v>
      </c>
      <c r="Q130" s="107"/>
      <c r="R130" s="76"/>
      <c r="S130" s="76"/>
      <c r="T130" s="76"/>
      <c r="U130" s="76"/>
      <c r="V130" s="21"/>
      <c r="W130" s="76"/>
      <c r="X130" s="76"/>
      <c r="Y130" s="76"/>
    </row>
    <row r="131" spans="1:25" ht="18" hidden="1" customHeight="1">
      <c r="A131" s="76">
        <v>800</v>
      </c>
      <c r="B131" s="76" t="s">
        <v>899</v>
      </c>
      <c r="C131" s="21">
        <v>40949</v>
      </c>
      <c r="D131" s="21">
        <v>40994</v>
      </c>
      <c r="E131" s="76" t="s">
        <v>1580</v>
      </c>
      <c r="F131" s="76" t="s">
        <v>1581</v>
      </c>
      <c r="G131" s="76" t="s">
        <v>1979</v>
      </c>
      <c r="H131" s="76" t="s">
        <v>1980</v>
      </c>
      <c r="I131" s="76">
        <v>40982</v>
      </c>
      <c r="J131" s="21" t="s">
        <v>1981</v>
      </c>
      <c r="K131" s="21" t="s">
        <v>1464</v>
      </c>
      <c r="L131" s="76" t="s">
        <v>1552</v>
      </c>
      <c r="M131" s="76" t="s">
        <v>2324</v>
      </c>
      <c r="N131" s="76" t="s">
        <v>1588</v>
      </c>
      <c r="O131" s="76">
        <v>40982</v>
      </c>
      <c r="P131" s="106" t="s">
        <v>507</v>
      </c>
      <c r="Q131" s="107"/>
      <c r="R131" s="76"/>
      <c r="S131" s="76"/>
      <c r="T131" s="76"/>
      <c r="U131" s="76"/>
      <c r="V131" s="21"/>
      <c r="W131" s="76"/>
      <c r="X131" s="76"/>
      <c r="Y131" s="76"/>
    </row>
    <row r="132" spans="1:25" ht="18" hidden="1" customHeight="1">
      <c r="A132" s="76">
        <v>801</v>
      </c>
      <c r="B132" s="76" t="s">
        <v>901</v>
      </c>
      <c r="C132" s="21">
        <v>40949</v>
      </c>
      <c r="D132" s="21">
        <v>40994</v>
      </c>
      <c r="E132" s="76" t="s">
        <v>1589</v>
      </c>
      <c r="F132" s="76" t="s">
        <v>1581</v>
      </c>
      <c r="G132" s="76" t="s">
        <v>1982</v>
      </c>
      <c r="H132" s="107" t="s">
        <v>507</v>
      </c>
      <c r="I132" s="107" t="s">
        <v>507</v>
      </c>
      <c r="J132" s="21" t="s">
        <v>1983</v>
      </c>
      <c r="K132" s="21" t="s">
        <v>1497</v>
      </c>
      <c r="L132" s="76" t="s">
        <v>1984</v>
      </c>
      <c r="M132" s="107" t="s">
        <v>507</v>
      </c>
      <c r="N132" s="107" t="s">
        <v>507</v>
      </c>
      <c r="O132" s="107" t="s">
        <v>507</v>
      </c>
      <c r="P132" s="21" t="s">
        <v>2555</v>
      </c>
      <c r="Q132" s="107"/>
      <c r="R132" s="76"/>
      <c r="S132" s="76"/>
      <c r="T132" s="76"/>
      <c r="U132" s="76"/>
      <c r="V132" s="76"/>
      <c r="W132" s="76"/>
      <c r="X132" s="76"/>
      <c r="Y132" s="76"/>
    </row>
    <row r="133" spans="1:25" ht="18" hidden="1" customHeight="1">
      <c r="A133" s="76">
        <v>814</v>
      </c>
      <c r="B133" s="76" t="s">
        <v>913</v>
      </c>
      <c r="C133" s="21">
        <v>40949</v>
      </c>
      <c r="D133" s="21">
        <v>40994</v>
      </c>
      <c r="E133" s="76" t="s">
        <v>1580</v>
      </c>
      <c r="F133" s="76" t="s">
        <v>1581</v>
      </c>
      <c r="G133" s="76" t="s">
        <v>1072</v>
      </c>
      <c r="H133" s="76" t="s">
        <v>1985</v>
      </c>
      <c r="I133" s="76">
        <v>40956</v>
      </c>
      <c r="J133" s="21" t="s">
        <v>1986</v>
      </c>
      <c r="K133" s="21" t="s">
        <v>1073</v>
      </c>
      <c r="L133" s="76" t="s">
        <v>1987</v>
      </c>
      <c r="M133" s="76" t="s">
        <v>1988</v>
      </c>
      <c r="N133" s="76" t="s">
        <v>1673</v>
      </c>
      <c r="O133" s="76">
        <v>40956</v>
      </c>
      <c r="P133" s="21" t="s">
        <v>1989</v>
      </c>
      <c r="Q133" s="107"/>
      <c r="R133" s="76"/>
      <c r="S133" s="76"/>
      <c r="T133" s="76"/>
      <c r="U133" s="76"/>
      <c r="V133" s="21"/>
      <c r="W133" s="76"/>
      <c r="X133" s="76"/>
      <c r="Y133" s="76"/>
    </row>
    <row r="134" spans="1:25" ht="18" hidden="1" customHeight="1">
      <c r="A134" s="76">
        <v>804</v>
      </c>
      <c r="B134" s="76" t="s">
        <v>905</v>
      </c>
      <c r="C134" s="21">
        <v>40949</v>
      </c>
      <c r="D134" s="21">
        <v>40994</v>
      </c>
      <c r="E134" s="76" t="s">
        <v>1589</v>
      </c>
      <c r="F134" s="76" t="s">
        <v>1581</v>
      </c>
      <c r="G134" s="76" t="s">
        <v>1990</v>
      </c>
      <c r="H134" s="107" t="s">
        <v>507</v>
      </c>
      <c r="I134" s="107" t="s">
        <v>507</v>
      </c>
      <c r="J134" s="21" t="s">
        <v>1991</v>
      </c>
      <c r="K134" s="21" t="s">
        <v>1992</v>
      </c>
      <c r="L134" s="76" t="s">
        <v>1993</v>
      </c>
      <c r="M134" s="107" t="s">
        <v>507</v>
      </c>
      <c r="N134" s="107" t="s">
        <v>507</v>
      </c>
      <c r="O134" s="107" t="s">
        <v>507</v>
      </c>
      <c r="P134" s="21" t="s">
        <v>2555</v>
      </c>
      <c r="Q134" s="107"/>
      <c r="R134" s="76"/>
      <c r="S134" s="76"/>
      <c r="T134" s="76"/>
      <c r="U134" s="76"/>
      <c r="V134" s="76"/>
      <c r="W134" s="76"/>
      <c r="X134" s="76"/>
      <c r="Y134" s="76"/>
    </row>
    <row r="135" spans="1:25" ht="18" hidden="1" customHeight="1">
      <c r="A135" s="76">
        <v>808</v>
      </c>
      <c r="B135" s="76" t="s">
        <v>907</v>
      </c>
      <c r="C135" s="21">
        <v>40949</v>
      </c>
      <c r="D135" s="21">
        <v>40994</v>
      </c>
      <c r="E135" s="76" t="s">
        <v>1580</v>
      </c>
      <c r="F135" s="76" t="s">
        <v>1581</v>
      </c>
      <c r="G135" s="76" t="s">
        <v>1994</v>
      </c>
      <c r="H135" s="76" t="s">
        <v>2381</v>
      </c>
      <c r="I135" s="76">
        <v>40988</v>
      </c>
      <c r="J135" s="21" t="s">
        <v>1995</v>
      </c>
      <c r="K135" s="21" t="s">
        <v>1470</v>
      </c>
      <c r="L135" s="76" t="s">
        <v>1996</v>
      </c>
      <c r="M135" s="76" t="s">
        <v>2436</v>
      </c>
      <c r="N135" s="76" t="s">
        <v>2024</v>
      </c>
      <c r="O135" s="76">
        <v>40988</v>
      </c>
      <c r="P135" s="106" t="s">
        <v>507</v>
      </c>
      <c r="Q135" s="107"/>
      <c r="R135" s="76"/>
      <c r="S135" s="76"/>
      <c r="T135" s="76"/>
      <c r="U135" s="76"/>
      <c r="V135" s="76"/>
      <c r="W135" s="76"/>
      <c r="X135" s="76"/>
      <c r="Y135" s="76"/>
    </row>
    <row r="136" spans="1:25" ht="18" hidden="1" customHeight="1">
      <c r="A136" s="76">
        <v>810</v>
      </c>
      <c r="B136" s="76" t="s">
        <v>909</v>
      </c>
      <c r="C136" s="21">
        <v>40949</v>
      </c>
      <c r="D136" s="21">
        <v>40994</v>
      </c>
      <c r="E136" s="76" t="s">
        <v>1589</v>
      </c>
      <c r="F136" s="76" t="s">
        <v>1581</v>
      </c>
      <c r="G136" s="76" t="s">
        <v>1997</v>
      </c>
      <c r="H136" s="107" t="s">
        <v>507</v>
      </c>
      <c r="I136" s="107" t="s">
        <v>507</v>
      </c>
      <c r="J136" s="21" t="s">
        <v>1998</v>
      </c>
      <c r="K136" s="21" t="s">
        <v>1483</v>
      </c>
      <c r="L136" s="76" t="s">
        <v>1999</v>
      </c>
      <c r="M136" s="107" t="s">
        <v>507</v>
      </c>
      <c r="N136" s="107" t="s">
        <v>507</v>
      </c>
      <c r="O136" s="107" t="s">
        <v>507</v>
      </c>
      <c r="P136" s="21" t="s">
        <v>2468</v>
      </c>
      <c r="Q136" s="107"/>
      <c r="R136" s="76"/>
      <c r="S136" s="76"/>
      <c r="T136" s="76"/>
      <c r="U136" s="76"/>
      <c r="V136" s="76"/>
      <c r="W136" s="76"/>
      <c r="X136" s="76"/>
      <c r="Y136" s="76"/>
    </row>
    <row r="137" spans="1:25" ht="18" hidden="1" customHeight="1">
      <c r="A137" s="76">
        <v>812</v>
      </c>
      <c r="B137" s="76" t="s">
        <v>911</v>
      </c>
      <c r="C137" s="21">
        <v>40949</v>
      </c>
      <c r="D137" s="21">
        <v>40994</v>
      </c>
      <c r="E137" s="76" t="s">
        <v>1589</v>
      </c>
      <c r="F137" s="76" t="s">
        <v>1581</v>
      </c>
      <c r="G137" s="76" t="s">
        <v>2000</v>
      </c>
      <c r="H137" s="107" t="s">
        <v>507</v>
      </c>
      <c r="I137" s="107" t="s">
        <v>507</v>
      </c>
      <c r="J137" s="21" t="s">
        <v>2001</v>
      </c>
      <c r="K137" s="21" t="s">
        <v>1493</v>
      </c>
      <c r="L137" s="76" t="s">
        <v>2002</v>
      </c>
      <c r="M137" s="107" t="s">
        <v>507</v>
      </c>
      <c r="N137" s="107" t="s">
        <v>507</v>
      </c>
      <c r="O137" s="107" t="s">
        <v>507</v>
      </c>
      <c r="P137" s="21" t="s">
        <v>2468</v>
      </c>
      <c r="Q137" s="107"/>
      <c r="R137" s="76"/>
      <c r="S137" s="76"/>
      <c r="T137" s="76"/>
      <c r="U137" s="76"/>
      <c r="V137" s="76"/>
      <c r="W137" s="76"/>
      <c r="X137" s="76"/>
      <c r="Y137" s="76"/>
    </row>
    <row r="138" spans="1:25" ht="18" hidden="1" customHeight="1">
      <c r="A138" s="76">
        <v>816</v>
      </c>
      <c r="B138" s="76" t="s">
        <v>915</v>
      </c>
      <c r="C138" s="21">
        <v>40949</v>
      </c>
      <c r="D138" s="21">
        <v>40994</v>
      </c>
      <c r="E138" s="76" t="s">
        <v>1580</v>
      </c>
      <c r="F138" s="76" t="s">
        <v>1581</v>
      </c>
      <c r="G138" s="76" t="s">
        <v>2003</v>
      </c>
      <c r="H138" s="76" t="s">
        <v>1532</v>
      </c>
      <c r="I138" s="76">
        <v>40974</v>
      </c>
      <c r="J138" s="21" t="s">
        <v>2004</v>
      </c>
      <c r="K138" s="21" t="s">
        <v>1454</v>
      </c>
      <c r="L138" s="76" t="s">
        <v>2005</v>
      </c>
      <c r="M138" s="76" t="s">
        <v>2006</v>
      </c>
      <c r="N138" s="76" t="s">
        <v>2007</v>
      </c>
      <c r="O138" s="76">
        <v>40974</v>
      </c>
      <c r="P138" s="106" t="s">
        <v>507</v>
      </c>
      <c r="Q138" s="107"/>
      <c r="R138" s="76"/>
      <c r="S138" s="76"/>
      <c r="T138" s="76"/>
      <c r="U138" s="76"/>
      <c r="V138" s="21"/>
      <c r="W138" s="76"/>
      <c r="X138" s="76"/>
      <c r="Y138" s="76"/>
    </row>
    <row r="139" spans="1:25" ht="18" hidden="1" customHeight="1">
      <c r="A139" s="76">
        <v>820</v>
      </c>
      <c r="B139" s="76" t="s">
        <v>917</v>
      </c>
      <c r="C139" s="21">
        <v>40949</v>
      </c>
      <c r="D139" s="21">
        <v>40994</v>
      </c>
      <c r="E139" s="76" t="s">
        <v>1580</v>
      </c>
      <c r="F139" s="76" t="s">
        <v>1581</v>
      </c>
      <c r="G139" s="76" t="s">
        <v>2008</v>
      </c>
      <c r="H139" s="76" t="s">
        <v>2009</v>
      </c>
      <c r="I139" s="76">
        <v>40968</v>
      </c>
      <c r="J139" s="21" t="s">
        <v>2010</v>
      </c>
      <c r="K139" s="21" t="s">
        <v>1462</v>
      </c>
      <c r="L139" s="76" t="s">
        <v>2011</v>
      </c>
      <c r="M139" s="76" t="s">
        <v>2012</v>
      </c>
      <c r="N139" s="76" t="s">
        <v>2013</v>
      </c>
      <c r="O139" s="76">
        <v>40969</v>
      </c>
      <c r="P139" s="21" t="s">
        <v>2014</v>
      </c>
      <c r="Q139" s="107"/>
      <c r="R139" s="76"/>
      <c r="S139" s="76"/>
      <c r="T139" s="76"/>
      <c r="U139" s="76"/>
      <c r="V139" s="21"/>
      <c r="W139" s="76"/>
      <c r="X139" s="76"/>
      <c r="Y139" s="76"/>
    </row>
    <row r="140" spans="1:25" ht="18" hidden="1" customHeight="1">
      <c r="A140" s="76">
        <v>821</v>
      </c>
      <c r="B140" s="76" t="s">
        <v>919</v>
      </c>
      <c r="C140" s="21">
        <v>40949</v>
      </c>
      <c r="D140" s="21">
        <v>40994</v>
      </c>
      <c r="E140" s="76" t="s">
        <v>1589</v>
      </c>
      <c r="F140" s="76" t="s">
        <v>1581</v>
      </c>
      <c r="G140" s="76" t="s">
        <v>2015</v>
      </c>
      <c r="H140" s="107" t="s">
        <v>507</v>
      </c>
      <c r="I140" s="107" t="s">
        <v>507</v>
      </c>
      <c r="J140" s="21" t="s">
        <v>2016</v>
      </c>
      <c r="K140" s="21" t="s">
        <v>1488</v>
      </c>
      <c r="L140" s="76" t="s">
        <v>2017</v>
      </c>
      <c r="M140" s="107" t="s">
        <v>507</v>
      </c>
      <c r="N140" s="107" t="s">
        <v>507</v>
      </c>
      <c r="O140" s="107" t="s">
        <v>507</v>
      </c>
      <c r="P140" s="76" t="s">
        <v>2556</v>
      </c>
      <c r="Q140" s="107"/>
      <c r="R140" s="76"/>
      <c r="S140" s="76"/>
      <c r="T140" s="76"/>
      <c r="U140" s="76"/>
      <c r="V140" s="76"/>
      <c r="W140" s="76"/>
      <c r="X140" s="76"/>
      <c r="Y140" s="76"/>
    </row>
    <row r="141" spans="1:25" ht="18" hidden="1" customHeight="1">
      <c r="A141" s="76">
        <v>822</v>
      </c>
      <c r="B141" s="76" t="s">
        <v>921</v>
      </c>
      <c r="C141" s="21">
        <v>40949</v>
      </c>
      <c r="D141" s="21">
        <v>40994</v>
      </c>
      <c r="E141" s="76" t="s">
        <v>1589</v>
      </c>
      <c r="F141" s="76" t="s">
        <v>1581</v>
      </c>
      <c r="G141" s="76" t="s">
        <v>2018</v>
      </c>
      <c r="H141" s="107" t="s">
        <v>507</v>
      </c>
      <c r="I141" s="107" t="s">
        <v>507</v>
      </c>
      <c r="J141" s="21" t="s">
        <v>2019</v>
      </c>
      <c r="K141" s="21" t="s">
        <v>1484</v>
      </c>
      <c r="L141" s="76" t="s">
        <v>2020</v>
      </c>
      <c r="M141" s="107" t="s">
        <v>507</v>
      </c>
      <c r="N141" s="107" t="s">
        <v>507</v>
      </c>
      <c r="O141" s="107" t="s">
        <v>507</v>
      </c>
      <c r="P141" s="76" t="s">
        <v>2557</v>
      </c>
      <c r="Q141" s="107"/>
      <c r="R141" s="76"/>
      <c r="S141" s="76"/>
      <c r="T141" s="76"/>
      <c r="U141" s="76"/>
      <c r="V141" s="76"/>
      <c r="W141" s="76"/>
      <c r="X141" s="76"/>
      <c r="Y141" s="76"/>
    </row>
    <row r="142" spans="1:25" ht="18" hidden="1" customHeight="1">
      <c r="A142" s="76">
        <v>823</v>
      </c>
      <c r="B142" s="76" t="s">
        <v>923</v>
      </c>
      <c r="C142" s="21">
        <v>40949</v>
      </c>
      <c r="D142" s="21">
        <v>40994</v>
      </c>
      <c r="E142" s="76" t="s">
        <v>1580</v>
      </c>
      <c r="F142" s="76" t="s">
        <v>1581</v>
      </c>
      <c r="G142" s="76" t="s">
        <v>2021</v>
      </c>
      <c r="H142" s="76" t="s">
        <v>1513</v>
      </c>
      <c r="I142" s="76">
        <v>40970</v>
      </c>
      <c r="J142" s="21" t="s">
        <v>2022</v>
      </c>
      <c r="K142" s="21" t="s">
        <v>1455</v>
      </c>
      <c r="L142" s="76" t="s">
        <v>2023</v>
      </c>
      <c r="M142" s="76" t="s">
        <v>1514</v>
      </c>
      <c r="N142" s="76" t="s">
        <v>2024</v>
      </c>
      <c r="O142" s="76">
        <v>40970</v>
      </c>
      <c r="P142" s="106" t="s">
        <v>507</v>
      </c>
      <c r="Q142" s="107"/>
      <c r="R142" s="76"/>
      <c r="S142" s="76"/>
      <c r="T142" s="76"/>
      <c r="U142" s="76"/>
      <c r="V142" s="21"/>
      <c r="W142" s="76"/>
      <c r="X142" s="76"/>
      <c r="Y142" s="76"/>
    </row>
    <row r="143" spans="1:25" ht="18" hidden="1" customHeight="1">
      <c r="A143" s="76">
        <v>824</v>
      </c>
      <c r="B143" s="76" t="s">
        <v>925</v>
      </c>
      <c r="C143" s="21">
        <v>40949</v>
      </c>
      <c r="D143" s="21">
        <v>40994</v>
      </c>
      <c r="E143" s="76" t="s">
        <v>1589</v>
      </c>
      <c r="F143" s="76" t="s">
        <v>1581</v>
      </c>
      <c r="G143" s="76" t="s">
        <v>2025</v>
      </c>
      <c r="H143" s="107" t="s">
        <v>507</v>
      </c>
      <c r="I143" s="107" t="s">
        <v>507</v>
      </c>
      <c r="J143" s="21" t="s">
        <v>2026</v>
      </c>
      <c r="K143" s="21" t="s">
        <v>1471</v>
      </c>
      <c r="L143" s="76" t="s">
        <v>2027</v>
      </c>
      <c r="M143" s="107" t="s">
        <v>507</v>
      </c>
      <c r="N143" s="107" t="s">
        <v>507</v>
      </c>
      <c r="O143" s="107" t="s">
        <v>507</v>
      </c>
      <c r="P143" s="21" t="s">
        <v>2470</v>
      </c>
      <c r="Q143" s="107"/>
      <c r="R143" s="76"/>
      <c r="S143" s="76"/>
      <c r="T143" s="76"/>
      <c r="U143" s="76"/>
      <c r="V143" s="76"/>
      <c r="W143" s="76"/>
      <c r="X143" s="76"/>
      <c r="Y143" s="76"/>
    </row>
    <row r="144" spans="1:25" ht="18" hidden="1" customHeight="1">
      <c r="A144" s="76">
        <v>825</v>
      </c>
      <c r="B144" s="76" t="s">
        <v>927</v>
      </c>
      <c r="C144" s="21">
        <v>40949</v>
      </c>
      <c r="D144" s="21">
        <v>40994</v>
      </c>
      <c r="E144" s="76" t="s">
        <v>1589</v>
      </c>
      <c r="F144" s="76" t="s">
        <v>1581</v>
      </c>
      <c r="G144" s="76" t="s">
        <v>2028</v>
      </c>
      <c r="H144" s="107" t="s">
        <v>507</v>
      </c>
      <c r="I144" s="107" t="s">
        <v>507</v>
      </c>
      <c r="J144" s="21" t="s">
        <v>2029</v>
      </c>
      <c r="K144" s="21" t="s">
        <v>1472</v>
      </c>
      <c r="L144" s="76" t="s">
        <v>2030</v>
      </c>
      <c r="M144" s="107" t="s">
        <v>507</v>
      </c>
      <c r="N144" s="107" t="s">
        <v>507</v>
      </c>
      <c r="O144" s="107" t="s">
        <v>507</v>
      </c>
      <c r="P144" s="21" t="s">
        <v>2470</v>
      </c>
      <c r="Q144" s="107"/>
      <c r="R144" s="76"/>
      <c r="S144" s="76"/>
      <c r="T144" s="76"/>
      <c r="U144" s="76"/>
      <c r="V144" s="76"/>
      <c r="W144" s="76"/>
      <c r="X144" s="76"/>
      <c r="Y144" s="76"/>
    </row>
    <row r="145" spans="1:25" ht="18" hidden="1" customHeight="1">
      <c r="A145" s="76">
        <v>826</v>
      </c>
      <c r="B145" s="76" t="s">
        <v>929</v>
      </c>
      <c r="C145" s="21">
        <v>40949</v>
      </c>
      <c r="D145" s="21">
        <v>40994</v>
      </c>
      <c r="E145" s="76" t="s">
        <v>1589</v>
      </c>
      <c r="F145" s="76" t="s">
        <v>1581</v>
      </c>
      <c r="G145" s="76" t="s">
        <v>2031</v>
      </c>
      <c r="H145" s="107" t="s">
        <v>507</v>
      </c>
      <c r="I145" s="107" t="s">
        <v>507</v>
      </c>
      <c r="J145" s="21" t="s">
        <v>2032</v>
      </c>
      <c r="K145" s="21" t="s">
        <v>1473</v>
      </c>
      <c r="L145" s="76" t="s">
        <v>2033</v>
      </c>
      <c r="M145" s="107" t="s">
        <v>507</v>
      </c>
      <c r="N145" s="107" t="s">
        <v>507</v>
      </c>
      <c r="O145" s="107" t="s">
        <v>507</v>
      </c>
      <c r="P145" s="21" t="s">
        <v>2467</v>
      </c>
      <c r="Q145" s="107"/>
      <c r="R145" s="76"/>
      <c r="S145" s="76"/>
      <c r="T145" s="76"/>
      <c r="U145" s="76"/>
      <c r="V145" s="76"/>
      <c r="W145" s="76"/>
      <c r="X145" s="76"/>
      <c r="Y145" s="76"/>
    </row>
    <row r="146" spans="1:25" ht="18" hidden="1" customHeight="1">
      <c r="A146" s="76">
        <v>827</v>
      </c>
      <c r="B146" s="76" t="s">
        <v>931</v>
      </c>
      <c r="C146" s="21">
        <v>40949</v>
      </c>
      <c r="D146" s="21">
        <v>40994</v>
      </c>
      <c r="E146" s="76" t="s">
        <v>1589</v>
      </c>
      <c r="F146" s="76" t="s">
        <v>1581</v>
      </c>
      <c r="G146" s="76" t="s">
        <v>2034</v>
      </c>
      <c r="H146" s="107" t="s">
        <v>507</v>
      </c>
      <c r="I146" s="107" t="s">
        <v>507</v>
      </c>
      <c r="J146" s="21" t="s">
        <v>2035</v>
      </c>
      <c r="K146" s="21" t="s">
        <v>1474</v>
      </c>
      <c r="L146" s="76" t="s">
        <v>2036</v>
      </c>
      <c r="M146" s="107" t="s">
        <v>507</v>
      </c>
      <c r="N146" s="107" t="s">
        <v>507</v>
      </c>
      <c r="O146" s="107" t="s">
        <v>507</v>
      </c>
      <c r="P146" s="21" t="s">
        <v>2467</v>
      </c>
      <c r="Q146" s="107"/>
      <c r="R146" s="76"/>
      <c r="S146" s="76"/>
      <c r="T146" s="76"/>
      <c r="U146" s="76"/>
      <c r="V146" s="76"/>
      <c r="W146" s="76"/>
      <c r="X146" s="76"/>
      <c r="Y146" s="76"/>
    </row>
    <row r="147" spans="1:25" ht="18" hidden="1" customHeight="1">
      <c r="A147" s="76">
        <v>829</v>
      </c>
      <c r="B147" s="76" t="s">
        <v>933</v>
      </c>
      <c r="C147" s="21">
        <v>40949</v>
      </c>
      <c r="D147" s="21">
        <v>40994</v>
      </c>
      <c r="E147" s="76" t="s">
        <v>1589</v>
      </c>
      <c r="F147" s="76" t="s">
        <v>1581</v>
      </c>
      <c r="G147" s="76" t="s">
        <v>2037</v>
      </c>
      <c r="H147" s="107" t="s">
        <v>507</v>
      </c>
      <c r="I147" s="107" t="s">
        <v>507</v>
      </c>
      <c r="J147" s="21" t="s">
        <v>2038</v>
      </c>
      <c r="K147" s="21" t="s">
        <v>1485</v>
      </c>
      <c r="L147" s="76" t="s">
        <v>2039</v>
      </c>
      <c r="M147" s="107" t="s">
        <v>507</v>
      </c>
      <c r="N147" s="107" t="s">
        <v>507</v>
      </c>
      <c r="O147" s="107" t="s">
        <v>507</v>
      </c>
      <c r="P147" s="21" t="s">
        <v>2468</v>
      </c>
      <c r="Q147" s="107"/>
      <c r="R147" s="76"/>
      <c r="S147" s="76"/>
      <c r="T147" s="76"/>
      <c r="U147" s="76"/>
      <c r="V147" s="76"/>
      <c r="W147" s="76"/>
      <c r="X147" s="76"/>
      <c r="Y147" s="76"/>
    </row>
    <row r="148" spans="1:25" ht="18" hidden="1" customHeight="1">
      <c r="A148" s="76">
        <v>831</v>
      </c>
      <c r="B148" s="76" t="s">
        <v>935</v>
      </c>
      <c r="C148" s="21">
        <v>40949</v>
      </c>
      <c r="D148" s="21">
        <v>40994</v>
      </c>
      <c r="E148" s="76" t="s">
        <v>1580</v>
      </c>
      <c r="F148" s="76" t="s">
        <v>1581</v>
      </c>
      <c r="G148" s="76" t="s">
        <v>2040</v>
      </c>
      <c r="H148" s="76" t="s">
        <v>1417</v>
      </c>
      <c r="I148" s="76">
        <v>40966</v>
      </c>
      <c r="J148" s="21" t="s">
        <v>2041</v>
      </c>
      <c r="K148" s="21" t="s">
        <v>1412</v>
      </c>
      <c r="L148" s="76" t="s">
        <v>2042</v>
      </c>
      <c r="M148" s="76" t="s">
        <v>1413</v>
      </c>
      <c r="N148" s="76" t="s">
        <v>1643</v>
      </c>
      <c r="O148" s="76">
        <v>40966</v>
      </c>
      <c r="P148" s="106" t="s">
        <v>507</v>
      </c>
      <c r="Q148" s="107"/>
      <c r="R148" s="76"/>
      <c r="S148" s="76"/>
      <c r="T148" s="76"/>
      <c r="U148" s="76"/>
      <c r="V148" s="21"/>
      <c r="W148" s="76"/>
      <c r="X148" s="76"/>
      <c r="Y148" s="76"/>
    </row>
    <row r="149" spans="1:25" ht="18" hidden="1" customHeight="1">
      <c r="A149" s="76">
        <v>869</v>
      </c>
      <c r="B149" s="76" t="s">
        <v>1015</v>
      </c>
      <c r="C149" s="21">
        <v>40952</v>
      </c>
      <c r="D149" s="21">
        <v>40997</v>
      </c>
      <c r="E149" s="76" t="s">
        <v>1580</v>
      </c>
      <c r="F149" s="76" t="s">
        <v>1581</v>
      </c>
      <c r="G149" s="76" t="s">
        <v>1032</v>
      </c>
      <c r="H149" s="76" t="s">
        <v>2437</v>
      </c>
      <c r="I149" s="76">
        <v>40996</v>
      </c>
      <c r="J149" s="21" t="s">
        <v>2043</v>
      </c>
      <c r="K149" s="21" t="s">
        <v>1479</v>
      </c>
      <c r="L149" s="76" t="s">
        <v>2044</v>
      </c>
      <c r="M149" s="76" t="s">
        <v>2600</v>
      </c>
      <c r="N149" s="76" t="s">
        <v>2601</v>
      </c>
      <c r="O149" s="76">
        <v>41002</v>
      </c>
      <c r="P149" s="106" t="s">
        <v>507</v>
      </c>
      <c r="Q149" s="107"/>
      <c r="R149" s="76"/>
      <c r="S149" s="76"/>
      <c r="T149" s="76"/>
      <c r="U149" s="76"/>
      <c r="V149" s="76"/>
      <c r="W149" s="76"/>
      <c r="X149" s="76"/>
      <c r="Y149" s="76"/>
    </row>
    <row r="150" spans="1:25" ht="18" hidden="1" customHeight="1">
      <c r="A150" s="76">
        <v>832</v>
      </c>
      <c r="B150" s="76" t="s">
        <v>1020</v>
      </c>
      <c r="C150" s="21">
        <v>40952</v>
      </c>
      <c r="D150" s="21">
        <v>40997</v>
      </c>
      <c r="E150" s="76" t="s">
        <v>1589</v>
      </c>
      <c r="F150" s="76" t="s">
        <v>1581</v>
      </c>
      <c r="G150" s="76" t="s">
        <v>1037</v>
      </c>
      <c r="H150" s="107" t="s">
        <v>507</v>
      </c>
      <c r="I150" s="107" t="s">
        <v>507</v>
      </c>
      <c r="J150" s="21" t="s">
        <v>2045</v>
      </c>
      <c r="K150" s="21" t="s">
        <v>1489</v>
      </c>
      <c r="L150" s="76" t="s">
        <v>2046</v>
      </c>
      <c r="M150" s="107" t="s">
        <v>507</v>
      </c>
      <c r="N150" s="107" t="s">
        <v>507</v>
      </c>
      <c r="O150" s="107" t="s">
        <v>507</v>
      </c>
      <c r="P150" s="21" t="s">
        <v>2468</v>
      </c>
      <c r="Q150" s="107"/>
      <c r="R150" s="76"/>
      <c r="S150" s="76"/>
      <c r="T150" s="76"/>
      <c r="U150" s="76"/>
      <c r="V150" s="76"/>
      <c r="W150" s="76"/>
      <c r="X150" s="76"/>
      <c r="Y150" s="76"/>
    </row>
    <row r="151" spans="1:25" ht="18" hidden="1" customHeight="1">
      <c r="A151" s="76">
        <v>834</v>
      </c>
      <c r="B151" s="76" t="s">
        <v>1006</v>
      </c>
      <c r="C151" s="21">
        <v>40952</v>
      </c>
      <c r="D151" s="21">
        <v>40997</v>
      </c>
      <c r="E151" s="76" t="s">
        <v>1589</v>
      </c>
      <c r="F151" s="76" t="s">
        <v>1581</v>
      </c>
      <c r="G151" s="76" t="s">
        <v>1025</v>
      </c>
      <c r="H151" s="107" t="s">
        <v>507</v>
      </c>
      <c r="I151" s="107" t="s">
        <v>507</v>
      </c>
      <c r="J151" s="21" t="s">
        <v>2047</v>
      </c>
      <c r="K151" s="21" t="s">
        <v>1486</v>
      </c>
      <c r="L151" s="76" t="s">
        <v>2048</v>
      </c>
      <c r="M151" s="107" t="s">
        <v>507</v>
      </c>
      <c r="N151" s="107" t="s">
        <v>507</v>
      </c>
      <c r="O151" s="107" t="s">
        <v>507</v>
      </c>
      <c r="P151" s="21" t="s">
        <v>2468</v>
      </c>
      <c r="Q151" s="107"/>
      <c r="R151" s="76"/>
      <c r="S151" s="76"/>
      <c r="T151" s="76"/>
      <c r="U151" s="76"/>
      <c r="V151" s="76"/>
      <c r="W151" s="76"/>
      <c r="X151" s="76"/>
      <c r="Y151" s="76"/>
    </row>
    <row r="152" spans="1:25" ht="18" hidden="1" customHeight="1">
      <c r="A152" s="76">
        <v>836</v>
      </c>
      <c r="B152" s="76" t="s">
        <v>1011</v>
      </c>
      <c r="C152" s="21">
        <v>40952</v>
      </c>
      <c r="D152" s="21">
        <v>40997</v>
      </c>
      <c r="E152" s="76" t="s">
        <v>1580</v>
      </c>
      <c r="F152" s="76" t="s">
        <v>1581</v>
      </c>
      <c r="G152" s="76" t="s">
        <v>1029</v>
      </c>
      <c r="H152" s="76" t="s">
        <v>1534</v>
      </c>
      <c r="I152" s="76">
        <v>40974</v>
      </c>
      <c r="J152" s="21" t="s">
        <v>2049</v>
      </c>
      <c r="K152" s="21" t="s">
        <v>1460</v>
      </c>
      <c r="L152" s="76" t="s">
        <v>2050</v>
      </c>
      <c r="M152" s="76" t="s">
        <v>2051</v>
      </c>
      <c r="N152" s="76" t="s">
        <v>2052</v>
      </c>
      <c r="O152" s="76">
        <v>40974</v>
      </c>
      <c r="P152" s="106" t="s">
        <v>507</v>
      </c>
      <c r="Q152" s="107"/>
      <c r="R152" s="76"/>
      <c r="S152" s="76"/>
      <c r="T152" s="76"/>
      <c r="U152" s="76"/>
      <c r="V152" s="21"/>
      <c r="W152" s="76"/>
      <c r="X152" s="76"/>
      <c r="Y152" s="76"/>
    </row>
    <row r="153" spans="1:25" ht="18" hidden="1" customHeight="1">
      <c r="A153" s="76">
        <v>839</v>
      </c>
      <c r="B153" s="76" t="s">
        <v>1017</v>
      </c>
      <c r="C153" s="21">
        <v>40952</v>
      </c>
      <c r="D153" s="21">
        <v>40997</v>
      </c>
      <c r="E153" s="76" t="s">
        <v>1589</v>
      </c>
      <c r="F153" s="76" t="s">
        <v>1581</v>
      </c>
      <c r="G153" s="76" t="s">
        <v>1034</v>
      </c>
      <c r="H153" s="107" t="s">
        <v>507</v>
      </c>
      <c r="I153" s="107" t="s">
        <v>507</v>
      </c>
      <c r="J153" s="21" t="s">
        <v>2053</v>
      </c>
      <c r="K153" s="21" t="s">
        <v>1480</v>
      </c>
      <c r="L153" s="76" t="s">
        <v>2054</v>
      </c>
      <c r="M153" s="107" t="s">
        <v>507</v>
      </c>
      <c r="N153" s="107" t="s">
        <v>507</v>
      </c>
      <c r="O153" s="107" t="s">
        <v>507</v>
      </c>
      <c r="P153" s="21" t="s">
        <v>2558</v>
      </c>
      <c r="Q153" s="107"/>
      <c r="R153" s="76"/>
      <c r="S153" s="76"/>
      <c r="T153" s="76"/>
      <c r="U153" s="76"/>
      <c r="V153" s="76"/>
      <c r="W153" s="76"/>
      <c r="X153" s="76"/>
      <c r="Y153" s="76"/>
    </row>
    <row r="154" spans="1:25" ht="18" hidden="1" customHeight="1">
      <c r="A154" s="76">
        <v>842</v>
      </c>
      <c r="B154" s="76" t="s">
        <v>1002</v>
      </c>
      <c r="C154" s="21">
        <v>40952</v>
      </c>
      <c r="D154" s="21">
        <v>40997</v>
      </c>
      <c r="E154" s="76" t="s">
        <v>1589</v>
      </c>
      <c r="F154" s="76" t="s">
        <v>1581</v>
      </c>
      <c r="G154" s="76" t="s">
        <v>1021</v>
      </c>
      <c r="H154" s="107" t="s">
        <v>507</v>
      </c>
      <c r="I154" s="107" t="s">
        <v>507</v>
      </c>
      <c r="J154" s="21" t="s">
        <v>2055</v>
      </c>
      <c r="K154" s="21" t="s">
        <v>1475</v>
      </c>
      <c r="L154" s="76" t="s">
        <v>2056</v>
      </c>
      <c r="M154" s="107" t="s">
        <v>507</v>
      </c>
      <c r="N154" s="107" t="s">
        <v>507</v>
      </c>
      <c r="O154" s="107" t="s">
        <v>507</v>
      </c>
      <c r="P154" s="106" t="s">
        <v>507</v>
      </c>
      <c r="Q154" s="107"/>
      <c r="R154" s="76"/>
      <c r="S154" s="76"/>
      <c r="T154" s="76"/>
      <c r="U154" s="76"/>
      <c r="V154" s="76"/>
      <c r="W154" s="76"/>
      <c r="X154" s="76"/>
      <c r="Y154" s="76"/>
    </row>
    <row r="155" spans="1:25" ht="18" hidden="1" customHeight="1">
      <c r="A155" s="76">
        <v>843</v>
      </c>
      <c r="B155" s="76" t="s">
        <v>1007</v>
      </c>
      <c r="C155" s="21">
        <v>40952</v>
      </c>
      <c r="D155" s="21">
        <v>40997</v>
      </c>
      <c r="E155" s="76" t="s">
        <v>1589</v>
      </c>
      <c r="F155" s="76" t="s">
        <v>1581</v>
      </c>
      <c r="G155" s="76" t="s">
        <v>169</v>
      </c>
      <c r="H155" s="76" t="s">
        <v>2057</v>
      </c>
      <c r="I155" s="76">
        <v>40995</v>
      </c>
      <c r="J155" s="21" t="s">
        <v>2058</v>
      </c>
      <c r="K155" s="21" t="s">
        <v>2059</v>
      </c>
      <c r="L155" s="76" t="s">
        <v>2060</v>
      </c>
      <c r="M155" s="107" t="s">
        <v>507</v>
      </c>
      <c r="N155" s="107" t="s">
        <v>507</v>
      </c>
      <c r="O155" s="107" t="s">
        <v>507</v>
      </c>
      <c r="P155" s="21" t="s">
        <v>3341</v>
      </c>
      <c r="Q155" s="107"/>
      <c r="R155" s="76"/>
      <c r="S155" s="76"/>
      <c r="T155" s="76"/>
      <c r="U155" s="76"/>
      <c r="V155" s="76"/>
      <c r="W155" s="76"/>
      <c r="X155" s="76"/>
      <c r="Y155" s="76"/>
    </row>
    <row r="156" spans="1:25" ht="18" hidden="1" customHeight="1">
      <c r="A156" s="76">
        <v>845</v>
      </c>
      <c r="B156" s="76" t="s">
        <v>1012</v>
      </c>
      <c r="C156" s="21">
        <v>40952</v>
      </c>
      <c r="D156" s="21">
        <v>40997</v>
      </c>
      <c r="E156" s="76" t="s">
        <v>1589</v>
      </c>
      <c r="F156" s="76" t="s">
        <v>1581</v>
      </c>
      <c r="G156" s="76" t="s">
        <v>1030</v>
      </c>
      <c r="H156" s="107" t="s">
        <v>507</v>
      </c>
      <c r="I156" s="107" t="s">
        <v>507</v>
      </c>
      <c r="J156" s="21" t="s">
        <v>2061</v>
      </c>
      <c r="K156" s="21" t="s">
        <v>1487</v>
      </c>
      <c r="L156" s="76" t="s">
        <v>2062</v>
      </c>
      <c r="M156" s="107" t="s">
        <v>507</v>
      </c>
      <c r="N156" s="107" t="s">
        <v>507</v>
      </c>
      <c r="O156" s="107" t="s">
        <v>507</v>
      </c>
      <c r="P156" s="21" t="s">
        <v>2468</v>
      </c>
      <c r="Q156" s="107"/>
      <c r="R156" s="76"/>
      <c r="S156" s="76"/>
      <c r="T156" s="76"/>
      <c r="U156" s="76"/>
      <c r="V156" s="76"/>
      <c r="W156" s="76"/>
      <c r="X156" s="76"/>
      <c r="Y156" s="76"/>
    </row>
    <row r="157" spans="1:25" ht="18" hidden="1" customHeight="1">
      <c r="A157" s="76">
        <v>848</v>
      </c>
      <c r="B157" s="76" t="s">
        <v>1018</v>
      </c>
      <c r="C157" s="21">
        <v>40952</v>
      </c>
      <c r="D157" s="21">
        <v>40997</v>
      </c>
      <c r="E157" s="76" t="s">
        <v>1580</v>
      </c>
      <c r="F157" s="76" t="s">
        <v>1581</v>
      </c>
      <c r="G157" s="76" t="s">
        <v>1035</v>
      </c>
      <c r="H157" s="76" t="s">
        <v>1531</v>
      </c>
      <c r="I157" s="76">
        <v>40974</v>
      </c>
      <c r="J157" s="21" t="s">
        <v>2063</v>
      </c>
      <c r="K157" s="21" t="s">
        <v>1461</v>
      </c>
      <c r="L157" s="76" t="s">
        <v>2064</v>
      </c>
      <c r="M157" s="76" t="s">
        <v>1530</v>
      </c>
      <c r="N157" s="76" t="s">
        <v>1611</v>
      </c>
      <c r="O157" s="76">
        <v>40974</v>
      </c>
      <c r="P157" s="21" t="s">
        <v>2065</v>
      </c>
      <c r="Q157" s="107"/>
      <c r="R157" s="76"/>
      <c r="S157" s="76"/>
      <c r="T157" s="76"/>
      <c r="U157" s="76"/>
      <c r="V157" s="21"/>
      <c r="W157" s="76"/>
      <c r="X157" s="76"/>
      <c r="Y157" s="76"/>
    </row>
    <row r="158" spans="1:25" ht="18" hidden="1" customHeight="1">
      <c r="A158" s="76">
        <v>849</v>
      </c>
      <c r="B158" s="76" t="s">
        <v>1003</v>
      </c>
      <c r="C158" s="21">
        <v>40952</v>
      </c>
      <c r="D158" s="21">
        <v>40997</v>
      </c>
      <c r="E158" s="76" t="s">
        <v>1580</v>
      </c>
      <c r="F158" s="76" t="s">
        <v>1581</v>
      </c>
      <c r="G158" s="76" t="s">
        <v>1022</v>
      </c>
      <c r="H158" s="76" t="s">
        <v>1511</v>
      </c>
      <c r="I158" s="76">
        <v>40969</v>
      </c>
      <c r="J158" s="21" t="s">
        <v>2066</v>
      </c>
      <c r="K158" s="21" t="s">
        <v>1456</v>
      </c>
      <c r="L158" s="76" t="s">
        <v>2067</v>
      </c>
      <c r="M158" s="76" t="s">
        <v>1512</v>
      </c>
      <c r="N158" s="76" t="s">
        <v>1598</v>
      </c>
      <c r="O158" s="76">
        <v>40970</v>
      </c>
      <c r="P158" s="106" t="s">
        <v>507</v>
      </c>
      <c r="Q158" s="107"/>
      <c r="R158" s="76"/>
      <c r="S158" s="76"/>
      <c r="T158" s="76"/>
      <c r="U158" s="76"/>
      <c r="V158" s="21"/>
      <c r="W158" s="76"/>
      <c r="X158" s="76"/>
      <c r="Y158" s="76"/>
    </row>
    <row r="159" spans="1:25" ht="18" hidden="1" customHeight="1">
      <c r="A159" s="76">
        <v>851</v>
      </c>
      <c r="B159" s="76" t="s">
        <v>1008</v>
      </c>
      <c r="C159" s="21">
        <v>40952</v>
      </c>
      <c r="D159" s="21">
        <v>40997</v>
      </c>
      <c r="E159" s="76" t="s">
        <v>1580</v>
      </c>
      <c r="F159" s="76" t="s">
        <v>1581</v>
      </c>
      <c r="G159" s="76" t="s">
        <v>1026</v>
      </c>
      <c r="H159" s="76" t="s">
        <v>2068</v>
      </c>
      <c r="I159" s="76">
        <v>40955</v>
      </c>
      <c r="J159" s="21" t="s">
        <v>2069</v>
      </c>
      <c r="K159" s="21" t="s">
        <v>1390</v>
      </c>
      <c r="L159" s="76" t="s">
        <v>2070</v>
      </c>
      <c r="M159" s="76" t="s">
        <v>2071</v>
      </c>
      <c r="N159" s="76" t="s">
        <v>1643</v>
      </c>
      <c r="O159" s="76">
        <v>40956</v>
      </c>
      <c r="P159" s="106" t="s">
        <v>507</v>
      </c>
      <c r="Q159" s="107"/>
      <c r="R159" s="76"/>
      <c r="S159" s="76"/>
      <c r="T159" s="76"/>
      <c r="U159" s="76"/>
      <c r="V159" s="21"/>
      <c r="W159" s="76"/>
      <c r="X159" s="76"/>
      <c r="Y159" s="76"/>
    </row>
    <row r="160" spans="1:25" ht="18" hidden="1" customHeight="1">
      <c r="A160" s="76">
        <v>853</v>
      </c>
      <c r="B160" s="76" t="s">
        <v>1013</v>
      </c>
      <c r="C160" s="21">
        <v>40952</v>
      </c>
      <c r="D160" s="21">
        <v>40997</v>
      </c>
      <c r="E160" s="76" t="s">
        <v>1580</v>
      </c>
      <c r="F160" s="76" t="s">
        <v>1581</v>
      </c>
      <c r="G160" s="76" t="s">
        <v>165</v>
      </c>
      <c r="H160" s="76" t="s">
        <v>1525</v>
      </c>
      <c r="I160" s="76">
        <v>40970</v>
      </c>
      <c r="J160" s="21" t="s">
        <v>1075</v>
      </c>
      <c r="K160" s="21" t="s">
        <v>1076</v>
      </c>
      <c r="L160" s="76" t="s">
        <v>1077</v>
      </c>
      <c r="M160" s="76" t="s">
        <v>1411</v>
      </c>
      <c r="N160" s="76" t="s">
        <v>1611</v>
      </c>
      <c r="O160" s="76">
        <v>40970</v>
      </c>
      <c r="P160" s="106" t="s">
        <v>507</v>
      </c>
      <c r="Q160" s="107"/>
      <c r="R160" s="76"/>
      <c r="S160" s="76"/>
      <c r="T160" s="76"/>
      <c r="U160" s="76"/>
      <c r="V160" s="21"/>
      <c r="W160" s="76"/>
      <c r="X160" s="76"/>
      <c r="Y160" s="76"/>
    </row>
    <row r="161" spans="1:25" ht="18" hidden="1" customHeight="1">
      <c r="A161" s="76" t="s">
        <v>2382</v>
      </c>
      <c r="B161" s="76" t="s">
        <v>1004</v>
      </c>
      <c r="C161" s="21">
        <v>40952</v>
      </c>
      <c r="D161" s="21">
        <v>40997</v>
      </c>
      <c r="E161" s="76" t="s">
        <v>1646</v>
      </c>
      <c r="F161" s="76" t="s">
        <v>1581</v>
      </c>
      <c r="G161" s="76" t="s">
        <v>1023</v>
      </c>
      <c r="H161" s="76" t="s">
        <v>2591</v>
      </c>
      <c r="I161" s="76">
        <v>40974</v>
      </c>
      <c r="J161" s="21" t="s">
        <v>2073</v>
      </c>
      <c r="K161" s="21" t="s">
        <v>1457</v>
      </c>
      <c r="L161" s="76" t="s">
        <v>2074</v>
      </c>
      <c r="M161" s="107" t="s">
        <v>507</v>
      </c>
      <c r="N161" s="107" t="s">
        <v>507</v>
      </c>
      <c r="O161" s="107" t="s">
        <v>507</v>
      </c>
      <c r="P161" s="106" t="s">
        <v>507</v>
      </c>
      <c r="Q161" s="107"/>
      <c r="R161" s="76"/>
      <c r="S161" s="76"/>
      <c r="T161" s="76"/>
      <c r="U161" s="76"/>
      <c r="V161" s="76"/>
      <c r="W161" s="76"/>
      <c r="X161" s="76"/>
      <c r="Y161" s="76"/>
    </row>
    <row r="162" spans="1:25" ht="18" hidden="1" customHeight="1">
      <c r="A162" s="76">
        <v>857</v>
      </c>
      <c r="B162" s="76" t="s">
        <v>1009</v>
      </c>
      <c r="C162" s="21">
        <v>40952</v>
      </c>
      <c r="D162" s="21">
        <v>40997</v>
      </c>
      <c r="E162" s="76" t="s">
        <v>1589</v>
      </c>
      <c r="F162" s="76" t="s">
        <v>1581</v>
      </c>
      <c r="G162" s="76" t="s">
        <v>1027</v>
      </c>
      <c r="H162" s="107" t="s">
        <v>507</v>
      </c>
      <c r="I162" s="107" t="s">
        <v>507</v>
      </c>
      <c r="J162" s="21" t="s">
        <v>2075</v>
      </c>
      <c r="K162" s="21" t="s">
        <v>1477</v>
      </c>
      <c r="L162" s="76" t="s">
        <v>2076</v>
      </c>
      <c r="M162" s="107" t="s">
        <v>507</v>
      </c>
      <c r="N162" s="107" t="s">
        <v>507</v>
      </c>
      <c r="O162" s="107" t="s">
        <v>507</v>
      </c>
      <c r="P162" s="21" t="s">
        <v>2554</v>
      </c>
      <c r="Q162" s="107"/>
      <c r="R162" s="76"/>
      <c r="S162" s="76"/>
      <c r="T162" s="76"/>
      <c r="U162" s="76"/>
      <c r="V162" s="76"/>
      <c r="W162" s="76"/>
      <c r="X162" s="76"/>
      <c r="Y162" s="76"/>
    </row>
    <row r="163" spans="1:25" ht="18" hidden="1" customHeight="1">
      <c r="A163" s="76">
        <v>859</v>
      </c>
      <c r="B163" s="76" t="s">
        <v>1014</v>
      </c>
      <c r="C163" s="21">
        <v>40952</v>
      </c>
      <c r="D163" s="21">
        <v>40997</v>
      </c>
      <c r="E163" s="76" t="s">
        <v>1580</v>
      </c>
      <c r="F163" s="76" t="s">
        <v>1581</v>
      </c>
      <c r="G163" s="76" t="s">
        <v>1031</v>
      </c>
      <c r="H163" s="76" t="s">
        <v>1510</v>
      </c>
      <c r="I163" s="76">
        <v>40969</v>
      </c>
      <c r="J163" s="21" t="s">
        <v>2077</v>
      </c>
      <c r="K163" s="21" t="s">
        <v>1388</v>
      </c>
      <c r="L163" s="76" t="s">
        <v>2078</v>
      </c>
      <c r="M163" s="76" t="s">
        <v>1410</v>
      </c>
      <c r="N163" s="76" t="s">
        <v>1611</v>
      </c>
      <c r="O163" s="76">
        <v>40970</v>
      </c>
      <c r="P163" s="106" t="s">
        <v>507</v>
      </c>
      <c r="Q163" s="107"/>
      <c r="R163" s="76"/>
      <c r="S163" s="76"/>
      <c r="T163" s="76"/>
      <c r="U163" s="76"/>
      <c r="V163" s="21"/>
      <c r="W163" s="76"/>
      <c r="X163" s="76"/>
      <c r="Y163" s="76"/>
    </row>
    <row r="164" spans="1:25" ht="18" hidden="1" customHeight="1">
      <c r="A164" s="76">
        <v>861</v>
      </c>
      <c r="B164" s="76" t="s">
        <v>1019</v>
      </c>
      <c r="C164" s="21">
        <v>40952</v>
      </c>
      <c r="D164" s="21">
        <v>40997</v>
      </c>
      <c r="E164" s="76" t="s">
        <v>1589</v>
      </c>
      <c r="F164" s="76" t="s">
        <v>1581</v>
      </c>
      <c r="G164" s="76" t="s">
        <v>1036</v>
      </c>
      <c r="H164" s="107" t="s">
        <v>507</v>
      </c>
      <c r="I164" s="107" t="s">
        <v>507</v>
      </c>
      <c r="J164" s="21" t="s">
        <v>2079</v>
      </c>
      <c r="K164" s="21" t="s">
        <v>1481</v>
      </c>
      <c r="L164" s="76" t="s">
        <v>2080</v>
      </c>
      <c r="M164" s="107" t="s">
        <v>507</v>
      </c>
      <c r="N164" s="107" t="s">
        <v>507</v>
      </c>
      <c r="O164" s="107" t="s">
        <v>507</v>
      </c>
      <c r="P164" s="21" t="s">
        <v>2467</v>
      </c>
      <c r="Q164" s="107"/>
      <c r="R164" s="76"/>
      <c r="S164" s="76"/>
      <c r="T164" s="76"/>
      <c r="U164" s="76"/>
      <c r="V164" s="76"/>
      <c r="W164" s="76"/>
      <c r="X164" s="76"/>
      <c r="Y164" s="76"/>
    </row>
    <row r="165" spans="1:25" ht="18" hidden="1" customHeight="1">
      <c r="A165" s="76">
        <v>863</v>
      </c>
      <c r="B165" s="76" t="s">
        <v>1005</v>
      </c>
      <c r="C165" s="21">
        <v>40952</v>
      </c>
      <c r="D165" s="21">
        <v>40997</v>
      </c>
      <c r="E165" s="76" t="s">
        <v>1589</v>
      </c>
      <c r="F165" s="76" t="s">
        <v>1581</v>
      </c>
      <c r="G165" s="76" t="s">
        <v>1024</v>
      </c>
      <c r="H165" s="107" t="s">
        <v>507</v>
      </c>
      <c r="I165" s="107" t="s">
        <v>507</v>
      </c>
      <c r="J165" s="21" t="s">
        <v>2081</v>
      </c>
      <c r="K165" s="21" t="s">
        <v>1476</v>
      </c>
      <c r="L165" s="76" t="s">
        <v>2082</v>
      </c>
      <c r="M165" s="107" t="s">
        <v>507</v>
      </c>
      <c r="N165" s="107" t="s">
        <v>507</v>
      </c>
      <c r="O165" s="107" t="s">
        <v>507</v>
      </c>
      <c r="P165" s="21" t="s">
        <v>2467</v>
      </c>
      <c r="Q165" s="107"/>
      <c r="R165" s="76"/>
      <c r="S165" s="76"/>
      <c r="T165" s="76"/>
      <c r="U165" s="76"/>
      <c r="V165" s="76"/>
      <c r="W165" s="76"/>
      <c r="X165" s="76"/>
      <c r="Y165" s="76"/>
    </row>
    <row r="166" spans="1:25" ht="18" hidden="1" customHeight="1">
      <c r="A166" s="76">
        <v>865</v>
      </c>
      <c r="B166" s="76" t="s">
        <v>1010</v>
      </c>
      <c r="C166" s="21">
        <v>40952</v>
      </c>
      <c r="D166" s="21">
        <v>40997</v>
      </c>
      <c r="E166" s="76" t="s">
        <v>1589</v>
      </c>
      <c r="F166" s="76" t="s">
        <v>1581</v>
      </c>
      <c r="G166" s="76" t="s">
        <v>1028</v>
      </c>
      <c r="H166" s="107" t="s">
        <v>507</v>
      </c>
      <c r="I166" s="107" t="s">
        <v>507</v>
      </c>
      <c r="J166" s="21" t="s">
        <v>2083</v>
      </c>
      <c r="K166" s="21" t="s">
        <v>1478</v>
      </c>
      <c r="L166" s="76" t="s">
        <v>2084</v>
      </c>
      <c r="M166" s="107" t="s">
        <v>507</v>
      </c>
      <c r="N166" s="107" t="s">
        <v>507</v>
      </c>
      <c r="O166" s="107" t="s">
        <v>507</v>
      </c>
      <c r="P166" s="21" t="s">
        <v>2554</v>
      </c>
      <c r="Q166" s="107"/>
      <c r="R166" s="76"/>
      <c r="S166" s="76"/>
      <c r="T166" s="76"/>
      <c r="U166" s="76"/>
      <c r="V166" s="76"/>
      <c r="W166" s="76"/>
      <c r="X166" s="76"/>
      <c r="Y166" s="76"/>
    </row>
    <row r="167" spans="1:25" ht="18" hidden="1" customHeight="1">
      <c r="A167" s="76">
        <v>867</v>
      </c>
      <c r="B167" s="76" t="s">
        <v>1016</v>
      </c>
      <c r="C167" s="21">
        <v>40952</v>
      </c>
      <c r="D167" s="21">
        <v>40997</v>
      </c>
      <c r="E167" s="76" t="s">
        <v>1580</v>
      </c>
      <c r="F167" s="76" t="s">
        <v>1581</v>
      </c>
      <c r="G167" s="76" t="s">
        <v>1033</v>
      </c>
      <c r="H167" s="76" t="s">
        <v>1438</v>
      </c>
      <c r="I167" s="76">
        <v>40968</v>
      </c>
      <c r="J167" s="21" t="s">
        <v>2085</v>
      </c>
      <c r="K167" s="21" t="s">
        <v>1458</v>
      </c>
      <c r="L167" s="76" t="s">
        <v>2086</v>
      </c>
      <c r="M167" s="76" t="s">
        <v>1422</v>
      </c>
      <c r="N167" s="76" t="s">
        <v>2087</v>
      </c>
      <c r="O167" s="76">
        <v>40968</v>
      </c>
      <c r="P167" s="106" t="s">
        <v>507</v>
      </c>
      <c r="Q167" s="107"/>
      <c r="R167" s="76"/>
      <c r="S167" s="76"/>
      <c r="T167" s="76"/>
      <c r="U167" s="76"/>
      <c r="V167" s="21"/>
      <c r="W167" s="76"/>
      <c r="X167" s="76"/>
      <c r="Y167" s="76"/>
    </row>
    <row r="168" spans="1:25" ht="18" hidden="1" customHeight="1">
      <c r="A168" s="76">
        <v>870</v>
      </c>
      <c r="B168" s="76" t="s">
        <v>1563</v>
      </c>
      <c r="C168" s="21">
        <v>40954</v>
      </c>
      <c r="D168" s="21">
        <v>40999</v>
      </c>
      <c r="E168" s="76" t="s">
        <v>1580</v>
      </c>
      <c r="F168" s="76" t="s">
        <v>1827</v>
      </c>
      <c r="G168" s="76" t="s">
        <v>2088</v>
      </c>
      <c r="H168" s="76" t="s">
        <v>2089</v>
      </c>
      <c r="I168" s="76">
        <v>40989</v>
      </c>
      <c r="J168" s="21" t="s">
        <v>2090</v>
      </c>
      <c r="K168" s="21" t="s">
        <v>2091</v>
      </c>
      <c r="L168" s="76" t="s">
        <v>2092</v>
      </c>
      <c r="M168" s="76" t="s">
        <v>2471</v>
      </c>
      <c r="N168" s="76" t="s">
        <v>1857</v>
      </c>
      <c r="O168" s="76">
        <v>40989</v>
      </c>
      <c r="P168" s="106" t="s">
        <v>507</v>
      </c>
      <c r="Q168" s="107"/>
      <c r="R168" s="76"/>
      <c r="S168" s="76"/>
      <c r="T168" s="76"/>
      <c r="U168" s="76"/>
      <c r="V168" s="76"/>
      <c r="W168" s="76"/>
      <c r="X168" s="76"/>
      <c r="Y168" s="76"/>
    </row>
    <row r="169" spans="1:25" ht="18" hidden="1" customHeight="1">
      <c r="A169" s="76" t="s">
        <v>2093</v>
      </c>
      <c r="B169" s="76" t="s">
        <v>1565</v>
      </c>
      <c r="C169" s="21">
        <v>40954</v>
      </c>
      <c r="D169" s="21">
        <v>40999</v>
      </c>
      <c r="E169" s="76" t="s">
        <v>1737</v>
      </c>
      <c r="F169" s="76" t="s">
        <v>1827</v>
      </c>
      <c r="G169" s="76" t="s">
        <v>2094</v>
      </c>
      <c r="H169" s="107" t="s">
        <v>507</v>
      </c>
      <c r="I169" s="107" t="s">
        <v>507</v>
      </c>
      <c r="J169" s="21" t="s">
        <v>2095</v>
      </c>
      <c r="K169" s="21" t="s">
        <v>2096</v>
      </c>
      <c r="L169" s="76" t="s">
        <v>1550</v>
      </c>
      <c r="M169" s="107" t="s">
        <v>507</v>
      </c>
      <c r="N169" s="107" t="s">
        <v>507</v>
      </c>
      <c r="O169" s="107" t="s">
        <v>507</v>
      </c>
      <c r="P169" s="21" t="s">
        <v>2097</v>
      </c>
      <c r="Q169" s="107"/>
      <c r="R169" s="76"/>
      <c r="S169" s="76"/>
      <c r="T169" s="76"/>
      <c r="U169" s="76"/>
      <c r="V169" s="76"/>
      <c r="W169" s="76"/>
      <c r="X169" s="76"/>
      <c r="Y169" s="76"/>
    </row>
    <row r="170" spans="1:25" ht="18" hidden="1" customHeight="1">
      <c r="A170" s="76">
        <v>837</v>
      </c>
      <c r="B170" s="76" t="s">
        <v>1502</v>
      </c>
      <c r="C170" s="21">
        <v>40954</v>
      </c>
      <c r="D170" s="21">
        <v>40999</v>
      </c>
      <c r="E170" s="76" t="s">
        <v>1589</v>
      </c>
      <c r="F170" s="76" t="s">
        <v>1581</v>
      </c>
      <c r="G170" s="76" t="s">
        <v>2098</v>
      </c>
      <c r="H170" s="107" t="s">
        <v>507</v>
      </c>
      <c r="I170" s="107" t="s">
        <v>507</v>
      </c>
      <c r="J170" s="21" t="s">
        <v>2099</v>
      </c>
      <c r="K170" s="21" t="s">
        <v>1499</v>
      </c>
      <c r="L170" s="76" t="s">
        <v>2100</v>
      </c>
      <c r="M170" s="107" t="s">
        <v>507</v>
      </c>
      <c r="N170" s="107" t="s">
        <v>507</v>
      </c>
      <c r="O170" s="107" t="s">
        <v>507</v>
      </c>
      <c r="P170" s="21" t="s">
        <v>2950</v>
      </c>
      <c r="Q170" s="107"/>
      <c r="R170" s="76"/>
      <c r="S170" s="76"/>
      <c r="T170" s="76"/>
      <c r="U170" s="76"/>
      <c r="V170" s="76"/>
      <c r="W170" s="76"/>
      <c r="X170" s="76"/>
      <c r="Y170" s="76"/>
    </row>
    <row r="171" spans="1:25" ht="18" hidden="1" customHeight="1">
      <c r="A171" s="76">
        <v>844</v>
      </c>
      <c r="B171" s="76" t="s">
        <v>1500</v>
      </c>
      <c r="C171" s="21">
        <v>40954</v>
      </c>
      <c r="D171" s="21">
        <v>40999</v>
      </c>
      <c r="E171" s="76" t="s">
        <v>1580</v>
      </c>
      <c r="F171" s="76" t="s">
        <v>1581</v>
      </c>
      <c r="G171" s="76" t="s">
        <v>1400</v>
      </c>
      <c r="H171" s="76" t="s">
        <v>2862</v>
      </c>
      <c r="I171" s="76">
        <v>41012</v>
      </c>
      <c r="J171" s="21" t="s">
        <v>2101</v>
      </c>
      <c r="K171" s="21" t="s">
        <v>1463</v>
      </c>
      <c r="L171" s="76" t="s">
        <v>2102</v>
      </c>
      <c r="M171" s="76" t="s">
        <v>2951</v>
      </c>
      <c r="N171" s="76" t="s">
        <v>2863</v>
      </c>
      <c r="O171" s="76">
        <v>41012</v>
      </c>
      <c r="P171" s="106" t="s">
        <v>507</v>
      </c>
      <c r="Q171" s="107"/>
      <c r="R171" s="76"/>
      <c r="S171" s="76"/>
      <c r="T171" s="76"/>
      <c r="U171" s="76"/>
      <c r="V171" s="76"/>
      <c r="W171" s="76"/>
      <c r="X171" s="76"/>
      <c r="Y171" s="76"/>
    </row>
    <row r="172" spans="1:25" ht="18" hidden="1" customHeight="1">
      <c r="A172" s="76">
        <v>846</v>
      </c>
      <c r="B172" s="76" t="s">
        <v>1564</v>
      </c>
      <c r="C172" s="21">
        <v>40954</v>
      </c>
      <c r="D172" s="21">
        <v>40999</v>
      </c>
      <c r="E172" s="76" t="s">
        <v>1580</v>
      </c>
      <c r="F172" s="76" t="s">
        <v>1827</v>
      </c>
      <c r="G172" s="76" t="s">
        <v>2103</v>
      </c>
      <c r="H172" s="76" t="s">
        <v>1526</v>
      </c>
      <c r="I172" s="76">
        <v>40973</v>
      </c>
      <c r="J172" s="21" t="s">
        <v>2104</v>
      </c>
      <c r="K172" s="21" t="s">
        <v>2105</v>
      </c>
      <c r="L172" s="76" t="s">
        <v>2106</v>
      </c>
      <c r="M172" s="76" t="s">
        <v>2107</v>
      </c>
      <c r="N172" s="76" t="s">
        <v>1857</v>
      </c>
      <c r="O172" s="76">
        <v>40973</v>
      </c>
      <c r="P172" s="106" t="s">
        <v>507</v>
      </c>
      <c r="Q172" s="107"/>
      <c r="R172" s="76"/>
      <c r="S172" s="76"/>
      <c r="T172" s="76"/>
      <c r="U172" s="76"/>
      <c r="V172" s="21"/>
      <c r="W172" s="76"/>
      <c r="X172" s="76"/>
      <c r="Y172" s="76"/>
    </row>
    <row r="173" spans="1:25" ht="18" hidden="1" customHeight="1">
      <c r="A173" s="76">
        <v>866</v>
      </c>
      <c r="B173" s="76" t="s">
        <v>1406</v>
      </c>
      <c r="C173" s="21">
        <v>40954</v>
      </c>
      <c r="D173" s="21">
        <v>40999</v>
      </c>
      <c r="E173" s="76" t="s">
        <v>1580</v>
      </c>
      <c r="F173" s="76" t="s">
        <v>1581</v>
      </c>
      <c r="G173" s="76" t="s">
        <v>2108</v>
      </c>
      <c r="H173" s="76" t="s">
        <v>1430</v>
      </c>
      <c r="I173" s="76">
        <v>40967</v>
      </c>
      <c r="J173" s="21" t="s">
        <v>2109</v>
      </c>
      <c r="K173" s="21" t="s">
        <v>1428</v>
      </c>
      <c r="L173" s="76" t="s">
        <v>2110</v>
      </c>
      <c r="M173" s="76" t="s">
        <v>1429</v>
      </c>
      <c r="N173" s="76" t="s">
        <v>1605</v>
      </c>
      <c r="O173" s="76">
        <v>40967</v>
      </c>
      <c r="P173" s="106" t="s">
        <v>507</v>
      </c>
      <c r="Q173" s="107"/>
      <c r="R173" s="76"/>
      <c r="S173" s="76"/>
      <c r="T173" s="76"/>
      <c r="U173" s="76"/>
      <c r="V173" s="21"/>
      <c r="W173" s="76"/>
      <c r="X173" s="76"/>
      <c r="Y173" s="76"/>
    </row>
    <row r="174" spans="1:25" ht="18" hidden="1" customHeight="1">
      <c r="A174" s="76">
        <v>868</v>
      </c>
      <c r="B174" s="76" t="s">
        <v>1501</v>
      </c>
      <c r="C174" s="21">
        <v>40954</v>
      </c>
      <c r="D174" s="21">
        <v>40999</v>
      </c>
      <c r="E174" s="76" t="s">
        <v>1589</v>
      </c>
      <c r="F174" s="76" t="s">
        <v>1581</v>
      </c>
      <c r="G174" s="76" t="s">
        <v>2111</v>
      </c>
      <c r="H174" s="107" t="s">
        <v>507</v>
      </c>
      <c r="I174" s="107" t="s">
        <v>507</v>
      </c>
      <c r="J174" s="21" t="s">
        <v>2112</v>
      </c>
      <c r="K174" s="21" t="s">
        <v>1498</v>
      </c>
      <c r="L174" s="76" t="s">
        <v>2113</v>
      </c>
      <c r="M174" s="107" t="s">
        <v>507</v>
      </c>
      <c r="N174" s="107" t="s">
        <v>507</v>
      </c>
      <c r="O174" s="107" t="s">
        <v>507</v>
      </c>
      <c r="P174" s="21" t="s">
        <v>2559</v>
      </c>
      <c r="Q174" s="107"/>
      <c r="R174" s="76"/>
      <c r="S174" s="76"/>
      <c r="T174" s="76"/>
      <c r="U174" s="76"/>
      <c r="V174" s="76"/>
      <c r="W174" s="76"/>
      <c r="X174" s="76"/>
      <c r="Y174" s="76"/>
    </row>
    <row r="175" spans="1:25" ht="18" hidden="1" customHeight="1">
      <c r="A175" s="76">
        <v>864</v>
      </c>
      <c r="B175" s="76" t="s">
        <v>1165</v>
      </c>
      <c r="C175" s="21">
        <v>40953</v>
      </c>
      <c r="D175" s="21">
        <v>40998</v>
      </c>
      <c r="E175" s="76" t="s">
        <v>1589</v>
      </c>
      <c r="F175" s="76" t="s">
        <v>1581</v>
      </c>
      <c r="G175" s="76" t="s">
        <v>2114</v>
      </c>
      <c r="H175" s="107" t="s">
        <v>507</v>
      </c>
      <c r="I175" s="107" t="s">
        <v>507</v>
      </c>
      <c r="J175" s="21" t="s">
        <v>1167</v>
      </c>
      <c r="K175" s="21" t="s">
        <v>1168</v>
      </c>
      <c r="L175" s="76" t="s">
        <v>1169</v>
      </c>
      <c r="M175" s="107" t="s">
        <v>507</v>
      </c>
      <c r="N175" s="107" t="s">
        <v>507</v>
      </c>
      <c r="O175" s="107" t="s">
        <v>507</v>
      </c>
      <c r="P175" s="21" t="s">
        <v>2560</v>
      </c>
      <c r="Q175" s="107"/>
      <c r="R175" s="76"/>
      <c r="S175" s="76"/>
      <c r="T175" s="76"/>
      <c r="U175" s="76"/>
      <c r="V175" s="76"/>
      <c r="W175" s="76"/>
      <c r="X175" s="76"/>
      <c r="Y175" s="76"/>
    </row>
    <row r="176" spans="1:25" ht="18" hidden="1" customHeight="1">
      <c r="A176" s="76">
        <v>833</v>
      </c>
      <c r="B176" s="76" t="s">
        <v>1101</v>
      </c>
      <c r="C176" s="21">
        <v>40953</v>
      </c>
      <c r="D176" s="21">
        <v>40998</v>
      </c>
      <c r="E176" s="76" t="s">
        <v>1589</v>
      </c>
      <c r="F176" s="76" t="s">
        <v>1581</v>
      </c>
      <c r="G176" s="76" t="s">
        <v>2115</v>
      </c>
      <c r="H176" s="107" t="s">
        <v>507</v>
      </c>
      <c r="I176" s="107" t="s">
        <v>507</v>
      </c>
      <c r="J176" s="21" t="s">
        <v>1102</v>
      </c>
      <c r="K176" s="21" t="s">
        <v>1103</v>
      </c>
      <c r="L176" s="76" t="s">
        <v>1104</v>
      </c>
      <c r="M176" s="107" t="s">
        <v>507</v>
      </c>
      <c r="N176" s="107" t="s">
        <v>507</v>
      </c>
      <c r="O176" s="107" t="s">
        <v>507</v>
      </c>
      <c r="P176" s="21" t="s">
        <v>2470</v>
      </c>
      <c r="Q176" s="107"/>
      <c r="R176" s="76"/>
      <c r="S176" s="76"/>
      <c r="T176" s="76"/>
      <c r="U176" s="76"/>
      <c r="V176" s="76"/>
      <c r="W176" s="76"/>
      <c r="X176" s="76"/>
      <c r="Y176" s="76"/>
    </row>
    <row r="177" spans="1:25" ht="18" hidden="1" customHeight="1">
      <c r="A177" s="76">
        <v>835</v>
      </c>
      <c r="B177" s="76" t="s">
        <v>1105</v>
      </c>
      <c r="C177" s="21">
        <v>40953</v>
      </c>
      <c r="D177" s="21">
        <v>40998</v>
      </c>
      <c r="E177" s="76" t="s">
        <v>1589</v>
      </c>
      <c r="F177" s="76" t="s">
        <v>1827</v>
      </c>
      <c r="G177" s="76" t="s">
        <v>2116</v>
      </c>
      <c r="H177" s="76" t="s">
        <v>2117</v>
      </c>
      <c r="I177" s="76">
        <v>40975</v>
      </c>
      <c r="J177" s="21" t="s">
        <v>1107</v>
      </c>
      <c r="K177" s="21" t="s">
        <v>1108</v>
      </c>
      <c r="L177" s="76" t="s">
        <v>1109</v>
      </c>
      <c r="M177" s="107" t="s">
        <v>507</v>
      </c>
      <c r="N177" s="107" t="s">
        <v>507</v>
      </c>
      <c r="O177" s="107" t="s">
        <v>507</v>
      </c>
      <c r="P177" s="21" t="s">
        <v>3342</v>
      </c>
      <c r="Q177" s="107"/>
      <c r="R177" s="76"/>
      <c r="S177" s="76"/>
      <c r="T177" s="76"/>
      <c r="U177" s="76"/>
      <c r="V177" s="76"/>
      <c r="W177" s="76"/>
      <c r="X177" s="76"/>
      <c r="Y177" s="76"/>
    </row>
    <row r="178" spans="1:25" ht="18" hidden="1" customHeight="1">
      <c r="A178" s="76">
        <v>838</v>
      </c>
      <c r="B178" s="76" t="s">
        <v>1110</v>
      </c>
      <c r="C178" s="21">
        <v>40953</v>
      </c>
      <c r="D178" s="21">
        <v>40998</v>
      </c>
      <c r="E178" s="76" t="s">
        <v>1589</v>
      </c>
      <c r="F178" s="76" t="s">
        <v>1581</v>
      </c>
      <c r="G178" s="76" t="s">
        <v>2118</v>
      </c>
      <c r="H178" s="107" t="s">
        <v>507</v>
      </c>
      <c r="I178" s="107" t="s">
        <v>507</v>
      </c>
      <c r="J178" s="21" t="s">
        <v>1112</v>
      </c>
      <c r="K178" s="21" t="s">
        <v>1113</v>
      </c>
      <c r="L178" s="76" t="s">
        <v>1114</v>
      </c>
      <c r="M178" s="107" t="s">
        <v>507</v>
      </c>
      <c r="N178" s="107" t="s">
        <v>507</v>
      </c>
      <c r="O178" s="107" t="s">
        <v>507</v>
      </c>
      <c r="P178" s="21" t="s">
        <v>2560</v>
      </c>
      <c r="Q178" s="107"/>
      <c r="R178" s="76"/>
      <c r="S178" s="76"/>
      <c r="T178" s="76"/>
      <c r="U178" s="76"/>
      <c r="V178" s="76"/>
      <c r="W178" s="76"/>
      <c r="X178" s="76"/>
      <c r="Y178" s="76"/>
    </row>
    <row r="179" spans="1:25" ht="18" hidden="1" customHeight="1">
      <c r="A179" s="76">
        <v>840</v>
      </c>
      <c r="B179" s="76" t="s">
        <v>1115</v>
      </c>
      <c r="C179" s="21">
        <v>40953</v>
      </c>
      <c r="D179" s="21">
        <v>40998</v>
      </c>
      <c r="E179" s="76" t="s">
        <v>1580</v>
      </c>
      <c r="F179" s="76" t="s">
        <v>1581</v>
      </c>
      <c r="G179" s="76" t="s">
        <v>2119</v>
      </c>
      <c r="H179" s="76" t="s">
        <v>2120</v>
      </c>
      <c r="I179" s="76">
        <v>41010</v>
      </c>
      <c r="J179" s="21" t="s">
        <v>1117</v>
      </c>
      <c r="K179" s="21" t="s">
        <v>1118</v>
      </c>
      <c r="L179" s="76" t="s">
        <v>1119</v>
      </c>
      <c r="M179" s="76" t="s">
        <v>2855</v>
      </c>
      <c r="N179" s="76" t="s">
        <v>1673</v>
      </c>
      <c r="O179" s="76">
        <v>41010</v>
      </c>
      <c r="P179" s="106" t="s">
        <v>507</v>
      </c>
      <c r="Q179" s="107"/>
      <c r="R179" s="76"/>
      <c r="S179" s="76"/>
      <c r="T179" s="76"/>
      <c r="U179" s="76"/>
      <c r="V179" s="76"/>
      <c r="W179" s="76"/>
      <c r="X179" s="76"/>
      <c r="Y179" s="76"/>
    </row>
    <row r="180" spans="1:25" ht="18" hidden="1" customHeight="1">
      <c r="A180" s="76">
        <v>841</v>
      </c>
      <c r="B180" s="76" t="s">
        <v>1120</v>
      </c>
      <c r="C180" s="21">
        <v>40953</v>
      </c>
      <c r="D180" s="21">
        <v>40998</v>
      </c>
      <c r="E180" s="76" t="s">
        <v>1589</v>
      </c>
      <c r="F180" s="76" t="s">
        <v>1581</v>
      </c>
      <c r="G180" s="76" t="s">
        <v>2121</v>
      </c>
      <c r="H180" s="76" t="s">
        <v>2416</v>
      </c>
      <c r="I180" s="76">
        <v>40976</v>
      </c>
      <c r="J180" s="21" t="s">
        <v>1122</v>
      </c>
      <c r="K180" s="21" t="s">
        <v>1123</v>
      </c>
      <c r="L180" s="76" t="s">
        <v>1124</v>
      </c>
      <c r="M180" s="107" t="s">
        <v>507</v>
      </c>
      <c r="N180" s="107" t="s">
        <v>507</v>
      </c>
      <c r="O180" s="107" t="s">
        <v>507</v>
      </c>
      <c r="P180" s="21" t="s">
        <v>2419</v>
      </c>
      <c r="Q180" s="107"/>
      <c r="R180" s="76"/>
      <c r="S180" s="76"/>
      <c r="T180" s="76"/>
      <c r="U180" s="76"/>
      <c r="V180" s="76"/>
      <c r="W180" s="76"/>
      <c r="X180" s="76"/>
      <c r="Y180" s="76"/>
    </row>
    <row r="181" spans="1:25" ht="18" hidden="1" customHeight="1">
      <c r="A181" s="76">
        <v>847</v>
      </c>
      <c r="B181" s="76" t="s">
        <v>1125</v>
      </c>
      <c r="C181" s="21">
        <v>40953</v>
      </c>
      <c r="D181" s="21">
        <v>40998</v>
      </c>
      <c r="E181" s="76" t="s">
        <v>1589</v>
      </c>
      <c r="F181" s="76" t="s">
        <v>1581</v>
      </c>
      <c r="G181" s="76" t="s">
        <v>2122</v>
      </c>
      <c r="H181" s="107" t="s">
        <v>507</v>
      </c>
      <c r="I181" s="107" t="s">
        <v>507</v>
      </c>
      <c r="J181" s="21" t="s">
        <v>1128</v>
      </c>
      <c r="K181" s="21" t="s">
        <v>1127</v>
      </c>
      <c r="L181" s="76" t="s">
        <v>1129</v>
      </c>
      <c r="M181" s="107" t="s">
        <v>507</v>
      </c>
      <c r="N181" s="107" t="s">
        <v>507</v>
      </c>
      <c r="O181" s="107" t="s">
        <v>507</v>
      </c>
      <c r="P181" s="21" t="s">
        <v>2560</v>
      </c>
      <c r="Q181" s="107"/>
      <c r="R181" s="76"/>
      <c r="S181" s="76"/>
      <c r="T181" s="76"/>
      <c r="U181" s="76"/>
      <c r="V181" s="76"/>
      <c r="W181" s="76"/>
      <c r="X181" s="76"/>
      <c r="Y181" s="76"/>
    </row>
    <row r="182" spans="1:25" ht="18" hidden="1" customHeight="1">
      <c r="A182" s="76" t="s">
        <v>2383</v>
      </c>
      <c r="B182" s="76" t="s">
        <v>1130</v>
      </c>
      <c r="C182" s="21">
        <v>40953</v>
      </c>
      <c r="D182" s="21">
        <v>40998</v>
      </c>
      <c r="E182" s="76" t="s">
        <v>1737</v>
      </c>
      <c r="F182" s="76" t="s">
        <v>1581</v>
      </c>
      <c r="G182" s="76" t="s">
        <v>2123</v>
      </c>
      <c r="H182" s="107" t="s">
        <v>507</v>
      </c>
      <c r="I182" s="107" t="s">
        <v>507</v>
      </c>
      <c r="J182" s="21" t="s">
        <v>1132</v>
      </c>
      <c r="K182" s="21" t="s">
        <v>1133</v>
      </c>
      <c r="L182" s="76" t="s">
        <v>1134</v>
      </c>
      <c r="M182" s="107" t="s">
        <v>507</v>
      </c>
      <c r="N182" s="107" t="s">
        <v>507</v>
      </c>
      <c r="O182" s="107" t="s">
        <v>507</v>
      </c>
      <c r="P182" s="106" t="s">
        <v>507</v>
      </c>
      <c r="Q182" s="107"/>
      <c r="R182" s="76"/>
      <c r="S182" s="76"/>
      <c r="T182" s="76"/>
      <c r="U182" s="76"/>
      <c r="V182" s="76"/>
      <c r="W182" s="76"/>
      <c r="X182" s="76"/>
      <c r="Y182" s="76"/>
    </row>
    <row r="183" spans="1:25" ht="18" hidden="1" customHeight="1">
      <c r="A183" s="76">
        <v>852</v>
      </c>
      <c r="B183" s="76" t="s">
        <v>1135</v>
      </c>
      <c r="C183" s="21">
        <v>40953</v>
      </c>
      <c r="D183" s="21">
        <v>40998</v>
      </c>
      <c r="E183" s="76" t="s">
        <v>1589</v>
      </c>
      <c r="F183" s="76" t="s">
        <v>1581</v>
      </c>
      <c r="G183" s="76" t="s">
        <v>2124</v>
      </c>
      <c r="H183" s="107" t="s">
        <v>507</v>
      </c>
      <c r="I183" s="107" t="s">
        <v>507</v>
      </c>
      <c r="J183" s="21" t="s">
        <v>1137</v>
      </c>
      <c r="K183" s="21" t="s">
        <v>1138</v>
      </c>
      <c r="L183" s="76" t="s">
        <v>1139</v>
      </c>
      <c r="M183" s="107" t="s">
        <v>507</v>
      </c>
      <c r="N183" s="107" t="s">
        <v>507</v>
      </c>
      <c r="O183" s="107" t="s">
        <v>507</v>
      </c>
      <c r="P183" s="21" t="s">
        <v>2470</v>
      </c>
      <c r="Q183" s="107"/>
      <c r="R183" s="76"/>
      <c r="S183" s="76"/>
      <c r="T183" s="76"/>
      <c r="U183" s="76"/>
      <c r="V183" s="76"/>
      <c r="W183" s="76"/>
      <c r="X183" s="76"/>
      <c r="Y183" s="76"/>
    </row>
    <row r="184" spans="1:25" ht="18" hidden="1" customHeight="1">
      <c r="A184" s="76" t="s">
        <v>2384</v>
      </c>
      <c r="B184" s="76" t="s">
        <v>1140</v>
      </c>
      <c r="C184" s="21">
        <v>40953</v>
      </c>
      <c r="D184" s="21">
        <v>40998</v>
      </c>
      <c r="E184" s="76" t="s">
        <v>1737</v>
      </c>
      <c r="F184" s="76" t="s">
        <v>1581</v>
      </c>
      <c r="G184" s="76" t="s">
        <v>2125</v>
      </c>
      <c r="H184" s="107" t="s">
        <v>507</v>
      </c>
      <c r="I184" s="107" t="s">
        <v>507</v>
      </c>
      <c r="J184" s="21" t="s">
        <v>1142</v>
      </c>
      <c r="K184" s="21" t="s">
        <v>1143</v>
      </c>
      <c r="L184" s="76" t="s">
        <v>1144</v>
      </c>
      <c r="M184" s="107" t="s">
        <v>507</v>
      </c>
      <c r="N184" s="107" t="s">
        <v>507</v>
      </c>
      <c r="O184" s="107" t="s">
        <v>507</v>
      </c>
      <c r="P184" s="106" t="s">
        <v>507</v>
      </c>
      <c r="Q184" s="107"/>
      <c r="R184" s="76"/>
      <c r="S184" s="76"/>
      <c r="T184" s="76"/>
      <c r="U184" s="76"/>
      <c r="V184" s="76"/>
      <c r="W184" s="76"/>
      <c r="X184" s="76"/>
      <c r="Y184" s="76"/>
    </row>
    <row r="185" spans="1:25" ht="18" hidden="1" customHeight="1">
      <c r="A185" s="76">
        <v>856</v>
      </c>
      <c r="B185" s="76" t="s">
        <v>1145</v>
      </c>
      <c r="C185" s="21">
        <v>40953</v>
      </c>
      <c r="D185" s="21">
        <v>40998</v>
      </c>
      <c r="E185" s="76" t="s">
        <v>1589</v>
      </c>
      <c r="F185" s="76" t="s">
        <v>1581</v>
      </c>
      <c r="G185" s="76" t="s">
        <v>2126</v>
      </c>
      <c r="H185" s="107" t="s">
        <v>507</v>
      </c>
      <c r="I185" s="107" t="s">
        <v>507</v>
      </c>
      <c r="J185" s="21" t="s">
        <v>1147</v>
      </c>
      <c r="K185" s="21" t="s">
        <v>1148</v>
      </c>
      <c r="L185" s="76" t="s">
        <v>1149</v>
      </c>
      <c r="M185" s="107" t="s">
        <v>507</v>
      </c>
      <c r="N185" s="107" t="s">
        <v>507</v>
      </c>
      <c r="O185" s="107" t="s">
        <v>507</v>
      </c>
      <c r="P185" s="21" t="s">
        <v>2560</v>
      </c>
      <c r="Q185" s="107"/>
      <c r="R185" s="76"/>
      <c r="S185" s="76"/>
      <c r="T185" s="76"/>
      <c r="U185" s="76"/>
      <c r="V185" s="76"/>
      <c r="W185" s="76"/>
      <c r="X185" s="76"/>
      <c r="Y185" s="76"/>
    </row>
    <row r="186" spans="1:25" ht="18" hidden="1" customHeight="1">
      <c r="A186" s="76">
        <v>858</v>
      </c>
      <c r="B186" s="76" t="s">
        <v>1150</v>
      </c>
      <c r="C186" s="21">
        <v>40953</v>
      </c>
      <c r="D186" s="21">
        <v>40998</v>
      </c>
      <c r="E186" s="76" t="s">
        <v>1580</v>
      </c>
      <c r="F186" s="76" t="s">
        <v>1827</v>
      </c>
      <c r="G186" s="76" t="s">
        <v>2127</v>
      </c>
      <c r="H186" s="76" t="s">
        <v>2572</v>
      </c>
      <c r="I186" s="76">
        <v>40995</v>
      </c>
      <c r="J186" s="21" t="s">
        <v>1152</v>
      </c>
      <c r="K186" s="21" t="s">
        <v>1153</v>
      </c>
      <c r="L186" s="76" t="s">
        <v>1154</v>
      </c>
      <c r="M186" s="76" t="s">
        <v>2573</v>
      </c>
      <c r="N186" s="76" t="s">
        <v>2574</v>
      </c>
      <c r="O186" s="76">
        <v>40996</v>
      </c>
      <c r="P186" s="106" t="s">
        <v>507</v>
      </c>
      <c r="Q186" s="107"/>
      <c r="R186" s="76"/>
      <c r="S186" s="76"/>
      <c r="T186" s="76"/>
      <c r="U186" s="76"/>
      <c r="V186" s="76"/>
      <c r="W186" s="76"/>
      <c r="X186" s="76"/>
      <c r="Y186" s="76"/>
    </row>
    <row r="187" spans="1:25" ht="18" hidden="1" customHeight="1">
      <c r="A187" s="76">
        <v>860</v>
      </c>
      <c r="B187" s="76" t="s">
        <v>1155</v>
      </c>
      <c r="C187" s="21">
        <v>40953</v>
      </c>
      <c r="D187" s="21">
        <v>40998</v>
      </c>
      <c r="E187" s="76" t="s">
        <v>1589</v>
      </c>
      <c r="F187" s="76" t="s">
        <v>1581</v>
      </c>
      <c r="G187" s="76" t="s">
        <v>2128</v>
      </c>
      <c r="H187" s="107" t="s">
        <v>507</v>
      </c>
      <c r="I187" s="107" t="s">
        <v>507</v>
      </c>
      <c r="J187" s="21" t="s">
        <v>1157</v>
      </c>
      <c r="K187" s="21" t="s">
        <v>1158</v>
      </c>
      <c r="L187" s="76" t="s">
        <v>1159</v>
      </c>
      <c r="M187" s="107" t="s">
        <v>507</v>
      </c>
      <c r="N187" s="107" t="s">
        <v>507</v>
      </c>
      <c r="O187" s="107" t="s">
        <v>507</v>
      </c>
      <c r="P187" s="21" t="s">
        <v>2560</v>
      </c>
      <c r="Q187" s="107"/>
      <c r="R187" s="76"/>
      <c r="S187" s="76"/>
      <c r="T187" s="76"/>
      <c r="U187" s="76"/>
      <c r="V187" s="76"/>
      <c r="W187" s="76"/>
      <c r="X187" s="76"/>
      <c r="Y187" s="76"/>
    </row>
    <row r="188" spans="1:25" ht="18" hidden="1" customHeight="1">
      <c r="A188" s="76" t="s">
        <v>2385</v>
      </c>
      <c r="B188" s="76" t="s">
        <v>1160</v>
      </c>
      <c r="C188" s="21">
        <v>40953</v>
      </c>
      <c r="D188" s="21">
        <v>40998</v>
      </c>
      <c r="E188" s="76" t="s">
        <v>1737</v>
      </c>
      <c r="F188" s="76" t="s">
        <v>1581</v>
      </c>
      <c r="G188" s="76" t="s">
        <v>2129</v>
      </c>
      <c r="H188" s="107" t="s">
        <v>507</v>
      </c>
      <c r="I188" s="107" t="s">
        <v>507</v>
      </c>
      <c r="J188" s="21" t="s">
        <v>1162</v>
      </c>
      <c r="K188" s="21" t="s">
        <v>1163</v>
      </c>
      <c r="L188" s="76" t="s">
        <v>1164</v>
      </c>
      <c r="M188" s="107" t="s">
        <v>507</v>
      </c>
      <c r="N188" s="107" t="s">
        <v>507</v>
      </c>
      <c r="O188" s="107" t="s">
        <v>507</v>
      </c>
      <c r="P188" s="106" t="s">
        <v>507</v>
      </c>
      <c r="Q188" s="107"/>
      <c r="R188" s="76"/>
      <c r="S188" s="76"/>
      <c r="T188" s="76"/>
      <c r="U188" s="76"/>
      <c r="V188" s="76"/>
      <c r="W188" s="76"/>
      <c r="X188" s="76"/>
      <c r="Y188" s="76"/>
    </row>
    <row r="189" spans="1:25" ht="18" hidden="1" customHeight="1">
      <c r="A189" s="76">
        <v>886</v>
      </c>
      <c r="B189" s="76" t="s">
        <v>1362</v>
      </c>
      <c r="C189" s="21">
        <v>40976</v>
      </c>
      <c r="D189" s="21">
        <v>41021</v>
      </c>
      <c r="E189" s="76" t="s">
        <v>1580</v>
      </c>
      <c r="F189" s="76" t="s">
        <v>1581</v>
      </c>
      <c r="G189" s="76" t="s">
        <v>1538</v>
      </c>
      <c r="H189" s="76" t="s">
        <v>2359</v>
      </c>
      <c r="I189" s="76">
        <v>40982</v>
      </c>
      <c r="J189" s="21" t="s">
        <v>2130</v>
      </c>
      <c r="K189" s="21" t="s">
        <v>2131</v>
      </c>
      <c r="L189" s="76" t="s">
        <v>2132</v>
      </c>
      <c r="M189" s="76" t="s">
        <v>2360</v>
      </c>
      <c r="N189" s="76" t="s">
        <v>1598</v>
      </c>
      <c r="O189" s="76">
        <v>40983</v>
      </c>
      <c r="P189" s="21" t="s">
        <v>2133</v>
      </c>
      <c r="Q189" s="107"/>
      <c r="R189" s="76"/>
      <c r="S189" s="76"/>
      <c r="T189" s="76"/>
      <c r="U189" s="76"/>
      <c r="V189" s="76"/>
      <c r="W189" s="76"/>
      <c r="X189" s="76"/>
      <c r="Y189" s="76"/>
    </row>
    <row r="190" spans="1:25" ht="18" hidden="1" customHeight="1">
      <c r="A190" s="76">
        <v>874</v>
      </c>
      <c r="B190" s="76" t="s">
        <v>1372</v>
      </c>
      <c r="C190" s="21">
        <v>40956</v>
      </c>
      <c r="D190" s="21">
        <v>41001</v>
      </c>
      <c r="E190" s="76" t="s">
        <v>1589</v>
      </c>
      <c r="F190" s="76" t="s">
        <v>1581</v>
      </c>
      <c r="G190" s="76" t="s">
        <v>2134</v>
      </c>
      <c r="H190" s="107" t="s">
        <v>507</v>
      </c>
      <c r="I190" s="107" t="s">
        <v>507</v>
      </c>
      <c r="J190" s="21" t="s">
        <v>2135</v>
      </c>
      <c r="K190" s="21" t="s">
        <v>2136</v>
      </c>
      <c r="L190" s="76" t="s">
        <v>2137</v>
      </c>
      <c r="M190" s="107" t="s">
        <v>507</v>
      </c>
      <c r="N190" s="107" t="s">
        <v>507</v>
      </c>
      <c r="O190" s="107" t="s">
        <v>507</v>
      </c>
      <c r="P190" s="21" t="s">
        <v>2561</v>
      </c>
      <c r="Q190" s="107"/>
      <c r="R190" s="76"/>
      <c r="S190" s="76"/>
      <c r="T190" s="76"/>
      <c r="U190" s="76"/>
      <c r="V190" s="76"/>
      <c r="W190" s="76"/>
      <c r="X190" s="76"/>
      <c r="Y190" s="76"/>
    </row>
    <row r="191" spans="1:25" ht="18" hidden="1" customHeight="1">
      <c r="A191" s="76">
        <v>875</v>
      </c>
      <c r="B191" s="76" t="s">
        <v>1382</v>
      </c>
      <c r="C191" s="21">
        <v>40956</v>
      </c>
      <c r="D191" s="21">
        <v>41001</v>
      </c>
      <c r="E191" s="76" t="s">
        <v>1589</v>
      </c>
      <c r="F191" s="76" t="s">
        <v>1581</v>
      </c>
      <c r="G191" s="76" t="s">
        <v>2138</v>
      </c>
      <c r="H191" s="107" t="s">
        <v>507</v>
      </c>
      <c r="I191" s="107" t="s">
        <v>507</v>
      </c>
      <c r="J191" s="21" t="s">
        <v>2139</v>
      </c>
      <c r="K191" s="21" t="s">
        <v>2140</v>
      </c>
      <c r="L191" s="76" t="s">
        <v>2141</v>
      </c>
      <c r="M191" s="107" t="s">
        <v>507</v>
      </c>
      <c r="N191" s="107" t="s">
        <v>507</v>
      </c>
      <c r="O191" s="107" t="s">
        <v>507</v>
      </c>
      <c r="P191" s="21" t="s">
        <v>2468</v>
      </c>
      <c r="Q191" s="107"/>
      <c r="R191" s="76"/>
      <c r="S191" s="76"/>
      <c r="T191" s="76"/>
      <c r="U191" s="76"/>
      <c r="V191" s="76"/>
      <c r="W191" s="76"/>
      <c r="X191" s="76"/>
      <c r="Y191" s="76"/>
    </row>
    <row r="192" spans="1:25" ht="18" hidden="1" customHeight="1">
      <c r="A192" s="76">
        <v>876</v>
      </c>
      <c r="B192" s="76" t="s">
        <v>1353</v>
      </c>
      <c r="C192" s="21">
        <v>40956</v>
      </c>
      <c r="D192" s="21">
        <v>41001</v>
      </c>
      <c r="E192" s="76" t="s">
        <v>1589</v>
      </c>
      <c r="F192" s="76" t="s">
        <v>1581</v>
      </c>
      <c r="G192" s="76" t="s">
        <v>2142</v>
      </c>
      <c r="H192" s="107" t="s">
        <v>507</v>
      </c>
      <c r="I192" s="107" t="s">
        <v>507</v>
      </c>
      <c r="J192" s="21" t="s">
        <v>2143</v>
      </c>
      <c r="K192" s="21" t="s">
        <v>2144</v>
      </c>
      <c r="L192" s="76" t="s">
        <v>2145</v>
      </c>
      <c r="M192" s="107" t="s">
        <v>507</v>
      </c>
      <c r="N192" s="107" t="s">
        <v>507</v>
      </c>
      <c r="O192" s="107" t="s">
        <v>507</v>
      </c>
      <c r="P192" s="21" t="s">
        <v>2562</v>
      </c>
      <c r="Q192" s="107"/>
      <c r="R192" s="76"/>
      <c r="S192" s="76"/>
      <c r="T192" s="76"/>
      <c r="U192" s="76"/>
      <c r="V192" s="76"/>
      <c r="W192" s="76"/>
      <c r="X192" s="76"/>
      <c r="Y192" s="76"/>
    </row>
    <row r="193" spans="1:25" ht="18" hidden="1" customHeight="1">
      <c r="A193" s="76">
        <v>877</v>
      </c>
      <c r="B193" s="76" t="s">
        <v>1199</v>
      </c>
      <c r="C193" s="21">
        <v>40956</v>
      </c>
      <c r="D193" s="21">
        <v>41001</v>
      </c>
      <c r="E193" s="76" t="s">
        <v>1580</v>
      </c>
      <c r="F193" s="76" t="s">
        <v>1827</v>
      </c>
      <c r="G193" s="76" t="s">
        <v>2146</v>
      </c>
      <c r="H193" s="76" t="s">
        <v>1569</v>
      </c>
      <c r="I193" s="76">
        <v>40977</v>
      </c>
      <c r="J193" s="21" t="s">
        <v>2147</v>
      </c>
      <c r="K193" s="21" t="s">
        <v>2148</v>
      </c>
      <c r="L193" s="76" t="s">
        <v>2149</v>
      </c>
      <c r="M193" s="76" t="s">
        <v>2150</v>
      </c>
      <c r="N193" s="76" t="s">
        <v>2151</v>
      </c>
      <c r="O193" s="76">
        <v>40977</v>
      </c>
      <c r="P193" s="106" t="s">
        <v>507</v>
      </c>
      <c r="Q193" s="107"/>
      <c r="R193" s="76"/>
      <c r="S193" s="76"/>
      <c r="T193" s="76"/>
      <c r="U193" s="76"/>
      <c r="V193" s="21"/>
      <c r="W193" s="76"/>
      <c r="X193" s="76"/>
      <c r="Y193" s="76"/>
    </row>
    <row r="194" spans="1:25" ht="18" hidden="1" customHeight="1">
      <c r="A194" s="76">
        <v>878</v>
      </c>
      <c r="B194" s="76" t="s">
        <v>1373</v>
      </c>
      <c r="C194" s="21">
        <v>40956</v>
      </c>
      <c r="D194" s="21">
        <v>41001</v>
      </c>
      <c r="E194" s="76" t="s">
        <v>1589</v>
      </c>
      <c r="F194" s="76" t="s">
        <v>1581</v>
      </c>
      <c r="G194" s="76" t="s">
        <v>2152</v>
      </c>
      <c r="H194" s="107" t="s">
        <v>507</v>
      </c>
      <c r="I194" s="107" t="s">
        <v>507</v>
      </c>
      <c r="J194" s="21" t="s">
        <v>2153</v>
      </c>
      <c r="K194" s="21" t="s">
        <v>2154</v>
      </c>
      <c r="L194" s="76" t="s">
        <v>2155</v>
      </c>
      <c r="M194" s="107" t="s">
        <v>507</v>
      </c>
      <c r="N194" s="107" t="s">
        <v>507</v>
      </c>
      <c r="O194" s="107" t="s">
        <v>507</v>
      </c>
      <c r="P194" s="21" t="s">
        <v>2562</v>
      </c>
      <c r="Q194" s="107"/>
      <c r="R194" s="76"/>
      <c r="S194" s="76"/>
      <c r="T194" s="76"/>
      <c r="U194" s="76"/>
      <c r="V194" s="76"/>
      <c r="W194" s="76"/>
      <c r="X194" s="76"/>
      <c r="Y194" s="76"/>
    </row>
    <row r="195" spans="1:25" ht="18" hidden="1" customHeight="1">
      <c r="A195" s="76">
        <v>880</v>
      </c>
      <c r="B195" s="76" t="s">
        <v>1384</v>
      </c>
      <c r="C195" s="21">
        <v>40956</v>
      </c>
      <c r="D195" s="21">
        <v>41001</v>
      </c>
      <c r="E195" s="76" t="s">
        <v>1589</v>
      </c>
      <c r="F195" s="76" t="s">
        <v>1581</v>
      </c>
      <c r="G195" s="76" t="s">
        <v>2156</v>
      </c>
      <c r="H195" s="107" t="s">
        <v>507</v>
      </c>
      <c r="I195" s="107" t="s">
        <v>507</v>
      </c>
      <c r="J195" s="21" t="s">
        <v>2157</v>
      </c>
      <c r="K195" s="21" t="s">
        <v>1449</v>
      </c>
      <c r="L195" s="76" t="s">
        <v>1519</v>
      </c>
      <c r="M195" s="107" t="s">
        <v>507</v>
      </c>
      <c r="N195" s="107" t="s">
        <v>507</v>
      </c>
      <c r="O195" s="107" t="s">
        <v>507</v>
      </c>
      <c r="P195" s="21" t="s">
        <v>2563</v>
      </c>
      <c r="Q195" s="107"/>
      <c r="R195" s="76"/>
      <c r="S195" s="76"/>
      <c r="T195" s="76"/>
      <c r="U195" s="76"/>
      <c r="V195" s="76"/>
      <c r="W195" s="76"/>
      <c r="X195" s="76"/>
      <c r="Y195" s="76"/>
    </row>
    <row r="196" spans="1:25" ht="18" hidden="1" customHeight="1">
      <c r="A196" s="76">
        <v>881</v>
      </c>
      <c r="B196" s="76" t="s">
        <v>1355</v>
      </c>
      <c r="C196" s="21">
        <v>40956</v>
      </c>
      <c r="D196" s="21">
        <v>41001</v>
      </c>
      <c r="E196" s="76" t="s">
        <v>1580</v>
      </c>
      <c r="F196" s="76" t="s">
        <v>1581</v>
      </c>
      <c r="G196" s="76" t="s">
        <v>172</v>
      </c>
      <c r="H196" s="76" t="s">
        <v>1529</v>
      </c>
      <c r="I196" s="76">
        <v>40973</v>
      </c>
      <c r="J196" s="21" t="s">
        <v>2158</v>
      </c>
      <c r="K196" s="21" t="s">
        <v>1450</v>
      </c>
      <c r="L196" s="76" t="s">
        <v>2159</v>
      </c>
      <c r="M196" s="76" t="s">
        <v>2160</v>
      </c>
      <c r="N196" s="76" t="s">
        <v>2161</v>
      </c>
      <c r="O196" s="76">
        <v>40974</v>
      </c>
      <c r="P196" s="106" t="s">
        <v>507</v>
      </c>
      <c r="Q196" s="107"/>
      <c r="R196" s="76"/>
      <c r="S196" s="76"/>
      <c r="T196" s="76"/>
      <c r="U196" s="76"/>
      <c r="V196" s="21"/>
      <c r="W196" s="76"/>
      <c r="X196" s="76"/>
      <c r="Y196" s="76"/>
    </row>
    <row r="197" spans="1:25" ht="18" hidden="1" customHeight="1">
      <c r="A197" s="76">
        <v>882</v>
      </c>
      <c r="B197" s="76" t="s">
        <v>1366</v>
      </c>
      <c r="C197" s="21">
        <v>40956</v>
      </c>
      <c r="D197" s="21">
        <v>41001</v>
      </c>
      <c r="E197" s="76" t="s">
        <v>1589</v>
      </c>
      <c r="F197" s="76" t="s">
        <v>1581</v>
      </c>
      <c r="G197" s="76" t="s">
        <v>2162</v>
      </c>
      <c r="H197" s="107" t="s">
        <v>507</v>
      </c>
      <c r="I197" s="107" t="s">
        <v>507</v>
      </c>
      <c r="J197" s="21" t="s">
        <v>2163</v>
      </c>
      <c r="K197" s="21" t="s">
        <v>2164</v>
      </c>
      <c r="L197" s="76" t="s">
        <v>2165</v>
      </c>
      <c r="M197" s="107" t="s">
        <v>507</v>
      </c>
      <c r="N197" s="107" t="s">
        <v>507</v>
      </c>
      <c r="O197" s="107" t="s">
        <v>507</v>
      </c>
      <c r="P197" s="21" t="s">
        <v>2470</v>
      </c>
      <c r="Q197" s="107"/>
      <c r="R197" s="76"/>
      <c r="S197" s="76"/>
      <c r="T197" s="76"/>
      <c r="U197" s="76"/>
      <c r="V197" s="76"/>
      <c r="W197" s="76"/>
      <c r="X197" s="76"/>
      <c r="Y197" s="76"/>
    </row>
    <row r="198" spans="1:25" ht="18" hidden="1" customHeight="1">
      <c r="A198" s="76">
        <v>883</v>
      </c>
      <c r="B198" s="76" t="s">
        <v>1376</v>
      </c>
      <c r="C198" s="21">
        <v>40956</v>
      </c>
      <c r="D198" s="21">
        <v>41001</v>
      </c>
      <c r="E198" s="76" t="s">
        <v>1589</v>
      </c>
      <c r="F198" s="76" t="s">
        <v>1581</v>
      </c>
      <c r="G198" s="76" t="s">
        <v>2166</v>
      </c>
      <c r="H198" s="107" t="s">
        <v>507</v>
      </c>
      <c r="I198" s="107" t="s">
        <v>507</v>
      </c>
      <c r="J198" s="21" t="s">
        <v>2167</v>
      </c>
      <c r="K198" s="21" t="s">
        <v>2168</v>
      </c>
      <c r="L198" s="76" t="s">
        <v>2169</v>
      </c>
      <c r="M198" s="107" t="s">
        <v>507</v>
      </c>
      <c r="N198" s="107" t="s">
        <v>507</v>
      </c>
      <c r="O198" s="107" t="s">
        <v>507</v>
      </c>
      <c r="P198" s="21" t="s">
        <v>2560</v>
      </c>
      <c r="Q198" s="107"/>
      <c r="R198" s="76"/>
      <c r="S198" s="76"/>
      <c r="T198" s="76"/>
      <c r="U198" s="76"/>
      <c r="V198" s="76"/>
      <c r="W198" s="76"/>
      <c r="X198" s="76"/>
      <c r="Y198" s="76"/>
    </row>
    <row r="199" spans="1:25" ht="18" hidden="1" customHeight="1">
      <c r="A199" s="76">
        <v>884</v>
      </c>
      <c r="B199" s="76" t="s">
        <v>1387</v>
      </c>
      <c r="C199" s="21">
        <v>40956</v>
      </c>
      <c r="D199" s="21">
        <v>41001</v>
      </c>
      <c r="E199" s="76" t="s">
        <v>1589</v>
      </c>
      <c r="F199" s="76" t="s">
        <v>1581</v>
      </c>
      <c r="G199" s="76" t="s">
        <v>2170</v>
      </c>
      <c r="H199" s="107" t="s">
        <v>507</v>
      </c>
      <c r="I199" s="107" t="s">
        <v>507</v>
      </c>
      <c r="J199" s="21" t="s">
        <v>2171</v>
      </c>
      <c r="K199" s="21" t="s">
        <v>2172</v>
      </c>
      <c r="L199" s="76" t="s">
        <v>2173</v>
      </c>
      <c r="M199" s="107" t="s">
        <v>507</v>
      </c>
      <c r="N199" s="107" t="s">
        <v>507</v>
      </c>
      <c r="O199" s="107" t="s">
        <v>507</v>
      </c>
      <c r="P199" s="21" t="s">
        <v>2560</v>
      </c>
      <c r="Q199" s="107"/>
      <c r="R199" s="76"/>
      <c r="S199" s="76"/>
      <c r="T199" s="76"/>
      <c r="U199" s="76"/>
      <c r="V199" s="76"/>
      <c r="W199" s="76"/>
      <c r="X199" s="76"/>
      <c r="Y199" s="76"/>
    </row>
    <row r="200" spans="1:25" ht="18" hidden="1" customHeight="1">
      <c r="A200" s="76">
        <v>885</v>
      </c>
      <c r="B200" s="76" t="s">
        <v>1359</v>
      </c>
      <c r="C200" s="21">
        <v>40956</v>
      </c>
      <c r="D200" s="21">
        <v>41001</v>
      </c>
      <c r="E200" s="76" t="s">
        <v>1589</v>
      </c>
      <c r="F200" s="76" t="s">
        <v>1581</v>
      </c>
      <c r="G200" s="76" t="s">
        <v>2174</v>
      </c>
      <c r="H200" s="107" t="s">
        <v>507</v>
      </c>
      <c r="I200" s="107" t="s">
        <v>507</v>
      </c>
      <c r="J200" s="21" t="s">
        <v>2175</v>
      </c>
      <c r="K200" s="21" t="s">
        <v>2176</v>
      </c>
      <c r="L200" s="76" t="s">
        <v>2177</v>
      </c>
      <c r="M200" s="107" t="s">
        <v>507</v>
      </c>
      <c r="N200" s="107" t="s">
        <v>507</v>
      </c>
      <c r="O200" s="107" t="s">
        <v>507</v>
      </c>
      <c r="P200" s="21" t="s">
        <v>2560</v>
      </c>
      <c r="Q200" s="107"/>
      <c r="R200" s="76"/>
      <c r="S200" s="76"/>
      <c r="T200" s="76"/>
      <c r="U200" s="76"/>
      <c r="V200" s="76"/>
      <c r="W200" s="76"/>
      <c r="X200" s="76"/>
      <c r="Y200" s="76"/>
    </row>
    <row r="201" spans="1:25" ht="18" hidden="1" customHeight="1">
      <c r="A201" s="76">
        <v>901</v>
      </c>
      <c r="B201" s="76" t="s">
        <v>1369</v>
      </c>
      <c r="C201" s="21">
        <v>40956</v>
      </c>
      <c r="D201" s="21">
        <v>41001</v>
      </c>
      <c r="E201" s="76" t="s">
        <v>1589</v>
      </c>
      <c r="F201" s="76" t="s">
        <v>1581</v>
      </c>
      <c r="G201" s="76" t="s">
        <v>2178</v>
      </c>
      <c r="H201" s="107" t="s">
        <v>507</v>
      </c>
      <c r="I201" s="107" t="s">
        <v>507</v>
      </c>
      <c r="J201" s="21" t="s">
        <v>2179</v>
      </c>
      <c r="K201" s="21" t="s">
        <v>2180</v>
      </c>
      <c r="L201" s="76" t="s">
        <v>2181</v>
      </c>
      <c r="M201" s="107" t="s">
        <v>507</v>
      </c>
      <c r="N201" s="107" t="s">
        <v>507</v>
      </c>
      <c r="O201" s="107" t="s">
        <v>507</v>
      </c>
      <c r="P201" s="21" t="s">
        <v>2555</v>
      </c>
      <c r="Q201" s="107"/>
      <c r="R201" s="76"/>
      <c r="S201" s="76"/>
      <c r="T201" s="76"/>
      <c r="U201" s="76"/>
      <c r="V201" s="76"/>
      <c r="W201" s="76"/>
      <c r="X201" s="76"/>
      <c r="Y201" s="76"/>
    </row>
    <row r="202" spans="1:25" ht="18" hidden="1" customHeight="1">
      <c r="A202" s="76">
        <v>887</v>
      </c>
      <c r="B202" s="76" t="s">
        <v>1379</v>
      </c>
      <c r="C202" s="21">
        <v>40956</v>
      </c>
      <c r="D202" s="21">
        <v>41001</v>
      </c>
      <c r="E202" s="76" t="s">
        <v>1589</v>
      </c>
      <c r="F202" s="76" t="s">
        <v>1581</v>
      </c>
      <c r="G202" s="76" t="s">
        <v>2182</v>
      </c>
      <c r="H202" s="107" t="s">
        <v>507</v>
      </c>
      <c r="I202" s="107" t="s">
        <v>507</v>
      </c>
      <c r="J202" s="21" t="s">
        <v>2183</v>
      </c>
      <c r="K202" s="21" t="s">
        <v>2184</v>
      </c>
      <c r="L202" s="76" t="s">
        <v>2185</v>
      </c>
      <c r="M202" s="107" t="s">
        <v>507</v>
      </c>
      <c r="N202" s="107" t="s">
        <v>507</v>
      </c>
      <c r="O202" s="107" t="s">
        <v>507</v>
      </c>
      <c r="P202" s="21" t="s">
        <v>2561</v>
      </c>
      <c r="Q202" s="107"/>
      <c r="R202" s="76"/>
      <c r="S202" s="76"/>
      <c r="T202" s="76"/>
      <c r="U202" s="76"/>
      <c r="V202" s="76"/>
      <c r="W202" s="76"/>
      <c r="X202" s="76"/>
      <c r="Y202" s="76"/>
    </row>
    <row r="203" spans="1:25" ht="18" hidden="1" customHeight="1">
      <c r="A203" s="76">
        <v>888</v>
      </c>
      <c r="B203" s="76" t="s">
        <v>1350</v>
      </c>
      <c r="C203" s="21">
        <v>40956</v>
      </c>
      <c r="D203" s="21">
        <v>41001</v>
      </c>
      <c r="E203" s="76" t="s">
        <v>1589</v>
      </c>
      <c r="F203" s="76" t="s">
        <v>1581</v>
      </c>
      <c r="G203" s="76" t="s">
        <v>2186</v>
      </c>
      <c r="H203" s="107" t="s">
        <v>507</v>
      </c>
      <c r="I203" s="107" t="s">
        <v>507</v>
      </c>
      <c r="J203" s="21" t="s">
        <v>2187</v>
      </c>
      <c r="K203" s="21" t="s">
        <v>2188</v>
      </c>
      <c r="L203" s="76" t="s">
        <v>2189</v>
      </c>
      <c r="M203" s="107" t="s">
        <v>507</v>
      </c>
      <c r="N203" s="107" t="s">
        <v>507</v>
      </c>
      <c r="O203" s="107" t="s">
        <v>507</v>
      </c>
      <c r="P203" s="21" t="s">
        <v>2560</v>
      </c>
      <c r="Q203" s="107"/>
      <c r="R203" s="76"/>
      <c r="S203" s="76"/>
      <c r="T203" s="76"/>
      <c r="U203" s="76"/>
      <c r="V203" s="76"/>
      <c r="W203" s="76"/>
      <c r="X203" s="76"/>
      <c r="Y203" s="76"/>
    </row>
    <row r="204" spans="1:25" ht="18" hidden="1" customHeight="1">
      <c r="A204" s="76">
        <v>889</v>
      </c>
      <c r="B204" s="76" t="s">
        <v>1361</v>
      </c>
      <c r="C204" s="21">
        <v>40976</v>
      </c>
      <c r="D204" s="21">
        <v>41021</v>
      </c>
      <c r="E204" s="76" t="s">
        <v>1580</v>
      </c>
      <c r="F204" s="76" t="s">
        <v>1581</v>
      </c>
      <c r="G204" s="76" t="s">
        <v>2190</v>
      </c>
      <c r="H204" s="76" t="s">
        <v>2361</v>
      </c>
      <c r="I204" s="76">
        <v>40982</v>
      </c>
      <c r="J204" s="21" t="s">
        <v>1544</v>
      </c>
      <c r="K204" s="21" t="s">
        <v>2191</v>
      </c>
      <c r="L204" s="76" t="s">
        <v>1545</v>
      </c>
      <c r="M204" s="76" t="s">
        <v>2362</v>
      </c>
      <c r="N204" s="76" t="s">
        <v>2363</v>
      </c>
      <c r="O204" s="76">
        <v>40983</v>
      </c>
      <c r="P204" s="21" t="s">
        <v>2192</v>
      </c>
      <c r="Q204" s="107"/>
      <c r="R204" s="76"/>
      <c r="S204" s="76"/>
      <c r="T204" s="76"/>
      <c r="U204" s="76"/>
      <c r="V204" s="76"/>
      <c r="W204" s="76"/>
      <c r="X204" s="76"/>
      <c r="Y204" s="76"/>
    </row>
    <row r="205" spans="1:25" ht="18" hidden="1" customHeight="1">
      <c r="A205" s="76">
        <v>890</v>
      </c>
      <c r="B205" s="76" t="s">
        <v>1371</v>
      </c>
      <c r="C205" s="21">
        <v>40956</v>
      </c>
      <c r="D205" s="21">
        <v>41001</v>
      </c>
      <c r="E205" s="76" t="s">
        <v>1589</v>
      </c>
      <c r="F205" s="76" t="s">
        <v>1581</v>
      </c>
      <c r="G205" s="76" t="s">
        <v>2193</v>
      </c>
      <c r="H205" s="107" t="s">
        <v>507</v>
      </c>
      <c r="I205" s="107" t="s">
        <v>507</v>
      </c>
      <c r="J205" s="21" t="s">
        <v>2194</v>
      </c>
      <c r="K205" s="21" t="s">
        <v>2195</v>
      </c>
      <c r="L205" s="76" t="s">
        <v>2196</v>
      </c>
      <c r="M205" s="107" t="s">
        <v>507</v>
      </c>
      <c r="N205" s="107" t="s">
        <v>507</v>
      </c>
      <c r="O205" s="107" t="s">
        <v>507</v>
      </c>
      <c r="P205" s="21" t="s">
        <v>2562</v>
      </c>
      <c r="Q205" s="107"/>
      <c r="R205" s="76"/>
      <c r="S205" s="76"/>
      <c r="T205" s="76"/>
      <c r="U205" s="76"/>
      <c r="V205" s="76"/>
      <c r="W205" s="76"/>
      <c r="X205" s="76"/>
      <c r="Y205" s="76"/>
    </row>
    <row r="206" spans="1:25" ht="18" hidden="1" customHeight="1">
      <c r="A206" s="76">
        <v>891</v>
      </c>
      <c r="B206" s="76" t="s">
        <v>1381</v>
      </c>
      <c r="C206" s="21">
        <v>40956</v>
      </c>
      <c r="D206" s="21">
        <v>41001</v>
      </c>
      <c r="E206" s="76" t="s">
        <v>1589</v>
      </c>
      <c r="F206" s="76" t="s">
        <v>1581</v>
      </c>
      <c r="G206" s="76" t="s">
        <v>2197</v>
      </c>
      <c r="H206" s="107" t="s">
        <v>507</v>
      </c>
      <c r="I206" s="107" t="s">
        <v>507</v>
      </c>
      <c r="J206" s="21" t="s">
        <v>2198</v>
      </c>
      <c r="K206" s="21" t="s">
        <v>2199</v>
      </c>
      <c r="L206" s="76" t="s">
        <v>2200</v>
      </c>
      <c r="M206" s="107" t="s">
        <v>507</v>
      </c>
      <c r="N206" s="107" t="s">
        <v>507</v>
      </c>
      <c r="O206" s="107" t="s">
        <v>507</v>
      </c>
      <c r="P206" s="21" t="s">
        <v>2470</v>
      </c>
      <c r="Q206" s="107"/>
      <c r="R206" s="76"/>
      <c r="S206" s="76"/>
      <c r="T206" s="76"/>
      <c r="U206" s="76"/>
      <c r="V206" s="76"/>
      <c r="W206" s="76"/>
      <c r="X206" s="76"/>
      <c r="Y206" s="76"/>
    </row>
    <row r="207" spans="1:25" ht="18" hidden="1" customHeight="1">
      <c r="A207" s="76">
        <v>892</v>
      </c>
      <c r="B207" s="76" t="s">
        <v>1352</v>
      </c>
      <c r="C207" s="21">
        <v>40956</v>
      </c>
      <c r="D207" s="21">
        <v>41001</v>
      </c>
      <c r="E207" s="76" t="s">
        <v>1589</v>
      </c>
      <c r="F207" s="76" t="s">
        <v>1581</v>
      </c>
      <c r="G207" s="76" t="s">
        <v>2201</v>
      </c>
      <c r="H207" s="107" t="s">
        <v>507</v>
      </c>
      <c r="I207" s="107" t="s">
        <v>507</v>
      </c>
      <c r="J207" s="21" t="s">
        <v>2202</v>
      </c>
      <c r="K207" s="21" t="s">
        <v>2203</v>
      </c>
      <c r="L207" s="76" t="s">
        <v>2204</v>
      </c>
      <c r="M207" s="107" t="s">
        <v>507</v>
      </c>
      <c r="N207" s="107" t="s">
        <v>507</v>
      </c>
      <c r="O207" s="107" t="s">
        <v>507</v>
      </c>
      <c r="P207" s="21" t="s">
        <v>2560</v>
      </c>
      <c r="Q207" s="107"/>
      <c r="R207" s="76"/>
      <c r="S207" s="76"/>
      <c r="T207" s="76"/>
      <c r="U207" s="76"/>
      <c r="V207" s="76"/>
      <c r="W207" s="76"/>
      <c r="X207" s="76"/>
      <c r="Y207" s="76"/>
    </row>
    <row r="208" spans="1:25" ht="18" hidden="1" customHeight="1">
      <c r="A208" s="76">
        <v>893</v>
      </c>
      <c r="B208" s="76" t="s">
        <v>1364</v>
      </c>
      <c r="C208" s="21">
        <v>40956</v>
      </c>
      <c r="D208" s="21">
        <v>41001</v>
      </c>
      <c r="E208" s="76" t="s">
        <v>1589</v>
      </c>
      <c r="F208" s="76" t="s">
        <v>1581</v>
      </c>
      <c r="G208" s="76" t="s">
        <v>2205</v>
      </c>
      <c r="H208" s="107" t="s">
        <v>507</v>
      </c>
      <c r="I208" s="107" t="s">
        <v>507</v>
      </c>
      <c r="J208" s="21" t="s">
        <v>2206</v>
      </c>
      <c r="K208" s="21" t="s">
        <v>2207</v>
      </c>
      <c r="L208" s="76" t="s">
        <v>1518</v>
      </c>
      <c r="M208" s="107" t="s">
        <v>507</v>
      </c>
      <c r="N208" s="107" t="s">
        <v>507</v>
      </c>
      <c r="O208" s="107" t="s">
        <v>507</v>
      </c>
      <c r="P208" s="21" t="s">
        <v>2558</v>
      </c>
      <c r="Q208" s="107"/>
      <c r="R208" s="76"/>
      <c r="S208" s="76"/>
      <c r="T208" s="76"/>
      <c r="U208" s="76"/>
      <c r="V208" s="76"/>
      <c r="W208" s="76"/>
      <c r="X208" s="76"/>
      <c r="Y208" s="76"/>
    </row>
    <row r="209" spans="1:25" ht="18" hidden="1" customHeight="1">
      <c r="A209" s="76">
        <v>894</v>
      </c>
      <c r="B209" s="76" t="s">
        <v>1566</v>
      </c>
      <c r="C209" s="21">
        <v>40956</v>
      </c>
      <c r="D209" s="21">
        <v>41001</v>
      </c>
      <c r="E209" s="76" t="s">
        <v>1580</v>
      </c>
      <c r="F209" s="76" t="s">
        <v>1827</v>
      </c>
      <c r="G209" s="76" t="s">
        <v>2208</v>
      </c>
      <c r="H209" s="76" t="s">
        <v>1508</v>
      </c>
      <c r="I209" s="76">
        <v>40969</v>
      </c>
      <c r="J209" s="21" t="s">
        <v>2209</v>
      </c>
      <c r="K209" s="21" t="s">
        <v>1509</v>
      </c>
      <c r="L209" s="76" t="s">
        <v>2210</v>
      </c>
      <c r="M209" s="76" t="s">
        <v>2211</v>
      </c>
      <c r="N209" s="76" t="s">
        <v>2212</v>
      </c>
      <c r="O209" s="76">
        <v>40970</v>
      </c>
      <c r="P209" s="106" t="s">
        <v>507</v>
      </c>
      <c r="Q209" s="107"/>
      <c r="R209" s="76"/>
      <c r="S209" s="76"/>
      <c r="T209" s="76"/>
      <c r="U209" s="76"/>
      <c r="V209" s="21"/>
      <c r="W209" s="76"/>
      <c r="X209" s="76"/>
      <c r="Y209" s="76"/>
    </row>
    <row r="210" spans="1:25" ht="18" hidden="1" customHeight="1">
      <c r="A210" s="76">
        <v>895</v>
      </c>
      <c r="B210" s="76" t="s">
        <v>1383</v>
      </c>
      <c r="C210" s="21">
        <v>40956</v>
      </c>
      <c r="D210" s="21">
        <v>41001</v>
      </c>
      <c r="E210" s="76" t="s">
        <v>1580</v>
      </c>
      <c r="F210" s="76" t="s">
        <v>1581</v>
      </c>
      <c r="G210" s="76" t="s">
        <v>2213</v>
      </c>
      <c r="H210" s="76" t="s">
        <v>1515</v>
      </c>
      <c r="I210" s="76">
        <v>40970</v>
      </c>
      <c r="J210" s="21" t="s">
        <v>2214</v>
      </c>
      <c r="K210" s="21" t="s">
        <v>1516</v>
      </c>
      <c r="L210" s="76" t="s">
        <v>2215</v>
      </c>
      <c r="M210" s="76" t="s">
        <v>398</v>
      </c>
      <c r="N210" s="76" t="s">
        <v>1601</v>
      </c>
      <c r="O210" s="76">
        <v>40970</v>
      </c>
      <c r="P210" s="106" t="s">
        <v>507</v>
      </c>
      <c r="Q210" s="107"/>
      <c r="R210" s="76"/>
      <c r="S210" s="76"/>
      <c r="T210" s="76"/>
      <c r="U210" s="76"/>
      <c r="V210" s="21"/>
      <c r="W210" s="76"/>
      <c r="X210" s="76"/>
      <c r="Y210" s="76"/>
    </row>
    <row r="211" spans="1:25" ht="18" hidden="1" customHeight="1">
      <c r="A211" s="76" t="s">
        <v>2386</v>
      </c>
      <c r="B211" s="76" t="s">
        <v>1354</v>
      </c>
      <c r="C211" s="21">
        <v>40956</v>
      </c>
      <c r="D211" s="21">
        <v>41001</v>
      </c>
      <c r="E211" s="76" t="s">
        <v>1737</v>
      </c>
      <c r="F211" s="76" t="s">
        <v>1581</v>
      </c>
      <c r="G211" s="76" t="s">
        <v>2216</v>
      </c>
      <c r="H211" s="107" t="s">
        <v>507</v>
      </c>
      <c r="I211" s="107" t="s">
        <v>507</v>
      </c>
      <c r="J211" s="21" t="s">
        <v>2217</v>
      </c>
      <c r="K211" s="21" t="s">
        <v>1448</v>
      </c>
      <c r="L211" s="76" t="s">
        <v>2218</v>
      </c>
      <c r="M211" s="107" t="s">
        <v>507</v>
      </c>
      <c r="N211" s="107" t="s">
        <v>507</v>
      </c>
      <c r="O211" s="107" t="s">
        <v>507</v>
      </c>
      <c r="P211" s="106" t="s">
        <v>507</v>
      </c>
      <c r="Q211" s="107"/>
      <c r="R211" s="76"/>
      <c r="S211" s="76"/>
      <c r="T211" s="76"/>
      <c r="U211" s="76"/>
      <c r="V211" s="76"/>
      <c r="W211" s="76"/>
      <c r="X211" s="76"/>
      <c r="Y211" s="76"/>
    </row>
    <row r="212" spans="1:25" ht="18" hidden="1" customHeight="1">
      <c r="A212" s="76">
        <v>897</v>
      </c>
      <c r="B212" s="76" t="s">
        <v>1365</v>
      </c>
      <c r="C212" s="21">
        <v>40956</v>
      </c>
      <c r="D212" s="21">
        <v>41001</v>
      </c>
      <c r="E212" s="76" t="s">
        <v>1589</v>
      </c>
      <c r="F212" s="76" t="s">
        <v>1581</v>
      </c>
      <c r="G212" s="76" t="s">
        <v>2219</v>
      </c>
      <c r="H212" s="107" t="s">
        <v>507</v>
      </c>
      <c r="I212" s="107" t="s">
        <v>507</v>
      </c>
      <c r="J212" s="21" t="s">
        <v>2220</v>
      </c>
      <c r="K212" s="21" t="s">
        <v>2221</v>
      </c>
      <c r="L212" s="76" t="s">
        <v>2222</v>
      </c>
      <c r="M212" s="107" t="s">
        <v>507</v>
      </c>
      <c r="N212" s="107" t="s">
        <v>507</v>
      </c>
      <c r="O212" s="107" t="s">
        <v>507</v>
      </c>
      <c r="P212" s="21" t="s">
        <v>2470</v>
      </c>
      <c r="Q212" s="107"/>
      <c r="R212" s="76"/>
      <c r="S212" s="76"/>
      <c r="T212" s="76"/>
      <c r="U212" s="76"/>
      <c r="V212" s="76"/>
      <c r="W212" s="76"/>
      <c r="X212" s="76"/>
      <c r="Y212" s="76"/>
    </row>
    <row r="213" spans="1:25" ht="18" hidden="1" customHeight="1">
      <c r="A213" s="76">
        <v>898</v>
      </c>
      <c r="B213" s="76" t="s">
        <v>1375</v>
      </c>
      <c r="C213" s="21">
        <v>40956</v>
      </c>
      <c r="D213" s="21">
        <v>41001</v>
      </c>
      <c r="E213" s="76" t="s">
        <v>1589</v>
      </c>
      <c r="F213" s="76" t="s">
        <v>1581</v>
      </c>
      <c r="G213" s="76" t="s">
        <v>2223</v>
      </c>
      <c r="H213" s="107" t="s">
        <v>507</v>
      </c>
      <c r="I213" s="107" t="s">
        <v>507</v>
      </c>
      <c r="J213" s="21" t="s">
        <v>2224</v>
      </c>
      <c r="K213" s="21" t="s">
        <v>2225</v>
      </c>
      <c r="L213" s="76" t="s">
        <v>2226</v>
      </c>
      <c r="M213" s="107" t="s">
        <v>507</v>
      </c>
      <c r="N213" s="107" t="s">
        <v>507</v>
      </c>
      <c r="O213" s="107" t="s">
        <v>507</v>
      </c>
      <c r="P213" s="21" t="s">
        <v>2468</v>
      </c>
      <c r="Q213" s="107"/>
      <c r="R213" s="76"/>
      <c r="S213" s="76"/>
      <c r="T213" s="76"/>
      <c r="U213" s="76"/>
      <c r="V213" s="76"/>
      <c r="W213" s="76"/>
      <c r="X213" s="76"/>
      <c r="Y213" s="76"/>
    </row>
    <row r="214" spans="1:25" ht="18" hidden="1" customHeight="1">
      <c r="A214" s="76">
        <v>899</v>
      </c>
      <c r="B214" s="76" t="s">
        <v>1357</v>
      </c>
      <c r="C214" s="21">
        <v>40956</v>
      </c>
      <c r="D214" s="21">
        <v>41001</v>
      </c>
      <c r="E214" s="76" t="s">
        <v>1580</v>
      </c>
      <c r="F214" s="76" t="s">
        <v>1581</v>
      </c>
      <c r="G214" s="76" t="s">
        <v>2227</v>
      </c>
      <c r="H214" s="76" t="s">
        <v>2228</v>
      </c>
      <c r="I214" s="76">
        <v>40982</v>
      </c>
      <c r="J214" s="21" t="s">
        <v>2229</v>
      </c>
      <c r="K214" s="21" t="s">
        <v>1447</v>
      </c>
      <c r="L214" s="76" t="s">
        <v>2230</v>
      </c>
      <c r="M214" s="76" t="s">
        <v>2364</v>
      </c>
      <c r="N214" s="76" t="s">
        <v>1611</v>
      </c>
      <c r="O214" s="76">
        <v>40982</v>
      </c>
      <c r="P214" s="21" t="s">
        <v>2325</v>
      </c>
      <c r="Q214" s="107"/>
      <c r="R214" s="76"/>
      <c r="S214" s="76"/>
      <c r="T214" s="76"/>
      <c r="U214" s="76"/>
      <c r="V214" s="76"/>
      <c r="W214" s="76"/>
      <c r="X214" s="76"/>
      <c r="Y214" s="76"/>
    </row>
    <row r="215" spans="1:25" ht="18" hidden="1" customHeight="1">
      <c r="A215" s="76">
        <v>900</v>
      </c>
      <c r="B215" s="76" t="s">
        <v>1368</v>
      </c>
      <c r="C215" s="21">
        <v>40956</v>
      </c>
      <c r="D215" s="21">
        <v>41001</v>
      </c>
      <c r="E215" s="76" t="s">
        <v>1580</v>
      </c>
      <c r="F215" s="76" t="s">
        <v>1581</v>
      </c>
      <c r="G215" s="76" t="s">
        <v>2231</v>
      </c>
      <c r="H215" s="76" t="s">
        <v>2673</v>
      </c>
      <c r="I215" s="76">
        <v>41002</v>
      </c>
      <c r="J215" s="21" t="s">
        <v>2232</v>
      </c>
      <c r="K215" s="21" t="s">
        <v>2233</v>
      </c>
      <c r="L215" s="76" t="s">
        <v>2234</v>
      </c>
      <c r="M215" s="76" t="s">
        <v>2679</v>
      </c>
      <c r="N215" s="76" t="s">
        <v>1712</v>
      </c>
      <c r="O215" s="76">
        <v>41002</v>
      </c>
      <c r="P215" s="21" t="s">
        <v>2555</v>
      </c>
      <c r="Q215" s="107"/>
      <c r="R215" s="76"/>
      <c r="S215" s="76"/>
      <c r="T215" s="76"/>
      <c r="U215" s="76"/>
      <c r="V215" s="76"/>
      <c r="W215" s="76"/>
      <c r="X215" s="76"/>
      <c r="Y215" s="76"/>
    </row>
    <row r="216" spans="1:25" ht="18" hidden="1" customHeight="1">
      <c r="A216" s="76">
        <v>902</v>
      </c>
      <c r="B216" s="76" t="s">
        <v>1378</v>
      </c>
      <c r="C216" s="21">
        <v>40956</v>
      </c>
      <c r="D216" s="21">
        <v>41001</v>
      </c>
      <c r="E216" s="76" t="s">
        <v>1589</v>
      </c>
      <c r="F216" s="76" t="s">
        <v>1581</v>
      </c>
      <c r="G216" s="76" t="s">
        <v>2235</v>
      </c>
      <c r="H216" s="107" t="s">
        <v>507</v>
      </c>
      <c r="I216" s="107" t="s">
        <v>507</v>
      </c>
      <c r="J216" s="21" t="s">
        <v>2236</v>
      </c>
      <c r="K216" s="21" t="s">
        <v>2237</v>
      </c>
      <c r="L216" s="76" t="s">
        <v>2238</v>
      </c>
      <c r="M216" s="107" t="s">
        <v>507</v>
      </c>
      <c r="N216" s="107" t="s">
        <v>507</v>
      </c>
      <c r="O216" s="107" t="s">
        <v>507</v>
      </c>
      <c r="P216" s="21" t="s">
        <v>2468</v>
      </c>
      <c r="Q216" s="107"/>
      <c r="R216" s="76"/>
      <c r="S216" s="76"/>
      <c r="T216" s="76"/>
      <c r="U216" s="76"/>
      <c r="V216" s="76"/>
      <c r="W216" s="76"/>
      <c r="X216" s="76"/>
      <c r="Y216" s="76"/>
    </row>
    <row r="217" spans="1:25" ht="18" hidden="1" customHeight="1">
      <c r="A217" s="76">
        <v>903</v>
      </c>
      <c r="B217" s="76" t="s">
        <v>1349</v>
      </c>
      <c r="C217" s="21">
        <v>40956</v>
      </c>
      <c r="D217" s="21">
        <v>41001</v>
      </c>
      <c r="E217" s="76" t="s">
        <v>1589</v>
      </c>
      <c r="F217" s="76" t="s">
        <v>1581</v>
      </c>
      <c r="G217" s="76" t="s">
        <v>2239</v>
      </c>
      <c r="H217" s="107" t="s">
        <v>507</v>
      </c>
      <c r="I217" s="107" t="s">
        <v>507</v>
      </c>
      <c r="J217" s="21" t="s">
        <v>2240</v>
      </c>
      <c r="K217" s="21" t="s">
        <v>2241</v>
      </c>
      <c r="L217" s="76" t="s">
        <v>2242</v>
      </c>
      <c r="M217" s="107" t="s">
        <v>507</v>
      </c>
      <c r="N217" s="107" t="s">
        <v>507</v>
      </c>
      <c r="O217" s="107" t="s">
        <v>507</v>
      </c>
      <c r="P217" s="21" t="s">
        <v>2562</v>
      </c>
      <c r="Q217" s="107"/>
      <c r="R217" s="76"/>
      <c r="S217" s="76"/>
      <c r="T217" s="76"/>
      <c r="U217" s="76"/>
      <c r="V217" s="76"/>
      <c r="W217" s="76"/>
      <c r="X217" s="76"/>
      <c r="Y217" s="76"/>
    </row>
    <row r="218" spans="1:25" ht="18" hidden="1" customHeight="1">
      <c r="A218" s="76">
        <v>904</v>
      </c>
      <c r="B218" s="76" t="s">
        <v>1360</v>
      </c>
      <c r="C218" s="21">
        <v>40956</v>
      </c>
      <c r="D218" s="21">
        <v>41001</v>
      </c>
      <c r="E218" s="76" t="s">
        <v>1589</v>
      </c>
      <c r="F218" s="76" t="s">
        <v>1581</v>
      </c>
      <c r="G218" s="76" t="s">
        <v>2243</v>
      </c>
      <c r="H218" s="107" t="s">
        <v>507</v>
      </c>
      <c r="I218" s="107" t="s">
        <v>507</v>
      </c>
      <c r="J218" s="21" t="s">
        <v>2244</v>
      </c>
      <c r="K218" s="21" t="s">
        <v>2245</v>
      </c>
      <c r="L218" s="76" t="s">
        <v>2246</v>
      </c>
      <c r="M218" s="107" t="s">
        <v>507</v>
      </c>
      <c r="N218" s="107" t="s">
        <v>507</v>
      </c>
      <c r="O218" s="107" t="s">
        <v>507</v>
      </c>
      <c r="P218" s="21" t="s">
        <v>2560</v>
      </c>
      <c r="Q218" s="107"/>
      <c r="R218" s="76"/>
      <c r="S218" s="76"/>
      <c r="T218" s="76"/>
      <c r="U218" s="76"/>
      <c r="V218" s="76"/>
      <c r="W218" s="76"/>
      <c r="X218" s="76"/>
      <c r="Y218" s="76"/>
    </row>
    <row r="219" spans="1:25" ht="18" hidden="1" customHeight="1">
      <c r="A219" s="76">
        <v>905</v>
      </c>
      <c r="B219" s="76" t="s">
        <v>1370</v>
      </c>
      <c r="C219" s="21">
        <v>40956</v>
      </c>
      <c r="D219" s="21">
        <v>41001</v>
      </c>
      <c r="E219" s="76" t="s">
        <v>1589</v>
      </c>
      <c r="F219" s="76" t="s">
        <v>1581</v>
      </c>
      <c r="G219" s="76" t="s">
        <v>2247</v>
      </c>
      <c r="H219" s="107" t="s">
        <v>507</v>
      </c>
      <c r="I219" s="107" t="s">
        <v>507</v>
      </c>
      <c r="J219" s="21" t="s">
        <v>2248</v>
      </c>
      <c r="K219" s="21" t="s">
        <v>2249</v>
      </c>
      <c r="L219" s="76" t="s">
        <v>2250</v>
      </c>
      <c r="M219" s="107" t="s">
        <v>507</v>
      </c>
      <c r="N219" s="107" t="s">
        <v>507</v>
      </c>
      <c r="O219" s="107" t="s">
        <v>507</v>
      </c>
      <c r="P219" s="21" t="s">
        <v>2560</v>
      </c>
      <c r="Q219" s="107"/>
      <c r="R219" s="76"/>
      <c r="S219" s="76"/>
      <c r="T219" s="76"/>
      <c r="U219" s="76"/>
      <c r="V219" s="76"/>
      <c r="W219" s="76"/>
      <c r="X219" s="76"/>
      <c r="Y219" s="76"/>
    </row>
    <row r="220" spans="1:25" ht="18" hidden="1" customHeight="1">
      <c r="A220" s="76">
        <v>906</v>
      </c>
      <c r="B220" s="76" t="s">
        <v>1380</v>
      </c>
      <c r="C220" s="21">
        <v>40956</v>
      </c>
      <c r="D220" s="21">
        <v>41001</v>
      </c>
      <c r="E220" s="76" t="s">
        <v>1589</v>
      </c>
      <c r="F220" s="76" t="s">
        <v>1581</v>
      </c>
      <c r="G220" s="76" t="s">
        <v>2251</v>
      </c>
      <c r="H220" s="107" t="s">
        <v>507</v>
      </c>
      <c r="I220" s="107" t="s">
        <v>507</v>
      </c>
      <c r="J220" s="21" t="s">
        <v>2252</v>
      </c>
      <c r="K220" s="21" t="s">
        <v>2253</v>
      </c>
      <c r="L220" s="76" t="s">
        <v>2254</v>
      </c>
      <c r="M220" s="107" t="s">
        <v>507</v>
      </c>
      <c r="N220" s="107" t="s">
        <v>507</v>
      </c>
      <c r="O220" s="107" t="s">
        <v>507</v>
      </c>
      <c r="P220" s="21" t="s">
        <v>2564</v>
      </c>
      <c r="Q220" s="107"/>
      <c r="R220" s="76"/>
      <c r="S220" s="76"/>
      <c r="T220" s="76"/>
      <c r="U220" s="76"/>
      <c r="V220" s="76"/>
      <c r="W220" s="76"/>
      <c r="X220" s="76"/>
      <c r="Y220" s="76"/>
    </row>
    <row r="221" spans="1:25" ht="18" hidden="1" customHeight="1">
      <c r="A221" s="76">
        <v>907</v>
      </c>
      <c r="B221" s="76" t="s">
        <v>1351</v>
      </c>
      <c r="C221" s="21">
        <v>40956</v>
      </c>
      <c r="D221" s="21">
        <v>41001</v>
      </c>
      <c r="E221" s="76" t="s">
        <v>1589</v>
      </c>
      <c r="F221" s="76" t="s">
        <v>1581</v>
      </c>
      <c r="G221" s="76" t="s">
        <v>2255</v>
      </c>
      <c r="H221" s="107" t="s">
        <v>507</v>
      </c>
      <c r="I221" s="107" t="s">
        <v>507</v>
      </c>
      <c r="J221" s="21" t="s">
        <v>2256</v>
      </c>
      <c r="K221" s="21" t="s">
        <v>2257</v>
      </c>
      <c r="L221" s="76" t="s">
        <v>1517</v>
      </c>
      <c r="M221" s="107" t="s">
        <v>507</v>
      </c>
      <c r="N221" s="107" t="s">
        <v>507</v>
      </c>
      <c r="O221" s="107" t="s">
        <v>507</v>
      </c>
      <c r="P221" s="21" t="s">
        <v>2558</v>
      </c>
      <c r="Q221" s="107"/>
      <c r="R221" s="76"/>
      <c r="S221" s="76"/>
      <c r="T221" s="76"/>
      <c r="U221" s="76"/>
      <c r="V221" s="76"/>
      <c r="W221" s="76"/>
      <c r="X221" s="76"/>
      <c r="Y221" s="76"/>
    </row>
    <row r="222" spans="1:25" ht="18" hidden="1" customHeight="1">
      <c r="A222" s="76">
        <v>908</v>
      </c>
      <c r="B222" s="76" t="s">
        <v>1363</v>
      </c>
      <c r="C222" s="21">
        <v>40956</v>
      </c>
      <c r="D222" s="21">
        <v>41001</v>
      </c>
      <c r="E222" s="76" t="s">
        <v>1589</v>
      </c>
      <c r="F222" s="76" t="s">
        <v>1581</v>
      </c>
      <c r="G222" s="76" t="s">
        <v>2258</v>
      </c>
      <c r="H222" s="107" t="s">
        <v>507</v>
      </c>
      <c r="I222" s="107" t="s">
        <v>507</v>
      </c>
      <c r="J222" s="21" t="s">
        <v>2259</v>
      </c>
      <c r="K222" s="21" t="s">
        <v>2260</v>
      </c>
      <c r="L222" s="76" t="s">
        <v>2261</v>
      </c>
      <c r="M222" s="107" t="s">
        <v>507</v>
      </c>
      <c r="N222" s="107" t="s">
        <v>507</v>
      </c>
      <c r="O222" s="107" t="s">
        <v>507</v>
      </c>
      <c r="P222" s="21" t="s">
        <v>2470</v>
      </c>
      <c r="Q222" s="107"/>
      <c r="R222" s="76"/>
      <c r="S222" s="76"/>
      <c r="T222" s="76"/>
      <c r="U222" s="76"/>
      <c r="V222" s="76"/>
      <c r="W222" s="76"/>
      <c r="X222" s="76"/>
      <c r="Y222" s="76"/>
    </row>
    <row r="223" spans="1:25" ht="18" hidden="1" customHeight="1">
      <c r="A223" s="76">
        <v>909</v>
      </c>
      <c r="B223" s="76" t="s">
        <v>1374</v>
      </c>
      <c r="C223" s="21">
        <v>40956</v>
      </c>
      <c r="D223" s="21">
        <v>41001</v>
      </c>
      <c r="E223" s="76" t="s">
        <v>1580</v>
      </c>
      <c r="F223" s="76" t="s">
        <v>1581</v>
      </c>
      <c r="G223" s="76" t="s">
        <v>2262</v>
      </c>
      <c r="H223" s="76" t="s">
        <v>2438</v>
      </c>
      <c r="I223" s="76">
        <v>40989</v>
      </c>
      <c r="J223" s="21" t="s">
        <v>2263</v>
      </c>
      <c r="K223" s="21" t="s">
        <v>2264</v>
      </c>
      <c r="L223" s="76" t="s">
        <v>3242</v>
      </c>
      <c r="M223" s="76" t="s">
        <v>2549</v>
      </c>
      <c r="N223" s="76" t="s">
        <v>2366</v>
      </c>
      <c r="O223" s="76">
        <v>40991</v>
      </c>
      <c r="P223" s="21" t="s">
        <v>2565</v>
      </c>
      <c r="Q223" s="107"/>
      <c r="R223" s="76"/>
      <c r="S223" s="76"/>
      <c r="T223" s="76"/>
      <c r="U223" s="76"/>
      <c r="V223" s="76"/>
      <c r="W223" s="76"/>
      <c r="X223" s="76"/>
      <c r="Y223" s="76"/>
    </row>
    <row r="224" spans="1:25" ht="18" hidden="1" customHeight="1">
      <c r="A224" s="76">
        <v>910</v>
      </c>
      <c r="B224" s="76" t="s">
        <v>1385</v>
      </c>
      <c r="C224" s="21">
        <v>40956</v>
      </c>
      <c r="D224" s="21">
        <v>41001</v>
      </c>
      <c r="E224" s="76" t="s">
        <v>1580</v>
      </c>
      <c r="F224" s="76" t="s">
        <v>1581</v>
      </c>
      <c r="G224" s="76" t="s">
        <v>2265</v>
      </c>
      <c r="H224" s="76" t="s">
        <v>1523</v>
      </c>
      <c r="I224" s="76">
        <v>40970</v>
      </c>
      <c r="J224" s="21" t="s">
        <v>2266</v>
      </c>
      <c r="K224" s="21" t="s">
        <v>1524</v>
      </c>
      <c r="L224" s="76" t="s">
        <v>2267</v>
      </c>
      <c r="M224" s="76" t="s">
        <v>2268</v>
      </c>
      <c r="N224" s="76" t="s">
        <v>1588</v>
      </c>
      <c r="O224" s="76">
        <v>40970</v>
      </c>
      <c r="P224" s="106" t="s">
        <v>507</v>
      </c>
      <c r="Q224" s="107"/>
      <c r="R224" s="76"/>
      <c r="S224" s="76"/>
      <c r="T224" s="76"/>
      <c r="U224" s="76"/>
      <c r="V224" s="76"/>
      <c r="W224" s="76"/>
      <c r="X224" s="76"/>
      <c r="Y224" s="76"/>
    </row>
    <row r="225" spans="1:25" ht="18" hidden="1" customHeight="1">
      <c r="A225" s="76">
        <v>911</v>
      </c>
      <c r="B225" s="76" t="s">
        <v>1356</v>
      </c>
      <c r="C225" s="21">
        <v>40956</v>
      </c>
      <c r="D225" s="21">
        <v>41001</v>
      </c>
      <c r="E225" s="76" t="s">
        <v>1589</v>
      </c>
      <c r="F225" s="76" t="s">
        <v>1581</v>
      </c>
      <c r="G225" s="76" t="s">
        <v>2269</v>
      </c>
      <c r="H225" s="107" t="s">
        <v>507</v>
      </c>
      <c r="I225" s="107" t="s">
        <v>507</v>
      </c>
      <c r="J225" s="21" t="s">
        <v>2270</v>
      </c>
      <c r="K225" s="21" t="s">
        <v>2271</v>
      </c>
      <c r="L225" s="76" t="s">
        <v>2272</v>
      </c>
      <c r="M225" s="107" t="s">
        <v>507</v>
      </c>
      <c r="N225" s="107" t="s">
        <v>507</v>
      </c>
      <c r="O225" s="107" t="s">
        <v>507</v>
      </c>
      <c r="P225" s="21" t="s">
        <v>2560</v>
      </c>
      <c r="Q225" s="107"/>
      <c r="R225" s="76"/>
      <c r="S225" s="76"/>
      <c r="T225" s="76"/>
      <c r="U225" s="76"/>
      <c r="V225" s="21"/>
      <c r="W225" s="76"/>
      <c r="X225" s="76"/>
      <c r="Y225" s="76"/>
    </row>
    <row r="226" spans="1:25" ht="18" hidden="1" customHeight="1">
      <c r="A226" s="76">
        <v>912</v>
      </c>
      <c r="B226" s="76" t="s">
        <v>1367</v>
      </c>
      <c r="C226" s="21">
        <v>40956</v>
      </c>
      <c r="D226" s="21">
        <v>41001</v>
      </c>
      <c r="E226" s="76" t="s">
        <v>1589</v>
      </c>
      <c r="F226" s="76" t="s">
        <v>1581</v>
      </c>
      <c r="G226" s="76" t="s">
        <v>2273</v>
      </c>
      <c r="H226" s="107" t="s">
        <v>507</v>
      </c>
      <c r="I226" s="107" t="s">
        <v>507</v>
      </c>
      <c r="J226" s="21" t="s">
        <v>2274</v>
      </c>
      <c r="K226" s="21" t="s">
        <v>2275</v>
      </c>
      <c r="L226" s="76" t="s">
        <v>2276</v>
      </c>
      <c r="M226" s="107" t="s">
        <v>507</v>
      </c>
      <c r="N226" s="107" t="s">
        <v>507</v>
      </c>
      <c r="O226" s="107" t="s">
        <v>507</v>
      </c>
      <c r="P226" s="21" t="s">
        <v>2560</v>
      </c>
      <c r="Q226" s="107"/>
      <c r="R226" s="76"/>
      <c r="S226" s="76"/>
      <c r="T226" s="76"/>
      <c r="U226" s="76"/>
      <c r="V226" s="76"/>
      <c r="W226" s="76"/>
      <c r="X226" s="76"/>
      <c r="Y226" s="76"/>
    </row>
    <row r="227" spans="1:25" ht="18" hidden="1" customHeight="1">
      <c r="A227" s="76" t="s">
        <v>2387</v>
      </c>
      <c r="B227" s="76" t="s">
        <v>1377</v>
      </c>
      <c r="C227" s="21">
        <v>40956</v>
      </c>
      <c r="D227" s="21">
        <v>41001</v>
      </c>
      <c r="E227" s="76" t="s">
        <v>1737</v>
      </c>
      <c r="F227" s="76" t="s">
        <v>1581</v>
      </c>
      <c r="G227" s="76" t="s">
        <v>2277</v>
      </c>
      <c r="H227" s="107" t="s">
        <v>507</v>
      </c>
      <c r="I227" s="107" t="s">
        <v>507</v>
      </c>
      <c r="J227" s="21" t="s">
        <v>2278</v>
      </c>
      <c r="K227" s="21" t="s">
        <v>2279</v>
      </c>
      <c r="L227" s="76" t="s">
        <v>2280</v>
      </c>
      <c r="M227" s="107" t="s">
        <v>507</v>
      </c>
      <c r="N227" s="107" t="s">
        <v>507</v>
      </c>
      <c r="O227" s="107" t="s">
        <v>507</v>
      </c>
      <c r="P227" s="106" t="s">
        <v>507</v>
      </c>
      <c r="Q227" s="107"/>
      <c r="R227" s="76"/>
      <c r="S227" s="76"/>
      <c r="T227" s="76"/>
      <c r="U227" s="76"/>
      <c r="V227" s="76"/>
      <c r="W227" s="76"/>
      <c r="X227" s="76"/>
      <c r="Y227" s="76"/>
    </row>
    <row r="228" spans="1:25" ht="18" hidden="1" customHeight="1">
      <c r="A228" s="76">
        <v>914</v>
      </c>
      <c r="B228" s="76" t="s">
        <v>1386</v>
      </c>
      <c r="C228" s="21">
        <v>40956</v>
      </c>
      <c r="D228" s="21">
        <v>41001</v>
      </c>
      <c r="E228" s="76" t="s">
        <v>1589</v>
      </c>
      <c r="F228" s="76" t="s">
        <v>1581</v>
      </c>
      <c r="G228" s="76" t="s">
        <v>2281</v>
      </c>
      <c r="H228" s="107" t="s">
        <v>507</v>
      </c>
      <c r="I228" s="107" t="s">
        <v>507</v>
      </c>
      <c r="J228" s="21" t="s">
        <v>2282</v>
      </c>
      <c r="K228" s="21" t="s">
        <v>2283</v>
      </c>
      <c r="L228" s="76" t="s">
        <v>2284</v>
      </c>
      <c r="M228" s="107" t="s">
        <v>507</v>
      </c>
      <c r="N228" s="107" t="s">
        <v>507</v>
      </c>
      <c r="O228" s="107" t="s">
        <v>507</v>
      </c>
      <c r="P228" s="21" t="s">
        <v>2470</v>
      </c>
      <c r="Q228" s="107"/>
      <c r="R228" s="76"/>
      <c r="S228" s="76"/>
      <c r="T228" s="76"/>
      <c r="U228" s="76"/>
      <c r="V228" s="76"/>
      <c r="W228" s="76"/>
      <c r="X228" s="76"/>
      <c r="Y228" s="76"/>
    </row>
    <row r="229" spans="1:25" ht="18" hidden="1" customHeight="1">
      <c r="A229" s="76">
        <v>915</v>
      </c>
      <c r="B229" s="76" t="s">
        <v>1358</v>
      </c>
      <c r="C229" s="21">
        <v>40956</v>
      </c>
      <c r="D229" s="21">
        <v>41001</v>
      </c>
      <c r="E229" s="76" t="s">
        <v>1589</v>
      </c>
      <c r="F229" s="76" t="s">
        <v>1581</v>
      </c>
      <c r="G229" s="76" t="s">
        <v>2285</v>
      </c>
      <c r="H229" s="107" t="s">
        <v>507</v>
      </c>
      <c r="I229" s="107" t="s">
        <v>507</v>
      </c>
      <c r="J229" s="21" t="s">
        <v>2286</v>
      </c>
      <c r="K229" s="21" t="s">
        <v>2287</v>
      </c>
      <c r="L229" s="76" t="s">
        <v>2288</v>
      </c>
      <c r="M229" s="107" t="s">
        <v>507</v>
      </c>
      <c r="N229" s="107" t="s">
        <v>507</v>
      </c>
      <c r="O229" s="107" t="s">
        <v>507</v>
      </c>
      <c r="P229" s="21" t="s">
        <v>2560</v>
      </c>
      <c r="Q229" s="107"/>
      <c r="R229" s="76"/>
      <c r="S229" s="76"/>
      <c r="T229" s="76"/>
      <c r="U229" s="76"/>
      <c r="V229" s="76"/>
      <c r="W229" s="76"/>
      <c r="X229" s="76"/>
      <c r="Y229" s="76"/>
    </row>
    <row r="230" spans="1:25" ht="18" hidden="1" customHeight="1">
      <c r="A230" s="76">
        <v>923</v>
      </c>
      <c r="B230" s="76" t="s">
        <v>1319</v>
      </c>
      <c r="C230" s="21">
        <v>40956</v>
      </c>
      <c r="D230" s="21">
        <v>41001</v>
      </c>
      <c r="E230" s="76" t="s">
        <v>1580</v>
      </c>
      <c r="F230" s="76" t="s">
        <v>1581</v>
      </c>
      <c r="G230" s="76" t="s">
        <v>1320</v>
      </c>
      <c r="H230" s="76" t="s">
        <v>2623</v>
      </c>
      <c r="I230" s="76">
        <v>41002</v>
      </c>
      <c r="J230" s="21" t="s">
        <v>2289</v>
      </c>
      <c r="K230" s="21" t="s">
        <v>2290</v>
      </c>
      <c r="L230" s="76" t="s">
        <v>3389</v>
      </c>
      <c r="M230" s="76" t="s">
        <v>2680</v>
      </c>
      <c r="N230" s="76" t="s">
        <v>2363</v>
      </c>
      <c r="O230" s="76">
        <v>41002</v>
      </c>
      <c r="P230" s="21" t="s">
        <v>2561</v>
      </c>
      <c r="Q230" s="107"/>
      <c r="R230" s="76"/>
      <c r="S230" s="76"/>
      <c r="T230" s="76"/>
      <c r="U230" s="76"/>
      <c r="V230" s="76"/>
      <c r="W230" s="76"/>
      <c r="X230" s="76"/>
      <c r="Y230" s="76"/>
    </row>
    <row r="231" spans="1:25" ht="18" hidden="1" customHeight="1">
      <c r="A231" s="76">
        <v>916</v>
      </c>
      <c r="B231" s="76" t="s">
        <v>1321</v>
      </c>
      <c r="C231" s="21">
        <v>40956</v>
      </c>
      <c r="D231" s="21">
        <v>41001</v>
      </c>
      <c r="E231" s="76" t="s">
        <v>1589</v>
      </c>
      <c r="F231" s="76" t="s">
        <v>1581</v>
      </c>
      <c r="G231" s="76" t="s">
        <v>1322</v>
      </c>
      <c r="H231" s="107" t="s">
        <v>507</v>
      </c>
      <c r="I231" s="107" t="s">
        <v>507</v>
      </c>
      <c r="J231" s="21" t="s">
        <v>2291</v>
      </c>
      <c r="K231" s="21" t="s">
        <v>2292</v>
      </c>
      <c r="L231" s="76" t="s">
        <v>2293</v>
      </c>
      <c r="M231" s="107" t="s">
        <v>507</v>
      </c>
      <c r="N231" s="107" t="s">
        <v>507</v>
      </c>
      <c r="O231" s="107" t="s">
        <v>507</v>
      </c>
      <c r="P231" s="21" t="s">
        <v>2560</v>
      </c>
      <c r="Q231" s="107"/>
      <c r="R231" s="76"/>
      <c r="S231" s="76"/>
      <c r="T231" s="76"/>
      <c r="U231" s="76"/>
      <c r="V231" s="76"/>
      <c r="W231" s="76"/>
      <c r="X231" s="76"/>
      <c r="Y231" s="76"/>
    </row>
    <row r="232" spans="1:25" ht="18" hidden="1" customHeight="1">
      <c r="A232" s="76">
        <v>917</v>
      </c>
      <c r="B232" s="76" t="s">
        <v>1323</v>
      </c>
      <c r="C232" s="21">
        <v>40956</v>
      </c>
      <c r="D232" s="21">
        <v>41001</v>
      </c>
      <c r="E232" s="76" t="s">
        <v>1580</v>
      </c>
      <c r="F232" s="76" t="s">
        <v>1581</v>
      </c>
      <c r="G232" s="76" t="s">
        <v>1324</v>
      </c>
      <c r="H232" s="76" t="s">
        <v>2294</v>
      </c>
      <c r="I232" s="76">
        <v>40981</v>
      </c>
      <c r="J232" s="21" t="s">
        <v>2295</v>
      </c>
      <c r="K232" s="21" t="s">
        <v>1442</v>
      </c>
      <c r="L232" s="76" t="s">
        <v>2296</v>
      </c>
      <c r="M232" s="76" t="s">
        <v>2326</v>
      </c>
      <c r="N232" s="76" t="s">
        <v>2024</v>
      </c>
      <c r="O232" s="76">
        <v>40981</v>
      </c>
      <c r="P232" s="21" t="s">
        <v>2297</v>
      </c>
      <c r="Q232" s="107"/>
      <c r="R232" s="76"/>
      <c r="S232" s="76"/>
      <c r="T232" s="76"/>
      <c r="U232" s="76"/>
      <c r="V232" s="76"/>
      <c r="W232" s="76"/>
      <c r="X232" s="76"/>
      <c r="Y232" s="76"/>
    </row>
    <row r="233" spans="1:25" ht="18" hidden="1" customHeight="1">
      <c r="A233" s="76">
        <v>918</v>
      </c>
      <c r="B233" s="76" t="s">
        <v>1325</v>
      </c>
      <c r="C233" s="21">
        <v>40956</v>
      </c>
      <c r="D233" s="21">
        <v>41001</v>
      </c>
      <c r="E233" s="76" t="s">
        <v>1589</v>
      </c>
      <c r="F233" s="76" t="s">
        <v>1581</v>
      </c>
      <c r="G233" s="76" t="s">
        <v>1326</v>
      </c>
      <c r="H233" s="107" t="s">
        <v>507</v>
      </c>
      <c r="I233" s="107" t="s">
        <v>507</v>
      </c>
      <c r="J233" s="21" t="s">
        <v>2298</v>
      </c>
      <c r="K233" s="21" t="s">
        <v>2299</v>
      </c>
      <c r="L233" s="76" t="s">
        <v>2300</v>
      </c>
      <c r="M233" s="107" t="s">
        <v>507</v>
      </c>
      <c r="N233" s="107" t="s">
        <v>507</v>
      </c>
      <c r="O233" s="107" t="s">
        <v>507</v>
      </c>
      <c r="P233" s="21" t="s">
        <v>2560</v>
      </c>
      <c r="Q233" s="107"/>
      <c r="R233" s="76"/>
      <c r="S233" s="76"/>
      <c r="T233" s="76"/>
      <c r="U233" s="76"/>
      <c r="V233" s="21"/>
      <c r="W233" s="76"/>
      <c r="X233" s="76"/>
      <c r="Y233" s="76"/>
    </row>
    <row r="234" spans="1:25" ht="18" hidden="1" customHeight="1">
      <c r="A234" s="76">
        <v>919</v>
      </c>
      <c r="B234" s="76" t="s">
        <v>1327</v>
      </c>
      <c r="C234" s="21">
        <v>40956</v>
      </c>
      <c r="D234" s="21">
        <v>41001</v>
      </c>
      <c r="E234" s="76" t="s">
        <v>1589</v>
      </c>
      <c r="F234" s="76" t="s">
        <v>1581</v>
      </c>
      <c r="G234" s="76" t="s">
        <v>1328</v>
      </c>
      <c r="H234" s="107" t="s">
        <v>507</v>
      </c>
      <c r="I234" s="107" t="s">
        <v>507</v>
      </c>
      <c r="J234" s="21" t="s">
        <v>2301</v>
      </c>
      <c r="K234" s="21" t="s">
        <v>2302</v>
      </c>
      <c r="L234" s="76" t="s">
        <v>2303</v>
      </c>
      <c r="M234" s="107" t="s">
        <v>507</v>
      </c>
      <c r="N234" s="107" t="s">
        <v>507</v>
      </c>
      <c r="O234" s="107" t="s">
        <v>507</v>
      </c>
      <c r="P234" s="21" t="s">
        <v>2566</v>
      </c>
      <c r="Q234" s="107"/>
      <c r="R234" s="76"/>
      <c r="S234" s="76"/>
      <c r="T234" s="76"/>
      <c r="U234" s="76"/>
      <c r="V234" s="76"/>
      <c r="W234" s="76"/>
      <c r="X234" s="76"/>
      <c r="Y234" s="76"/>
    </row>
    <row r="235" spans="1:25" ht="18" hidden="1" customHeight="1">
      <c r="A235" s="76">
        <v>920</v>
      </c>
      <c r="B235" s="76" t="s">
        <v>1329</v>
      </c>
      <c r="C235" s="21">
        <v>40956</v>
      </c>
      <c r="D235" s="21">
        <v>41001</v>
      </c>
      <c r="E235" s="76" t="s">
        <v>1589</v>
      </c>
      <c r="F235" s="76" t="s">
        <v>1581</v>
      </c>
      <c r="G235" s="76" t="s">
        <v>1330</v>
      </c>
      <c r="H235" s="107" t="s">
        <v>507</v>
      </c>
      <c r="I235" s="76">
        <v>40974</v>
      </c>
      <c r="J235" s="21" t="s">
        <v>2304</v>
      </c>
      <c r="K235" s="21" t="s">
        <v>2305</v>
      </c>
      <c r="L235" s="76" t="s">
        <v>2306</v>
      </c>
      <c r="M235" s="107" t="s">
        <v>507</v>
      </c>
      <c r="N235" s="107" t="s">
        <v>507</v>
      </c>
      <c r="O235" s="107" t="s">
        <v>507</v>
      </c>
      <c r="P235" s="21" t="s">
        <v>2567</v>
      </c>
      <c r="Q235" s="107"/>
      <c r="R235" s="76"/>
      <c r="S235" s="76"/>
      <c r="T235" s="76"/>
      <c r="U235" s="76"/>
      <c r="V235" s="76"/>
      <c r="W235" s="76"/>
      <c r="X235" s="76"/>
      <c r="Y235" s="76"/>
    </row>
    <row r="236" spans="1:25" ht="18" hidden="1" customHeight="1">
      <c r="A236" s="76">
        <v>921</v>
      </c>
      <c r="B236" s="76" t="s">
        <v>1331</v>
      </c>
      <c r="C236" s="21">
        <v>40956</v>
      </c>
      <c r="D236" s="21">
        <v>41001</v>
      </c>
      <c r="E236" s="76" t="s">
        <v>1589</v>
      </c>
      <c r="F236" s="76" t="s">
        <v>1581</v>
      </c>
      <c r="G236" s="76" t="s">
        <v>1332</v>
      </c>
      <c r="H236" s="107" t="s">
        <v>507</v>
      </c>
      <c r="I236" s="107" t="s">
        <v>507</v>
      </c>
      <c r="J236" s="21" t="s">
        <v>2307</v>
      </c>
      <c r="K236" s="21" t="s">
        <v>2308</v>
      </c>
      <c r="L236" s="76" t="s">
        <v>2309</v>
      </c>
      <c r="M236" s="107" t="s">
        <v>507</v>
      </c>
      <c r="N236" s="107" t="s">
        <v>507</v>
      </c>
      <c r="O236" s="107" t="s">
        <v>507</v>
      </c>
      <c r="P236" s="21" t="s">
        <v>2560</v>
      </c>
      <c r="Q236" s="107"/>
      <c r="R236" s="76"/>
      <c r="S236" s="76"/>
      <c r="T236" s="76"/>
      <c r="U236" s="76"/>
      <c r="V236" s="76"/>
      <c r="W236" s="76"/>
      <c r="X236" s="76"/>
      <c r="Y236" s="76"/>
    </row>
    <row r="237" spans="1:25" ht="18" hidden="1" customHeight="1">
      <c r="A237" s="76">
        <v>922</v>
      </c>
      <c r="B237" s="76" t="s">
        <v>1333</v>
      </c>
      <c r="C237" s="21">
        <v>40956</v>
      </c>
      <c r="D237" s="21">
        <v>41001</v>
      </c>
      <c r="E237" s="76" t="s">
        <v>1589</v>
      </c>
      <c r="F237" s="76" t="s">
        <v>1581</v>
      </c>
      <c r="G237" s="76" t="s">
        <v>2310</v>
      </c>
      <c r="H237" s="107" t="s">
        <v>507</v>
      </c>
      <c r="I237" s="107" t="s">
        <v>507</v>
      </c>
      <c r="J237" s="21" t="s">
        <v>2311</v>
      </c>
      <c r="K237" s="21" t="s">
        <v>2312</v>
      </c>
      <c r="L237" s="76" t="s">
        <v>2313</v>
      </c>
      <c r="M237" s="107" t="s">
        <v>507</v>
      </c>
      <c r="N237" s="107" t="s">
        <v>507</v>
      </c>
      <c r="O237" s="107" t="s">
        <v>507</v>
      </c>
      <c r="P237" s="21" t="s">
        <v>2560</v>
      </c>
      <c r="Q237" s="107"/>
      <c r="R237" s="76"/>
      <c r="S237" s="76"/>
      <c r="T237" s="76"/>
      <c r="U237" s="76"/>
      <c r="V237" s="76"/>
      <c r="W237" s="76"/>
      <c r="X237" s="76"/>
      <c r="Y237" s="76"/>
    </row>
    <row r="238" spans="1:25" ht="18" hidden="1" customHeight="1">
      <c r="A238" s="76">
        <v>879</v>
      </c>
      <c r="B238" s="76" t="s">
        <v>1393</v>
      </c>
      <c r="C238" s="21">
        <v>40956</v>
      </c>
      <c r="D238" s="21">
        <v>41001</v>
      </c>
      <c r="E238" s="76" t="s">
        <v>1589</v>
      </c>
      <c r="F238" s="76" t="s">
        <v>1581</v>
      </c>
      <c r="G238" s="76" t="s">
        <v>1394</v>
      </c>
      <c r="H238" s="107" t="s">
        <v>507</v>
      </c>
      <c r="I238" s="107" t="s">
        <v>507</v>
      </c>
      <c r="J238" s="21" t="s">
        <v>2314</v>
      </c>
      <c r="K238" s="21" t="s">
        <v>2315</v>
      </c>
      <c r="L238" s="76" t="s">
        <v>2316</v>
      </c>
      <c r="M238" s="107" t="s">
        <v>507</v>
      </c>
      <c r="N238" s="107" t="s">
        <v>507</v>
      </c>
      <c r="O238" s="107" t="s">
        <v>507</v>
      </c>
      <c r="P238" s="21" t="s">
        <v>2470</v>
      </c>
      <c r="Q238" s="107"/>
      <c r="R238" s="76"/>
      <c r="S238" s="76"/>
      <c r="T238" s="76"/>
      <c r="U238" s="76"/>
      <c r="V238" s="76"/>
      <c r="W238" s="76"/>
      <c r="X238" s="76"/>
      <c r="Y238" s="76"/>
    </row>
    <row r="239" spans="1:25" ht="18" hidden="1" customHeight="1">
      <c r="A239" s="76">
        <v>924</v>
      </c>
      <c r="B239" s="76" t="s">
        <v>1426</v>
      </c>
      <c r="C239" s="21">
        <v>40966</v>
      </c>
      <c r="D239" s="21">
        <v>41011</v>
      </c>
      <c r="E239" s="76" t="s">
        <v>1580</v>
      </c>
      <c r="F239" s="76" t="s">
        <v>1581</v>
      </c>
      <c r="G239" s="76" t="s">
        <v>1423</v>
      </c>
      <c r="H239" s="76" t="s">
        <v>2317</v>
      </c>
      <c r="I239" s="76">
        <v>40982</v>
      </c>
      <c r="J239" s="21" t="s">
        <v>2318</v>
      </c>
      <c r="K239" s="21" t="s">
        <v>2319</v>
      </c>
      <c r="L239" s="76" t="s">
        <v>2320</v>
      </c>
      <c r="M239" s="76" t="s">
        <v>2365</v>
      </c>
      <c r="N239" s="76" t="s">
        <v>2366</v>
      </c>
      <c r="O239" s="76">
        <v>40982</v>
      </c>
      <c r="P239" s="21" t="s">
        <v>2321</v>
      </c>
      <c r="Q239" s="107"/>
      <c r="R239" s="76"/>
      <c r="S239" s="76"/>
      <c r="T239" s="76"/>
      <c r="U239" s="76"/>
      <c r="V239" s="76"/>
      <c r="W239" s="76"/>
      <c r="X239" s="76"/>
      <c r="Y239" s="76"/>
    </row>
    <row r="240" spans="1:25" ht="18" hidden="1" customHeight="1">
      <c r="A240" s="76">
        <v>818</v>
      </c>
      <c r="B240" s="76" t="s">
        <v>1548</v>
      </c>
      <c r="C240" s="21">
        <v>40975</v>
      </c>
      <c r="D240" s="21">
        <v>41020</v>
      </c>
      <c r="E240" s="76" t="s">
        <v>1580</v>
      </c>
      <c r="F240" s="76" t="s">
        <v>1827</v>
      </c>
      <c r="G240" s="76" t="s">
        <v>2094</v>
      </c>
      <c r="H240" s="76" t="s">
        <v>2681</v>
      </c>
      <c r="I240" s="76">
        <v>41026</v>
      </c>
      <c r="J240" s="21" t="s">
        <v>1549</v>
      </c>
      <c r="K240" s="21" t="s">
        <v>1551</v>
      </c>
      <c r="L240" s="76" t="s">
        <v>1550</v>
      </c>
      <c r="M240" s="76" t="s">
        <v>3343</v>
      </c>
      <c r="N240" s="76" t="s">
        <v>3344</v>
      </c>
      <c r="O240" s="76">
        <v>41031</v>
      </c>
      <c r="P240" s="21" t="s">
        <v>2322</v>
      </c>
      <c r="Q240" s="107"/>
      <c r="R240" s="76"/>
      <c r="S240" s="76"/>
      <c r="T240" s="76"/>
      <c r="U240" s="76"/>
      <c r="V240" s="76"/>
      <c r="W240" s="76"/>
      <c r="X240" s="76"/>
      <c r="Y240" s="76"/>
    </row>
    <row r="241" spans="1:25" ht="18" hidden="1" customHeight="1">
      <c r="A241" s="76">
        <v>930</v>
      </c>
      <c r="B241" s="76" t="s">
        <v>1570</v>
      </c>
      <c r="C241" s="21">
        <v>40977</v>
      </c>
      <c r="D241" s="21">
        <v>41022</v>
      </c>
      <c r="E241" s="76" t="s">
        <v>1580</v>
      </c>
      <c r="F241" s="76" t="s">
        <v>1581</v>
      </c>
      <c r="G241" s="76" t="s">
        <v>1571</v>
      </c>
      <c r="H241" s="76" t="s">
        <v>2323</v>
      </c>
      <c r="I241" s="76">
        <v>40987</v>
      </c>
      <c r="J241" s="21" t="s">
        <v>1574</v>
      </c>
      <c r="K241" s="21" t="s">
        <v>1575</v>
      </c>
      <c r="L241" s="76" t="s">
        <v>1576</v>
      </c>
      <c r="M241" s="76" t="s">
        <v>2410</v>
      </c>
      <c r="N241" s="76" t="s">
        <v>2411</v>
      </c>
      <c r="O241" s="76">
        <v>40987</v>
      </c>
      <c r="P241" s="106" t="s">
        <v>507</v>
      </c>
      <c r="Q241" s="107"/>
      <c r="R241" s="76"/>
      <c r="S241" s="76"/>
      <c r="T241" s="76"/>
      <c r="U241" s="76"/>
      <c r="V241" s="76"/>
      <c r="W241" s="76"/>
      <c r="X241" s="76"/>
      <c r="Y241" s="76"/>
    </row>
    <row r="242" spans="1:25" ht="18" hidden="1" customHeight="1">
      <c r="A242" s="76">
        <v>913</v>
      </c>
      <c r="B242" s="76" t="s">
        <v>2372</v>
      </c>
      <c r="C242" s="21">
        <v>40984</v>
      </c>
      <c r="D242" s="21">
        <v>41029</v>
      </c>
      <c r="E242" s="76" t="s">
        <v>1580</v>
      </c>
      <c r="F242" s="76" t="s">
        <v>1581</v>
      </c>
      <c r="G242" s="76" t="s">
        <v>2277</v>
      </c>
      <c r="H242" s="76" t="s">
        <v>2417</v>
      </c>
      <c r="I242" s="76">
        <v>40989</v>
      </c>
      <c r="J242" s="21" t="s">
        <v>2278</v>
      </c>
      <c r="K242" s="21" t="s">
        <v>2388</v>
      </c>
      <c r="L242" s="76" t="s">
        <v>2280</v>
      </c>
      <c r="M242" s="76" t="s">
        <v>2592</v>
      </c>
      <c r="N242" s="76" t="s">
        <v>2411</v>
      </c>
      <c r="O242" s="76">
        <v>40991</v>
      </c>
      <c r="P242" s="21" t="s">
        <v>2389</v>
      </c>
      <c r="Q242" s="107"/>
      <c r="R242" s="76"/>
      <c r="S242" s="76"/>
      <c r="T242" s="76"/>
      <c r="U242" s="76"/>
      <c r="V242" s="76"/>
      <c r="W242" s="76"/>
      <c r="X242" s="76"/>
      <c r="Y242" s="76"/>
    </row>
    <row r="243" spans="1:25" ht="18" hidden="1" customHeight="1">
      <c r="A243" s="76">
        <v>850</v>
      </c>
      <c r="B243" s="76" t="s">
        <v>2370</v>
      </c>
      <c r="C243" s="21">
        <v>40984</v>
      </c>
      <c r="D243" s="76">
        <v>41029</v>
      </c>
      <c r="E243" s="76" t="s">
        <v>1580</v>
      </c>
      <c r="F243" s="76" t="s">
        <v>1581</v>
      </c>
      <c r="G243" s="76" t="s">
        <v>2123</v>
      </c>
      <c r="H243" s="76" t="s">
        <v>2418</v>
      </c>
      <c r="I243" s="76">
        <v>40996</v>
      </c>
      <c r="J243" s="21" t="s">
        <v>2390</v>
      </c>
      <c r="K243" s="21" t="s">
        <v>2391</v>
      </c>
      <c r="L243" s="76" t="s">
        <v>1134</v>
      </c>
      <c r="M243" s="107" t="s">
        <v>507</v>
      </c>
      <c r="N243" s="76" t="s">
        <v>1598</v>
      </c>
      <c r="O243" s="76">
        <v>40996</v>
      </c>
      <c r="P243" s="21" t="s">
        <v>2392</v>
      </c>
      <c r="Q243" s="107"/>
      <c r="R243" s="76"/>
      <c r="S243" s="76"/>
      <c r="T243" s="76"/>
      <c r="U243" s="76"/>
      <c r="V243" s="76"/>
      <c r="W243" s="76"/>
      <c r="X243" s="76"/>
      <c r="Y243" s="76"/>
    </row>
    <row r="244" spans="1:25" ht="18" hidden="1" customHeight="1">
      <c r="A244" s="76">
        <v>854</v>
      </c>
      <c r="B244" s="76" t="s">
        <v>2371</v>
      </c>
      <c r="C244" s="21">
        <v>40984</v>
      </c>
      <c r="D244" s="76">
        <v>41029</v>
      </c>
      <c r="E244" s="76" t="s">
        <v>1580</v>
      </c>
      <c r="F244" s="76" t="s">
        <v>1581</v>
      </c>
      <c r="G244" s="76" t="s">
        <v>2125</v>
      </c>
      <c r="H244" s="76" t="s">
        <v>2575</v>
      </c>
      <c r="I244" s="76">
        <v>40996</v>
      </c>
      <c r="J244" s="21" t="s">
        <v>2393</v>
      </c>
      <c r="K244" s="21" t="s">
        <v>2394</v>
      </c>
      <c r="L244" s="76" t="s">
        <v>1144</v>
      </c>
      <c r="M244" s="76" t="s">
        <v>2602</v>
      </c>
      <c r="N244" s="76" t="s">
        <v>2363</v>
      </c>
      <c r="O244" s="76">
        <v>40996</v>
      </c>
      <c r="P244" s="21" t="s">
        <v>2395</v>
      </c>
      <c r="Q244" s="107"/>
      <c r="R244" s="76"/>
      <c r="S244" s="76"/>
      <c r="T244" s="76"/>
      <c r="U244" s="76"/>
      <c r="V244" s="76"/>
      <c r="W244" s="76"/>
      <c r="X244" s="76"/>
      <c r="Y244" s="76"/>
    </row>
    <row r="245" spans="1:25" ht="18" hidden="1" customHeight="1">
      <c r="A245" s="76">
        <v>896</v>
      </c>
      <c r="B245" s="76" t="s">
        <v>2396</v>
      </c>
      <c r="C245" s="21">
        <v>40984</v>
      </c>
      <c r="D245" s="76">
        <v>41029</v>
      </c>
      <c r="E245" s="76" t="s">
        <v>1580</v>
      </c>
      <c r="F245" s="76" t="s">
        <v>1581</v>
      </c>
      <c r="G245" s="76" t="s">
        <v>2216</v>
      </c>
      <c r="H245" s="76" t="s">
        <v>2439</v>
      </c>
      <c r="I245" s="76">
        <v>40991</v>
      </c>
      <c r="J245" s="21" t="s">
        <v>2217</v>
      </c>
      <c r="K245" s="21" t="s">
        <v>2397</v>
      </c>
      <c r="L245" s="76" t="s">
        <v>2218</v>
      </c>
      <c r="M245" s="76" t="s">
        <v>2576</v>
      </c>
      <c r="N245" s="76" t="s">
        <v>2013</v>
      </c>
      <c r="O245" s="76">
        <v>40994</v>
      </c>
      <c r="P245" s="21" t="s">
        <v>2577</v>
      </c>
      <c r="Q245" s="107"/>
      <c r="R245" s="76"/>
      <c r="S245" s="76"/>
      <c r="T245" s="76"/>
      <c r="U245" s="76"/>
      <c r="V245" s="76"/>
      <c r="W245" s="76"/>
      <c r="X245" s="76"/>
      <c r="Y245" s="76"/>
    </row>
    <row r="246" spans="1:25" ht="18" hidden="1" customHeight="1">
      <c r="A246" s="76">
        <v>862</v>
      </c>
      <c r="B246" s="76" t="s">
        <v>2374</v>
      </c>
      <c r="C246" s="21">
        <v>40984</v>
      </c>
      <c r="D246" s="76">
        <v>41029</v>
      </c>
      <c r="E246" s="76" t="s">
        <v>1580</v>
      </c>
      <c r="F246" s="76" t="s">
        <v>1581</v>
      </c>
      <c r="G246" s="76" t="s">
        <v>2129</v>
      </c>
      <c r="H246" s="76" t="s">
        <v>2440</v>
      </c>
      <c r="I246" s="76">
        <v>40994</v>
      </c>
      <c r="J246" s="21" t="s">
        <v>2398</v>
      </c>
      <c r="K246" s="21" t="s">
        <v>2399</v>
      </c>
      <c r="L246" s="76" t="s">
        <v>1164</v>
      </c>
      <c r="M246" s="76" t="s">
        <v>2578</v>
      </c>
      <c r="N246" s="76" t="s">
        <v>1611</v>
      </c>
      <c r="O246" s="76">
        <v>40996</v>
      </c>
      <c r="P246" s="21" t="s">
        <v>2400</v>
      </c>
      <c r="Q246" s="107"/>
      <c r="R246" s="76"/>
      <c r="S246" s="76"/>
      <c r="T246" s="76"/>
      <c r="U246" s="76"/>
      <c r="V246" s="76"/>
      <c r="W246" s="76"/>
      <c r="X246" s="76"/>
      <c r="Y246" s="76"/>
    </row>
    <row r="247" spans="1:25" ht="18" hidden="1" customHeight="1">
      <c r="A247" s="76">
        <v>855</v>
      </c>
      <c r="B247" s="76" t="s">
        <v>2376</v>
      </c>
      <c r="C247" s="21">
        <v>40984</v>
      </c>
      <c r="D247" s="76">
        <v>40984</v>
      </c>
      <c r="E247" s="76" t="s">
        <v>1580</v>
      </c>
      <c r="F247" s="76" t="s">
        <v>1581</v>
      </c>
      <c r="G247" s="76" t="s">
        <v>1023</v>
      </c>
      <c r="H247" s="76" t="s">
        <v>2072</v>
      </c>
      <c r="I247" s="76">
        <v>40995</v>
      </c>
      <c r="J247" s="21" t="s">
        <v>2401</v>
      </c>
      <c r="K247" s="21" t="s">
        <v>2402</v>
      </c>
      <c r="L247" s="76" t="s">
        <v>2074</v>
      </c>
      <c r="M247" s="76" t="s">
        <v>2593</v>
      </c>
      <c r="N247" s="76" t="s">
        <v>1673</v>
      </c>
      <c r="O247" s="76">
        <v>40996</v>
      </c>
      <c r="P247" s="21" t="s">
        <v>2403</v>
      </c>
      <c r="Q247" s="107"/>
      <c r="R247" s="76"/>
      <c r="S247" s="76"/>
      <c r="T247" s="76"/>
      <c r="U247" s="76"/>
      <c r="V247" s="76"/>
      <c r="W247" s="76"/>
      <c r="X247" s="76"/>
      <c r="Y247" s="76"/>
    </row>
    <row r="248" spans="1:25" ht="18" hidden="1" customHeight="1">
      <c r="A248" s="76">
        <v>652</v>
      </c>
      <c r="B248" s="76" t="s">
        <v>2406</v>
      </c>
      <c r="C248" s="21">
        <v>40987</v>
      </c>
      <c r="D248" s="76">
        <v>41032</v>
      </c>
      <c r="E248" s="76" t="s">
        <v>1589</v>
      </c>
      <c r="F248" s="76" t="s">
        <v>1581</v>
      </c>
      <c r="G248" s="76" t="s">
        <v>172</v>
      </c>
      <c r="H248" s="107" t="s">
        <v>507</v>
      </c>
      <c r="I248" s="107" t="s">
        <v>507</v>
      </c>
      <c r="J248" s="21" t="s">
        <v>2412</v>
      </c>
      <c r="K248" s="21" t="s">
        <v>2413</v>
      </c>
      <c r="L248" s="76" t="s">
        <v>2414</v>
      </c>
      <c r="M248" s="107" t="s">
        <v>507</v>
      </c>
      <c r="N248" s="107" t="s">
        <v>507</v>
      </c>
      <c r="O248" s="107" t="s">
        <v>507</v>
      </c>
      <c r="P248" s="21" t="s">
        <v>3345</v>
      </c>
      <c r="Q248" s="107"/>
      <c r="R248" s="76"/>
      <c r="S248" s="76"/>
      <c r="T248" s="76"/>
      <c r="U248" s="76"/>
      <c r="V248" s="76"/>
      <c r="W248" s="76"/>
      <c r="X248" s="76"/>
      <c r="Y248" s="76"/>
    </row>
    <row r="249" spans="1:25" ht="18" hidden="1" customHeight="1">
      <c r="A249" s="76">
        <v>948</v>
      </c>
      <c r="B249" s="76" t="s">
        <v>2442</v>
      </c>
      <c r="C249" s="21">
        <v>40989</v>
      </c>
      <c r="D249" s="76">
        <v>41034</v>
      </c>
      <c r="E249" s="76" t="s">
        <v>1589</v>
      </c>
      <c r="F249" s="76" t="s">
        <v>1581</v>
      </c>
      <c r="G249" s="76" t="s">
        <v>2456</v>
      </c>
      <c r="H249" s="107" t="s">
        <v>507</v>
      </c>
      <c r="I249" s="107" t="s">
        <v>507</v>
      </c>
      <c r="J249" s="21" t="s">
        <v>2472</v>
      </c>
      <c r="K249" s="21" t="s">
        <v>2473</v>
      </c>
      <c r="L249" s="76" t="s">
        <v>2474</v>
      </c>
      <c r="M249" s="107" t="s">
        <v>507</v>
      </c>
      <c r="N249" s="107" t="s">
        <v>507</v>
      </c>
      <c r="O249" s="107" t="s">
        <v>507</v>
      </c>
      <c r="P249" s="21" t="s">
        <v>3346</v>
      </c>
      <c r="Q249" s="107"/>
      <c r="R249" s="76"/>
      <c r="S249" s="76"/>
      <c r="T249" s="76"/>
      <c r="U249" s="76"/>
      <c r="V249" s="76"/>
      <c r="W249" s="76"/>
      <c r="X249" s="76"/>
      <c r="Y249" s="76"/>
    </row>
    <row r="250" spans="1:25" ht="18" hidden="1" customHeight="1">
      <c r="A250" s="76">
        <v>938</v>
      </c>
      <c r="B250" s="76" t="s">
        <v>2443</v>
      </c>
      <c r="C250" s="21">
        <v>40989</v>
      </c>
      <c r="D250" s="76">
        <v>41034</v>
      </c>
      <c r="E250" s="76" t="s">
        <v>1580</v>
      </c>
      <c r="F250" s="76" t="s">
        <v>1581</v>
      </c>
      <c r="G250" s="76" t="s">
        <v>2457</v>
      </c>
      <c r="H250" s="76" t="s">
        <v>2579</v>
      </c>
      <c r="I250" s="76">
        <v>40994</v>
      </c>
      <c r="J250" s="21" t="s">
        <v>2475</v>
      </c>
      <c r="K250" s="21" t="s">
        <v>2476</v>
      </c>
      <c r="L250" s="76" t="s">
        <v>2477</v>
      </c>
      <c r="M250" s="76" t="s">
        <v>2580</v>
      </c>
      <c r="N250" s="76" t="s">
        <v>1605</v>
      </c>
      <c r="O250" s="76">
        <v>40996</v>
      </c>
      <c r="P250" s="106" t="s">
        <v>507</v>
      </c>
      <c r="Q250" s="107"/>
      <c r="R250" s="76"/>
      <c r="S250" s="76"/>
      <c r="T250" s="76"/>
      <c r="U250" s="76"/>
      <c r="V250" s="76"/>
      <c r="W250" s="76"/>
      <c r="X250" s="76"/>
      <c r="Y250" s="76"/>
    </row>
    <row r="251" spans="1:25" ht="18" hidden="1" customHeight="1">
      <c r="A251" s="76">
        <v>939</v>
      </c>
      <c r="B251" s="76" t="s">
        <v>2444</v>
      </c>
      <c r="C251" s="21">
        <v>40989</v>
      </c>
      <c r="D251" s="76">
        <v>41034</v>
      </c>
      <c r="E251" s="76" t="s">
        <v>1589</v>
      </c>
      <c r="F251" s="76" t="s">
        <v>1581</v>
      </c>
      <c r="G251" s="76" t="s">
        <v>2458</v>
      </c>
      <c r="H251" s="107" t="s">
        <v>507</v>
      </c>
      <c r="I251" s="107" t="s">
        <v>507</v>
      </c>
      <c r="J251" s="76" t="s">
        <v>2478</v>
      </c>
      <c r="K251" s="76" t="s">
        <v>2479</v>
      </c>
      <c r="L251" s="76" t="s">
        <v>2480</v>
      </c>
      <c r="M251" s="107" t="s">
        <v>507</v>
      </c>
      <c r="N251" s="107" t="s">
        <v>507</v>
      </c>
      <c r="O251" s="107" t="s">
        <v>507</v>
      </c>
      <c r="P251" s="21" t="s">
        <v>2784</v>
      </c>
      <c r="Q251" s="107"/>
      <c r="R251" s="76"/>
      <c r="S251" s="76"/>
      <c r="T251" s="76"/>
      <c r="U251" s="76"/>
      <c r="V251" s="76"/>
    </row>
    <row r="252" spans="1:25" ht="18" hidden="1" customHeight="1">
      <c r="A252" s="76">
        <v>940</v>
      </c>
      <c r="B252" s="76" t="s">
        <v>2445</v>
      </c>
      <c r="C252" s="21">
        <v>40989</v>
      </c>
      <c r="D252" s="76">
        <v>41034</v>
      </c>
      <c r="E252" s="76" t="s">
        <v>1580</v>
      </c>
      <c r="F252" s="76" t="s">
        <v>1581</v>
      </c>
      <c r="G252" s="76" t="s">
        <v>2550</v>
      </c>
      <c r="H252" s="76" t="s">
        <v>2568</v>
      </c>
      <c r="I252" s="76">
        <v>40994</v>
      </c>
      <c r="J252" s="76" t="s">
        <v>2481</v>
      </c>
      <c r="K252" s="76" t="s">
        <v>2482</v>
      </c>
      <c r="L252" s="76" t="s">
        <v>2483</v>
      </c>
      <c r="M252" s="76" t="s">
        <v>2581</v>
      </c>
      <c r="N252" s="76" t="s">
        <v>2411</v>
      </c>
      <c r="O252" s="76">
        <v>40996</v>
      </c>
      <c r="P252" s="106" t="s">
        <v>507</v>
      </c>
      <c r="Q252" s="107"/>
      <c r="R252" s="76"/>
      <c r="S252" s="76"/>
      <c r="T252" s="76"/>
      <c r="U252" s="76"/>
      <c r="V252" s="76"/>
    </row>
    <row r="253" spans="1:25" ht="18" hidden="1" customHeight="1">
      <c r="A253" s="76">
        <v>942</v>
      </c>
      <c r="B253" s="76" t="s">
        <v>2446</v>
      </c>
      <c r="C253" s="21">
        <v>40989</v>
      </c>
      <c r="D253" s="76">
        <v>41034</v>
      </c>
      <c r="E253" s="76" t="s">
        <v>1580</v>
      </c>
      <c r="F253" s="76" t="s">
        <v>1581</v>
      </c>
      <c r="G253" s="76" t="s">
        <v>2459</v>
      </c>
      <c r="H253" s="76" t="s">
        <v>2582</v>
      </c>
      <c r="I253" s="76">
        <v>40996</v>
      </c>
      <c r="J253" s="76" t="s">
        <v>2484</v>
      </c>
      <c r="K253" s="76" t="s">
        <v>2485</v>
      </c>
      <c r="L253" s="76" t="s">
        <v>2486</v>
      </c>
      <c r="M253" s="76" t="s">
        <v>2603</v>
      </c>
      <c r="N253" s="76" t="s">
        <v>2411</v>
      </c>
      <c r="O253" s="76">
        <v>40998</v>
      </c>
      <c r="P253" s="106" t="s">
        <v>507</v>
      </c>
      <c r="Q253" s="107"/>
      <c r="R253" s="76"/>
      <c r="S253" s="76"/>
      <c r="T253" s="76"/>
      <c r="U253" s="76"/>
      <c r="V253" s="76"/>
    </row>
    <row r="254" spans="1:25" ht="18" hidden="1" customHeight="1">
      <c r="A254" s="76">
        <v>943</v>
      </c>
      <c r="B254" s="76" t="s">
        <v>2447</v>
      </c>
      <c r="C254" s="21">
        <v>40989</v>
      </c>
      <c r="D254" s="76">
        <v>41034</v>
      </c>
      <c r="E254" s="76" t="s">
        <v>1589</v>
      </c>
      <c r="F254" s="76" t="s">
        <v>1581</v>
      </c>
      <c r="G254" s="76" t="s">
        <v>2460</v>
      </c>
      <c r="H254" s="107" t="s">
        <v>507</v>
      </c>
      <c r="I254" s="107" t="s">
        <v>507</v>
      </c>
      <c r="J254" s="76" t="s">
        <v>2487</v>
      </c>
      <c r="K254" s="76" t="s">
        <v>2488</v>
      </c>
      <c r="L254" s="76" t="s">
        <v>2489</v>
      </c>
      <c r="M254" s="107" t="s">
        <v>507</v>
      </c>
      <c r="N254" s="107" t="s">
        <v>507</v>
      </c>
      <c r="O254" s="107" t="s">
        <v>507</v>
      </c>
      <c r="P254" s="21" t="s">
        <v>3347</v>
      </c>
      <c r="Q254" s="107"/>
      <c r="R254" s="76"/>
      <c r="S254" s="76"/>
      <c r="T254" s="76"/>
      <c r="U254" s="76"/>
      <c r="V254" s="76"/>
    </row>
    <row r="255" spans="1:25" ht="18" hidden="1" customHeight="1">
      <c r="A255" s="76">
        <v>944</v>
      </c>
      <c r="B255" s="76" t="s">
        <v>2448</v>
      </c>
      <c r="C255" s="21">
        <v>40989</v>
      </c>
      <c r="D255" s="76">
        <v>41034</v>
      </c>
      <c r="E255" s="76" t="s">
        <v>1580</v>
      </c>
      <c r="F255" s="76" t="s">
        <v>1581</v>
      </c>
      <c r="G255" s="76" t="s">
        <v>2461</v>
      </c>
      <c r="H255" s="76" t="s">
        <v>3303</v>
      </c>
      <c r="I255" s="76">
        <v>41031</v>
      </c>
      <c r="J255" s="76" t="s">
        <v>2490</v>
      </c>
      <c r="K255" s="76" t="s">
        <v>2491</v>
      </c>
      <c r="L255" s="76" t="s">
        <v>2492</v>
      </c>
      <c r="M255" s="76" t="s">
        <v>3348</v>
      </c>
      <c r="N255" s="76" t="s">
        <v>1863</v>
      </c>
      <c r="O255" s="76">
        <v>41031</v>
      </c>
      <c r="P255" s="106" t="s">
        <v>507</v>
      </c>
      <c r="Q255" s="107"/>
      <c r="R255" s="76"/>
      <c r="S255" s="76"/>
      <c r="T255" s="76"/>
      <c r="U255" s="76"/>
      <c r="V255" s="76"/>
    </row>
    <row r="256" spans="1:25" ht="18" hidden="1" customHeight="1">
      <c r="A256" s="76">
        <v>945</v>
      </c>
      <c r="B256" s="76" t="s">
        <v>2449</v>
      </c>
      <c r="C256" s="21">
        <v>40989</v>
      </c>
      <c r="D256" s="76">
        <v>41034</v>
      </c>
      <c r="E256" s="76" t="s">
        <v>1589</v>
      </c>
      <c r="F256" s="76" t="s">
        <v>1581</v>
      </c>
      <c r="G256" s="76" t="s">
        <v>2462</v>
      </c>
      <c r="H256" s="107" t="s">
        <v>507</v>
      </c>
      <c r="I256" s="107" t="s">
        <v>507</v>
      </c>
      <c r="J256" s="76" t="s">
        <v>2493</v>
      </c>
      <c r="K256" s="76" t="s">
        <v>2494</v>
      </c>
      <c r="L256" s="76" t="s">
        <v>2495</v>
      </c>
      <c r="M256" s="107" t="s">
        <v>507</v>
      </c>
      <c r="N256" s="107" t="s">
        <v>507</v>
      </c>
      <c r="O256" s="107" t="s">
        <v>507</v>
      </c>
      <c r="P256" s="21" t="s">
        <v>3228</v>
      </c>
      <c r="Q256" s="107"/>
      <c r="R256" s="76"/>
      <c r="S256" s="76"/>
      <c r="T256" s="76"/>
      <c r="U256" s="76"/>
      <c r="V256" s="76"/>
    </row>
    <row r="257" spans="1:22" ht="18" hidden="1" customHeight="1">
      <c r="A257" s="76">
        <v>946</v>
      </c>
      <c r="B257" s="76" t="s">
        <v>2450</v>
      </c>
      <c r="C257" s="21">
        <v>40989</v>
      </c>
      <c r="D257" s="76">
        <v>41034</v>
      </c>
      <c r="E257" s="76" t="s">
        <v>1589</v>
      </c>
      <c r="F257" s="76" t="s">
        <v>1581</v>
      </c>
      <c r="G257" s="76" t="s">
        <v>2463</v>
      </c>
      <c r="H257" s="107" t="s">
        <v>507</v>
      </c>
      <c r="I257" s="107" t="s">
        <v>507</v>
      </c>
      <c r="J257" s="76" t="s">
        <v>2496</v>
      </c>
      <c r="K257" s="76" t="s">
        <v>2497</v>
      </c>
      <c r="L257" s="76" t="s">
        <v>2498</v>
      </c>
      <c r="M257" s="107" t="s">
        <v>507</v>
      </c>
      <c r="N257" s="107" t="s">
        <v>507</v>
      </c>
      <c r="O257" s="107" t="s">
        <v>507</v>
      </c>
      <c r="P257" s="21" t="s">
        <v>3349</v>
      </c>
      <c r="Q257" s="107"/>
      <c r="R257" s="76"/>
      <c r="S257" s="76"/>
      <c r="T257" s="76"/>
      <c r="U257" s="76"/>
      <c r="V257" s="76"/>
    </row>
    <row r="258" spans="1:22" ht="18" hidden="1" customHeight="1">
      <c r="A258" s="76">
        <v>947</v>
      </c>
      <c r="B258" s="76" t="s">
        <v>2451</v>
      </c>
      <c r="C258" s="21">
        <v>40989</v>
      </c>
      <c r="D258" s="76">
        <v>41034</v>
      </c>
      <c r="E258" s="76" t="s">
        <v>1580</v>
      </c>
      <c r="F258" s="76" t="s">
        <v>1581</v>
      </c>
      <c r="G258" s="76" t="s">
        <v>2464</v>
      </c>
      <c r="H258" s="76" t="s">
        <v>2846</v>
      </c>
      <c r="I258" s="76">
        <v>41009</v>
      </c>
      <c r="J258" s="76" t="s">
        <v>2499</v>
      </c>
      <c r="K258" s="76" t="s">
        <v>2500</v>
      </c>
      <c r="L258" s="76" t="s">
        <v>2501</v>
      </c>
      <c r="M258" s="76" t="s">
        <v>2847</v>
      </c>
      <c r="N258" s="76" t="s">
        <v>2363</v>
      </c>
      <c r="O258" s="76">
        <v>41010</v>
      </c>
      <c r="P258" s="21" t="s">
        <v>2952</v>
      </c>
      <c r="Q258" s="107"/>
      <c r="R258" s="76"/>
      <c r="S258" s="76"/>
      <c r="T258" s="76"/>
      <c r="U258" s="76"/>
      <c r="V258" s="76"/>
    </row>
    <row r="259" spans="1:22" ht="18" hidden="1" customHeight="1">
      <c r="A259" s="76">
        <v>937</v>
      </c>
      <c r="B259" s="76" t="s">
        <v>2452</v>
      </c>
      <c r="C259" s="21">
        <v>40989</v>
      </c>
      <c r="D259" s="76">
        <v>41034</v>
      </c>
      <c r="E259" s="76" t="s">
        <v>1580</v>
      </c>
      <c r="F259" s="76" t="s">
        <v>1581</v>
      </c>
      <c r="G259" s="76" t="s">
        <v>2535</v>
      </c>
      <c r="H259" s="76" t="s">
        <v>2604</v>
      </c>
      <c r="I259" s="76">
        <v>40997</v>
      </c>
      <c r="J259" s="76" t="s">
        <v>2502</v>
      </c>
      <c r="K259" s="76" t="s">
        <v>2503</v>
      </c>
      <c r="L259" s="76" t="s">
        <v>2504</v>
      </c>
      <c r="M259" s="76" t="s">
        <v>2605</v>
      </c>
      <c r="N259" s="76" t="s">
        <v>1712</v>
      </c>
      <c r="O259" s="76">
        <v>41002</v>
      </c>
      <c r="P259" s="106" t="s">
        <v>507</v>
      </c>
      <c r="Q259" s="107"/>
      <c r="R259" s="76"/>
      <c r="S259" s="76"/>
      <c r="T259" s="76"/>
      <c r="U259" s="76"/>
      <c r="V259" s="76"/>
    </row>
    <row r="260" spans="1:22" ht="18" hidden="1" customHeight="1">
      <c r="A260" s="76">
        <v>936</v>
      </c>
      <c r="B260" s="76" t="s">
        <v>2453</v>
      </c>
      <c r="C260" s="21">
        <v>40989</v>
      </c>
      <c r="D260" s="76">
        <v>41034</v>
      </c>
      <c r="E260" s="76" t="s">
        <v>1589</v>
      </c>
      <c r="F260" s="76" t="s">
        <v>1581</v>
      </c>
      <c r="G260" s="76" t="s">
        <v>2465</v>
      </c>
      <c r="H260" s="107" t="s">
        <v>507</v>
      </c>
      <c r="I260" s="107" t="s">
        <v>507</v>
      </c>
      <c r="J260" s="76" t="s">
        <v>2505</v>
      </c>
      <c r="K260" s="76" t="s">
        <v>2506</v>
      </c>
      <c r="L260" s="76" t="s">
        <v>2507</v>
      </c>
      <c r="M260" s="107" t="s">
        <v>507</v>
      </c>
      <c r="N260" s="107" t="s">
        <v>507</v>
      </c>
      <c r="O260" s="107" t="s">
        <v>507</v>
      </c>
      <c r="P260" s="21" t="s">
        <v>3350</v>
      </c>
      <c r="Q260" s="107"/>
      <c r="R260" s="76"/>
      <c r="S260" s="76"/>
      <c r="T260" s="76"/>
      <c r="U260" s="76"/>
      <c r="V260" s="76"/>
    </row>
    <row r="261" spans="1:22" ht="18" hidden="1" customHeight="1">
      <c r="A261" s="76">
        <v>935</v>
      </c>
      <c r="B261" s="76" t="s">
        <v>2454</v>
      </c>
      <c r="C261" s="21">
        <v>40989</v>
      </c>
      <c r="D261" s="76">
        <v>41034</v>
      </c>
      <c r="E261" s="76" t="s">
        <v>1580</v>
      </c>
      <c r="F261" s="76" t="s">
        <v>1581</v>
      </c>
      <c r="G261" s="76" t="s">
        <v>2466</v>
      </c>
      <c r="H261" s="76" t="s">
        <v>2624</v>
      </c>
      <c r="I261" s="76">
        <v>40998</v>
      </c>
      <c r="J261" s="76" t="s">
        <v>2508</v>
      </c>
      <c r="K261" s="76" t="s">
        <v>2509</v>
      </c>
      <c r="L261" s="76" t="s">
        <v>2510</v>
      </c>
      <c r="M261" s="76" t="s">
        <v>2674</v>
      </c>
      <c r="N261" s="76" t="s">
        <v>1712</v>
      </c>
      <c r="O261" s="76">
        <v>41002</v>
      </c>
      <c r="P261" s="106" t="s">
        <v>507</v>
      </c>
      <c r="Q261" s="107"/>
      <c r="R261" s="76"/>
      <c r="S261" s="76"/>
      <c r="T261" s="76"/>
      <c r="U261" s="76"/>
      <c r="V261" s="76"/>
    </row>
    <row r="262" spans="1:22" ht="18" hidden="1" customHeight="1">
      <c r="A262" s="76">
        <v>934</v>
      </c>
      <c r="B262" s="76" t="s">
        <v>2455</v>
      </c>
      <c r="C262" s="21">
        <v>40989</v>
      </c>
      <c r="D262" s="76">
        <v>41034</v>
      </c>
      <c r="E262" s="76" t="s">
        <v>1580</v>
      </c>
      <c r="F262" s="76" t="s">
        <v>1581</v>
      </c>
      <c r="G262" s="76" t="s">
        <v>2551</v>
      </c>
      <c r="H262" s="76" t="s">
        <v>2871</v>
      </c>
      <c r="I262" s="76">
        <v>41016</v>
      </c>
      <c r="J262" s="76" t="s">
        <v>2511</v>
      </c>
      <c r="K262" s="76" t="s">
        <v>2512</v>
      </c>
      <c r="L262" s="76" t="s">
        <v>2513</v>
      </c>
      <c r="M262" s="76" t="s">
        <v>2881</v>
      </c>
      <c r="N262" s="76" t="s">
        <v>2363</v>
      </c>
      <c r="O262" s="76">
        <v>41016</v>
      </c>
      <c r="P262" s="106" t="s">
        <v>507</v>
      </c>
      <c r="Q262" s="107"/>
      <c r="R262" s="76"/>
      <c r="S262" s="76"/>
      <c r="T262" s="76"/>
      <c r="U262" s="76"/>
      <c r="V262" s="76"/>
    </row>
    <row r="263" spans="1:22" ht="18" hidden="1" customHeight="1">
      <c r="A263" s="76">
        <v>9999</v>
      </c>
      <c r="B263" s="76">
        <v>9999</v>
      </c>
      <c r="C263" s="21">
        <v>40995</v>
      </c>
      <c r="D263" s="76">
        <v>41040</v>
      </c>
      <c r="E263" s="76" t="s">
        <v>1646</v>
      </c>
      <c r="F263" s="76" t="s">
        <v>1827</v>
      </c>
      <c r="G263" s="76" t="s">
        <v>2583</v>
      </c>
      <c r="H263" s="76" t="s">
        <v>2584</v>
      </c>
      <c r="I263" s="76">
        <v>40995</v>
      </c>
      <c r="J263" s="76" t="s">
        <v>2585</v>
      </c>
      <c r="K263" s="76" t="s">
        <v>2586</v>
      </c>
      <c r="L263" s="76">
        <v>33213213</v>
      </c>
      <c r="M263" s="76" t="s">
        <v>2587</v>
      </c>
      <c r="N263" s="76" t="s">
        <v>2588</v>
      </c>
      <c r="O263" s="107" t="s">
        <v>507</v>
      </c>
      <c r="P263" s="21" t="s">
        <v>1989</v>
      </c>
      <c r="Q263" s="107"/>
      <c r="R263" s="76"/>
      <c r="S263" s="76"/>
      <c r="T263" s="76"/>
      <c r="U263" s="76"/>
      <c r="V263" s="76"/>
    </row>
    <row r="264" spans="1:22" ht="18" hidden="1" customHeight="1">
      <c r="A264" s="76">
        <v>955</v>
      </c>
      <c r="B264" s="76" t="s">
        <v>2594</v>
      </c>
      <c r="C264" s="21">
        <v>40997</v>
      </c>
      <c r="D264" s="76">
        <v>41042</v>
      </c>
      <c r="E264" s="76" t="s">
        <v>1589</v>
      </c>
      <c r="F264" s="76" t="s">
        <v>1581</v>
      </c>
      <c r="G264" s="76" t="s">
        <v>2595</v>
      </c>
      <c r="H264" s="107" t="s">
        <v>507</v>
      </c>
      <c r="I264" s="107" t="s">
        <v>507</v>
      </c>
      <c r="J264" s="76" t="s">
        <v>2606</v>
      </c>
      <c r="K264" s="76" t="s">
        <v>2607</v>
      </c>
      <c r="L264" s="76" t="s">
        <v>2608</v>
      </c>
      <c r="M264" s="107" t="s">
        <v>507</v>
      </c>
      <c r="N264" s="107" t="s">
        <v>507</v>
      </c>
      <c r="O264" s="107" t="s">
        <v>507</v>
      </c>
      <c r="P264" s="21" t="s">
        <v>2953</v>
      </c>
      <c r="Q264" s="107"/>
      <c r="R264" s="76"/>
      <c r="S264" s="76"/>
      <c r="T264" s="76"/>
      <c r="U264" s="76"/>
      <c r="V264" s="76"/>
    </row>
    <row r="265" spans="1:22" ht="18" hidden="1" customHeight="1">
      <c r="A265" s="76">
        <v>951</v>
      </c>
      <c r="B265" s="76" t="s">
        <v>2625</v>
      </c>
      <c r="C265" s="21">
        <v>40997</v>
      </c>
      <c r="D265" s="76">
        <v>41042</v>
      </c>
      <c r="E265" s="76" t="s">
        <v>1580</v>
      </c>
      <c r="F265" s="76" t="s">
        <v>1581</v>
      </c>
      <c r="G265" s="76" t="s">
        <v>2626</v>
      </c>
      <c r="H265" s="76" t="s">
        <v>2682</v>
      </c>
      <c r="I265" s="76">
        <v>41003</v>
      </c>
      <c r="J265" s="76" t="s">
        <v>2627</v>
      </c>
      <c r="K265" s="76" t="s">
        <v>2628</v>
      </c>
      <c r="L265" s="76" t="s">
        <v>2629</v>
      </c>
      <c r="M265" s="76" t="s">
        <v>2798</v>
      </c>
      <c r="N265" s="76" t="s">
        <v>1673</v>
      </c>
      <c r="O265" s="76">
        <v>41003</v>
      </c>
      <c r="P265" s="106" t="s">
        <v>507</v>
      </c>
      <c r="Q265" s="107"/>
      <c r="R265" s="76"/>
      <c r="S265" s="76"/>
      <c r="T265" s="76"/>
      <c r="U265" s="76"/>
      <c r="V265" s="76"/>
    </row>
    <row r="266" spans="1:22" ht="18" hidden="1" customHeight="1">
      <c r="A266" s="76">
        <v>949</v>
      </c>
      <c r="B266" s="76" t="s">
        <v>2630</v>
      </c>
      <c r="C266" s="21">
        <v>40997</v>
      </c>
      <c r="D266" s="76">
        <v>41042</v>
      </c>
      <c r="E266" s="76" t="s">
        <v>1589</v>
      </c>
      <c r="F266" s="76" t="s">
        <v>1581</v>
      </c>
      <c r="G266" s="76" t="s">
        <v>2631</v>
      </c>
      <c r="H266" s="107" t="s">
        <v>507</v>
      </c>
      <c r="I266" s="107" t="s">
        <v>507</v>
      </c>
      <c r="J266" s="76" t="s">
        <v>2632</v>
      </c>
      <c r="K266" s="76" t="s">
        <v>2633</v>
      </c>
      <c r="L266" s="76" t="s">
        <v>2634</v>
      </c>
      <c r="M266" s="107" t="s">
        <v>507</v>
      </c>
      <c r="N266" s="107" t="s">
        <v>507</v>
      </c>
      <c r="O266" s="107" t="s">
        <v>507</v>
      </c>
      <c r="P266" s="21" t="s">
        <v>2794</v>
      </c>
      <c r="Q266" s="107"/>
      <c r="R266" s="76"/>
      <c r="S266" s="76"/>
      <c r="T266" s="76"/>
      <c r="U266" s="76"/>
      <c r="V266" s="76"/>
    </row>
    <row r="267" spans="1:22" ht="18" hidden="1" customHeight="1">
      <c r="A267" s="76">
        <v>950</v>
      </c>
      <c r="B267" s="76" t="s">
        <v>2635</v>
      </c>
      <c r="C267" s="21">
        <v>40997</v>
      </c>
      <c r="D267" s="76">
        <v>41042</v>
      </c>
      <c r="E267" s="76" t="s">
        <v>1589</v>
      </c>
      <c r="F267" s="76" t="s">
        <v>1581</v>
      </c>
      <c r="G267" s="76" t="s">
        <v>2636</v>
      </c>
      <c r="H267" s="107" t="s">
        <v>507</v>
      </c>
      <c r="I267" s="107" t="s">
        <v>507</v>
      </c>
      <c r="J267" s="76" t="s">
        <v>2637</v>
      </c>
      <c r="K267" s="76" t="s">
        <v>2638</v>
      </c>
      <c r="L267" s="76" t="s">
        <v>2639</v>
      </c>
      <c r="M267" s="107" t="s">
        <v>507</v>
      </c>
      <c r="N267" s="107" t="s">
        <v>507</v>
      </c>
      <c r="O267" s="107" t="s">
        <v>507</v>
      </c>
      <c r="P267" s="21" t="s">
        <v>2954</v>
      </c>
      <c r="Q267" s="107"/>
      <c r="R267" s="76"/>
      <c r="S267" s="76"/>
      <c r="T267" s="76"/>
      <c r="U267" s="76"/>
      <c r="V267" s="76"/>
    </row>
    <row r="268" spans="1:22" ht="18" hidden="1" customHeight="1">
      <c r="A268" s="76">
        <v>952</v>
      </c>
      <c r="B268" s="76" t="s">
        <v>2640</v>
      </c>
      <c r="C268" s="21">
        <v>40997</v>
      </c>
      <c r="D268" s="76">
        <v>41042</v>
      </c>
      <c r="E268" s="76" t="s">
        <v>1580</v>
      </c>
      <c r="F268" s="76" t="s">
        <v>1581</v>
      </c>
      <c r="G268" s="76" t="s">
        <v>2641</v>
      </c>
      <c r="H268" s="76" t="s">
        <v>3304</v>
      </c>
      <c r="I268" s="76">
        <v>41026</v>
      </c>
      <c r="J268" s="76" t="s">
        <v>2642</v>
      </c>
      <c r="K268" s="76" t="s">
        <v>2643</v>
      </c>
      <c r="L268" s="76" t="s">
        <v>2644</v>
      </c>
      <c r="M268" s="76" t="s">
        <v>3339</v>
      </c>
      <c r="N268" s="76" t="s">
        <v>2007</v>
      </c>
      <c r="O268" s="76">
        <v>41026</v>
      </c>
      <c r="P268" s="106" t="s">
        <v>507</v>
      </c>
      <c r="Q268" s="107"/>
      <c r="R268" s="76"/>
      <c r="S268" s="76"/>
      <c r="T268" s="76"/>
      <c r="U268" s="76"/>
      <c r="V268" s="76"/>
    </row>
    <row r="269" spans="1:22" ht="18" hidden="1" customHeight="1">
      <c r="A269" s="76">
        <v>953</v>
      </c>
      <c r="B269" s="76" t="s">
        <v>2645</v>
      </c>
      <c r="C269" s="21">
        <v>40997</v>
      </c>
      <c r="D269" s="76">
        <v>41042</v>
      </c>
      <c r="E269" s="76" t="s">
        <v>1589</v>
      </c>
      <c r="F269" s="76" t="s">
        <v>1581</v>
      </c>
      <c r="G269" s="76" t="s">
        <v>1831</v>
      </c>
      <c r="H269" s="107" t="s">
        <v>507</v>
      </c>
      <c r="I269" s="107" t="s">
        <v>507</v>
      </c>
      <c r="J269" s="76" t="s">
        <v>2646</v>
      </c>
      <c r="K269" s="76" t="s">
        <v>2647</v>
      </c>
      <c r="L269" s="76" t="s">
        <v>2648</v>
      </c>
      <c r="M269" s="107" t="s">
        <v>507</v>
      </c>
      <c r="N269" s="107" t="s">
        <v>507</v>
      </c>
      <c r="O269" s="107" t="s">
        <v>507</v>
      </c>
      <c r="P269" s="21" t="s">
        <v>2955</v>
      </c>
      <c r="Q269" s="107"/>
      <c r="R269" s="76"/>
      <c r="S269" s="76"/>
      <c r="T269" s="76"/>
      <c r="U269" s="76"/>
      <c r="V269" s="76"/>
    </row>
    <row r="270" spans="1:22" ht="18" hidden="1" customHeight="1">
      <c r="A270" s="76">
        <v>954</v>
      </c>
      <c r="B270" s="76" t="s">
        <v>2656</v>
      </c>
      <c r="C270" s="21">
        <v>40997</v>
      </c>
      <c r="D270" s="76">
        <v>41042</v>
      </c>
      <c r="E270" s="76" t="s">
        <v>1580</v>
      </c>
      <c r="F270" s="76" t="s">
        <v>1581</v>
      </c>
      <c r="G270" s="76" t="s">
        <v>2649</v>
      </c>
      <c r="H270" s="76" t="s">
        <v>2995</v>
      </c>
      <c r="I270" s="76">
        <v>41024</v>
      </c>
      <c r="J270" s="76" t="s">
        <v>2650</v>
      </c>
      <c r="K270" s="76" t="s">
        <v>2651</v>
      </c>
      <c r="L270" s="76" t="s">
        <v>2652</v>
      </c>
      <c r="M270" s="76" t="s">
        <v>3243</v>
      </c>
      <c r="N270" s="76" t="s">
        <v>1712</v>
      </c>
      <c r="O270" s="76">
        <v>41024</v>
      </c>
      <c r="P270" s="106" t="s">
        <v>507</v>
      </c>
      <c r="Q270" s="107"/>
      <c r="R270" s="76"/>
      <c r="S270" s="76"/>
      <c r="T270" s="76"/>
      <c r="U270" s="76"/>
      <c r="V270" s="76"/>
    </row>
    <row r="271" spans="1:22" ht="18" hidden="1" customHeight="1">
      <c r="A271" s="76">
        <v>956</v>
      </c>
      <c r="B271" s="76" t="s">
        <v>2657</v>
      </c>
      <c r="C271" s="21">
        <v>40997</v>
      </c>
      <c r="D271" s="76">
        <v>41042</v>
      </c>
      <c r="E271" s="76" t="s">
        <v>1580</v>
      </c>
      <c r="F271" s="76" t="s">
        <v>1581</v>
      </c>
      <c r="G271" s="76" t="s">
        <v>2872</v>
      </c>
      <c r="H271" s="76" t="s">
        <v>2795</v>
      </c>
      <c r="I271" s="76">
        <v>41022</v>
      </c>
      <c r="J271" s="76" t="s">
        <v>2653</v>
      </c>
      <c r="K271" s="76" t="s">
        <v>2654</v>
      </c>
      <c r="L271" s="76" t="s">
        <v>2655</v>
      </c>
      <c r="M271" s="76" t="s">
        <v>3198</v>
      </c>
      <c r="N271" s="76" t="s">
        <v>2331</v>
      </c>
      <c r="O271" s="76">
        <v>41023</v>
      </c>
      <c r="P271" s="106" t="s">
        <v>507</v>
      </c>
      <c r="Q271" s="107"/>
      <c r="R271" s="76"/>
      <c r="S271" s="76"/>
      <c r="T271" s="76"/>
      <c r="U271" s="76"/>
      <c r="V271" s="76"/>
    </row>
    <row r="272" spans="1:22" ht="18" hidden="1" customHeight="1">
      <c r="A272" s="76">
        <v>3231</v>
      </c>
      <c r="B272" s="76" t="s">
        <v>2761</v>
      </c>
      <c r="C272" s="21">
        <v>41001</v>
      </c>
      <c r="D272" s="76">
        <v>41046</v>
      </c>
      <c r="E272" s="76" t="s">
        <v>1580</v>
      </c>
      <c r="F272" s="76" t="s">
        <v>1581</v>
      </c>
      <c r="G272" s="76" t="s">
        <v>118</v>
      </c>
      <c r="H272" s="76" t="s">
        <v>2848</v>
      </c>
      <c r="I272" s="76">
        <v>41011</v>
      </c>
      <c r="J272" s="76" t="s">
        <v>2683</v>
      </c>
      <c r="K272" s="76" t="s">
        <v>2684</v>
      </c>
      <c r="L272" s="76" t="s">
        <v>2685</v>
      </c>
      <c r="M272" s="76" t="s">
        <v>2858</v>
      </c>
      <c r="N272" s="76" t="s">
        <v>2859</v>
      </c>
      <c r="O272" s="76">
        <v>41011</v>
      </c>
      <c r="P272" s="106" t="s">
        <v>507</v>
      </c>
      <c r="Q272" s="107"/>
      <c r="R272" s="76"/>
      <c r="S272" s="76"/>
      <c r="T272" s="76"/>
      <c r="U272" s="76"/>
      <c r="V272" s="76"/>
    </row>
    <row r="273" spans="1:22" ht="18" hidden="1" customHeight="1">
      <c r="A273" s="76">
        <v>3232</v>
      </c>
      <c r="B273" s="76" t="s">
        <v>2762</v>
      </c>
      <c r="C273" s="21">
        <v>41001</v>
      </c>
      <c r="D273" s="76">
        <v>41046</v>
      </c>
      <c r="E273" s="76" t="s">
        <v>1580</v>
      </c>
      <c r="F273" s="76" t="s">
        <v>1581</v>
      </c>
      <c r="G273" s="76" t="s">
        <v>118</v>
      </c>
      <c r="H273" s="76" t="s">
        <v>2849</v>
      </c>
      <c r="I273" s="76">
        <v>41010</v>
      </c>
      <c r="J273" s="76" t="s">
        <v>2686</v>
      </c>
      <c r="K273" s="76" t="s">
        <v>2687</v>
      </c>
      <c r="L273" s="76" t="s">
        <v>2688</v>
      </c>
      <c r="M273" s="76" t="s">
        <v>2856</v>
      </c>
      <c r="N273" s="76" t="s">
        <v>2857</v>
      </c>
      <c r="O273" s="76">
        <v>41032</v>
      </c>
      <c r="P273" s="106" t="s">
        <v>507</v>
      </c>
      <c r="Q273" s="107"/>
      <c r="R273" s="76"/>
      <c r="S273" s="76"/>
      <c r="T273" s="76"/>
      <c r="U273" s="76"/>
      <c r="V273" s="76"/>
    </row>
    <row r="274" spans="1:22" ht="18" hidden="1" customHeight="1">
      <c r="A274" s="76">
        <v>3233</v>
      </c>
      <c r="B274" s="76" t="s">
        <v>2763</v>
      </c>
      <c r="C274" s="21">
        <v>41002</v>
      </c>
      <c r="D274" s="76">
        <v>41047</v>
      </c>
      <c r="E274" s="76" t="s">
        <v>1580</v>
      </c>
      <c r="F274" s="76" t="s">
        <v>1581</v>
      </c>
      <c r="G274" s="76" t="s">
        <v>118</v>
      </c>
      <c r="H274" s="76" t="s">
        <v>2850</v>
      </c>
      <c r="I274" s="76">
        <v>41016</v>
      </c>
      <c r="J274" s="76" t="s">
        <v>2689</v>
      </c>
      <c r="K274" s="76" t="s">
        <v>2690</v>
      </c>
      <c r="L274" s="76" t="s">
        <v>2760</v>
      </c>
      <c r="M274" s="76" t="s">
        <v>2968</v>
      </c>
      <c r="N274" s="76" t="s">
        <v>1643</v>
      </c>
      <c r="O274" s="76">
        <v>41016</v>
      </c>
      <c r="P274" s="106" t="s">
        <v>507</v>
      </c>
      <c r="Q274" s="107"/>
      <c r="R274" s="76"/>
      <c r="S274" s="76"/>
      <c r="T274" s="76"/>
      <c r="U274" s="76"/>
      <c r="V274" s="76"/>
    </row>
    <row r="275" spans="1:22" ht="18" hidden="1" customHeight="1">
      <c r="A275" s="76">
        <v>3234</v>
      </c>
      <c r="B275" s="76" t="s">
        <v>2764</v>
      </c>
      <c r="C275" s="21">
        <v>41002</v>
      </c>
      <c r="D275" s="76">
        <v>41047</v>
      </c>
      <c r="E275" s="76" t="s">
        <v>1589</v>
      </c>
      <c r="F275" s="76" t="s">
        <v>1581</v>
      </c>
      <c r="G275" s="76" t="s">
        <v>118</v>
      </c>
      <c r="H275" s="107" t="s">
        <v>507</v>
      </c>
      <c r="I275" s="76">
        <v>41012</v>
      </c>
      <c r="J275" s="76" t="s">
        <v>2691</v>
      </c>
      <c r="K275" s="76" t="s">
        <v>2692</v>
      </c>
      <c r="L275" s="76" t="s">
        <v>2693</v>
      </c>
      <c r="M275" s="107" t="s">
        <v>507</v>
      </c>
      <c r="N275" s="107" t="s">
        <v>507</v>
      </c>
      <c r="O275" s="107" t="s">
        <v>507</v>
      </c>
      <c r="P275" s="21" t="s">
        <v>3351</v>
      </c>
      <c r="Q275" s="107"/>
      <c r="R275" s="76"/>
      <c r="S275" s="76"/>
      <c r="T275" s="76"/>
      <c r="U275" s="76"/>
      <c r="V275" s="76"/>
    </row>
    <row r="276" spans="1:22" ht="18" hidden="1" customHeight="1">
      <c r="A276" s="76">
        <v>3236</v>
      </c>
      <c r="B276" s="76" t="s">
        <v>2765</v>
      </c>
      <c r="C276" s="21">
        <v>41002</v>
      </c>
      <c r="D276" s="76">
        <v>41047</v>
      </c>
      <c r="E276" s="76" t="s">
        <v>1580</v>
      </c>
      <c r="F276" s="76" t="s">
        <v>1581</v>
      </c>
      <c r="G276" s="76" t="s">
        <v>118</v>
      </c>
      <c r="H276" s="76" t="s">
        <v>2864</v>
      </c>
      <c r="I276" s="76">
        <v>41012</v>
      </c>
      <c r="J276" s="76" t="s">
        <v>2694</v>
      </c>
      <c r="K276" s="76" t="s">
        <v>2695</v>
      </c>
      <c r="L276" s="76" t="s">
        <v>2696</v>
      </c>
      <c r="M276" s="76" t="s">
        <v>2865</v>
      </c>
      <c r="N276" s="76" t="s">
        <v>2366</v>
      </c>
      <c r="O276" s="76">
        <v>41012</v>
      </c>
      <c r="P276" s="106" t="s">
        <v>507</v>
      </c>
      <c r="Q276" s="107"/>
      <c r="R276" s="76"/>
      <c r="S276" s="76"/>
      <c r="T276" s="76"/>
      <c r="U276" s="76"/>
      <c r="V276" s="76"/>
    </row>
    <row r="277" spans="1:22" ht="18" hidden="1" customHeight="1">
      <c r="A277" s="76">
        <v>3237</v>
      </c>
      <c r="B277" s="76">
        <v>3237</v>
      </c>
      <c r="C277" s="21">
        <v>41002</v>
      </c>
      <c r="D277" s="76">
        <v>41047</v>
      </c>
      <c r="E277" s="76" t="s">
        <v>1580</v>
      </c>
      <c r="F277" s="76" t="s">
        <v>1827</v>
      </c>
      <c r="G277" s="76" t="s">
        <v>118</v>
      </c>
      <c r="H277" s="76" t="s">
        <v>2997</v>
      </c>
      <c r="I277" s="21">
        <v>41017</v>
      </c>
      <c r="J277" s="76" t="s">
        <v>2697</v>
      </c>
      <c r="K277" s="76" t="s">
        <v>2698</v>
      </c>
      <c r="L277" s="76" t="s">
        <v>2699</v>
      </c>
      <c r="M277" s="76" t="s">
        <v>2998</v>
      </c>
      <c r="N277" s="76" t="s">
        <v>2212</v>
      </c>
      <c r="O277" s="76">
        <v>41019</v>
      </c>
      <c r="P277" s="106" t="s">
        <v>507</v>
      </c>
      <c r="Q277" s="107"/>
      <c r="R277" s="76"/>
      <c r="S277" s="76"/>
      <c r="T277" s="76"/>
      <c r="U277" s="76"/>
      <c r="V277" s="76"/>
    </row>
    <row r="278" spans="1:22" ht="18" hidden="1" customHeight="1">
      <c r="A278" s="76">
        <v>3238</v>
      </c>
      <c r="B278" s="76" t="s">
        <v>2766</v>
      </c>
      <c r="C278" s="21">
        <v>41002</v>
      </c>
      <c r="D278" s="76">
        <v>41047</v>
      </c>
      <c r="E278" s="76" t="s">
        <v>1580</v>
      </c>
      <c r="F278" s="76" t="s">
        <v>1581</v>
      </c>
      <c r="G278" s="76" t="s">
        <v>118</v>
      </c>
      <c r="H278" s="76" t="s">
        <v>3060</v>
      </c>
      <c r="I278" s="76">
        <v>41019</v>
      </c>
      <c r="J278" s="76" t="s">
        <v>2700</v>
      </c>
      <c r="K278" s="76" t="s">
        <v>2701</v>
      </c>
      <c r="L278" s="76" t="s">
        <v>2702</v>
      </c>
      <c r="M278" s="76" t="s">
        <v>3061</v>
      </c>
      <c r="N278" s="76" t="s">
        <v>2883</v>
      </c>
      <c r="O278" s="76">
        <v>41019</v>
      </c>
      <c r="P278" s="106" t="s">
        <v>507</v>
      </c>
      <c r="Q278" s="107"/>
      <c r="R278" s="76"/>
      <c r="S278" s="76"/>
      <c r="T278" s="76"/>
      <c r="U278" s="76"/>
      <c r="V278" s="76"/>
    </row>
    <row r="279" spans="1:22" ht="18" hidden="1" customHeight="1">
      <c r="A279" s="76">
        <v>3239</v>
      </c>
      <c r="B279" s="76" t="s">
        <v>2767</v>
      </c>
      <c r="C279" s="21">
        <v>41002</v>
      </c>
      <c r="D279" s="76">
        <v>41047</v>
      </c>
      <c r="E279" s="76" t="s">
        <v>1589</v>
      </c>
      <c r="F279" s="76" t="s">
        <v>1581</v>
      </c>
      <c r="G279" s="76" t="s">
        <v>118</v>
      </c>
      <c r="H279" s="107" t="s">
        <v>507</v>
      </c>
      <c r="I279" s="107" t="s">
        <v>507</v>
      </c>
      <c r="J279" s="76" t="s">
        <v>2703</v>
      </c>
      <c r="K279" s="76" t="s">
        <v>2704</v>
      </c>
      <c r="L279" s="76" t="s">
        <v>2705</v>
      </c>
      <c r="M279" s="107" t="s">
        <v>507</v>
      </c>
      <c r="N279" s="107" t="s">
        <v>507</v>
      </c>
      <c r="O279" s="107" t="s">
        <v>507</v>
      </c>
      <c r="P279" s="21" t="s">
        <v>2956</v>
      </c>
      <c r="Q279" s="107"/>
      <c r="R279" s="76"/>
      <c r="S279" s="76"/>
      <c r="T279" s="76"/>
      <c r="U279" s="76"/>
      <c r="V279" s="76"/>
    </row>
    <row r="280" spans="1:22" ht="18" hidden="1" customHeight="1">
      <c r="A280" s="76">
        <v>3240</v>
      </c>
      <c r="B280" s="76" t="s">
        <v>2768</v>
      </c>
      <c r="C280" s="21">
        <v>41002</v>
      </c>
      <c r="D280" s="76">
        <v>41047</v>
      </c>
      <c r="E280" s="76" t="s">
        <v>1580</v>
      </c>
      <c r="F280" s="76" t="s">
        <v>1581</v>
      </c>
      <c r="G280" s="76" t="s">
        <v>118</v>
      </c>
      <c r="H280" s="76" t="s">
        <v>2873</v>
      </c>
      <c r="I280" s="76">
        <v>41017</v>
      </c>
      <c r="J280" s="76" t="s">
        <v>2706</v>
      </c>
      <c r="K280" s="76" t="s">
        <v>2707</v>
      </c>
      <c r="L280" s="76" t="s">
        <v>2708</v>
      </c>
      <c r="M280" s="76" t="s">
        <v>2999</v>
      </c>
      <c r="N280" s="76" t="s">
        <v>2024</v>
      </c>
      <c r="O280" s="76">
        <v>41017</v>
      </c>
      <c r="P280" s="106" t="s">
        <v>507</v>
      </c>
      <c r="Q280" s="107"/>
      <c r="R280" s="76"/>
      <c r="S280" s="76"/>
      <c r="T280" s="76"/>
      <c r="U280" s="76"/>
      <c r="V280" s="76"/>
    </row>
    <row r="281" spans="1:22" ht="18" hidden="1" customHeight="1">
      <c r="A281" s="76">
        <v>3241</v>
      </c>
      <c r="B281" s="76">
        <v>3241</v>
      </c>
      <c r="C281" s="21">
        <v>41002</v>
      </c>
      <c r="D281" s="76">
        <v>41047</v>
      </c>
      <c r="E281" s="76" t="s">
        <v>1737</v>
      </c>
      <c r="F281" s="76" t="s">
        <v>1827</v>
      </c>
      <c r="G281" s="76" t="s">
        <v>118</v>
      </c>
      <c r="H281" s="107" t="s">
        <v>507</v>
      </c>
      <c r="I281" s="107" t="s">
        <v>507</v>
      </c>
      <c r="J281" s="76" t="s">
        <v>2709</v>
      </c>
      <c r="K281" s="76" t="s">
        <v>2710</v>
      </c>
      <c r="L281" s="76" t="s">
        <v>2711</v>
      </c>
      <c r="M281" s="107" t="s">
        <v>507</v>
      </c>
      <c r="N281" s="107" t="s">
        <v>507</v>
      </c>
      <c r="O281" s="107" t="s">
        <v>507</v>
      </c>
      <c r="P281" s="106" t="s">
        <v>507</v>
      </c>
      <c r="Q281" s="107"/>
      <c r="R281" s="76"/>
      <c r="S281" s="76"/>
      <c r="T281" s="76"/>
      <c r="U281" s="76"/>
      <c r="V281" s="76"/>
    </row>
    <row r="282" spans="1:22" ht="18" hidden="1" customHeight="1">
      <c r="A282" s="76">
        <v>3242</v>
      </c>
      <c r="B282" s="76" t="s">
        <v>2769</v>
      </c>
      <c r="C282" s="21">
        <v>41002</v>
      </c>
      <c r="D282" s="76">
        <v>41047</v>
      </c>
      <c r="E282" s="76" t="s">
        <v>1580</v>
      </c>
      <c r="F282" s="76" t="s">
        <v>1581</v>
      </c>
      <c r="G282" s="76" t="s">
        <v>118</v>
      </c>
      <c r="H282" s="76" t="s">
        <v>2874</v>
      </c>
      <c r="I282" s="76">
        <v>41015</v>
      </c>
      <c r="J282" s="76" t="s">
        <v>2712</v>
      </c>
      <c r="K282" s="76" t="s">
        <v>2713</v>
      </c>
      <c r="L282" s="76" t="s">
        <v>2714</v>
      </c>
      <c r="M282" s="76" t="s">
        <v>2882</v>
      </c>
      <c r="N282" s="76" t="s">
        <v>2883</v>
      </c>
      <c r="O282" s="76">
        <v>41015</v>
      </c>
      <c r="P282" s="106" t="s">
        <v>507</v>
      </c>
      <c r="Q282" s="107"/>
      <c r="R282" s="76"/>
      <c r="S282" s="76"/>
      <c r="T282" s="76"/>
      <c r="U282" s="76"/>
      <c r="V282" s="76"/>
    </row>
    <row r="283" spans="1:22" ht="18" hidden="1" customHeight="1">
      <c r="A283" s="76">
        <v>3243</v>
      </c>
      <c r="B283" s="76" t="s">
        <v>2770</v>
      </c>
      <c r="C283" s="21">
        <v>41002</v>
      </c>
      <c r="D283" s="76">
        <v>41047</v>
      </c>
      <c r="E283" s="76" t="s">
        <v>1580</v>
      </c>
      <c r="F283" s="76" t="s">
        <v>1581</v>
      </c>
      <c r="G283" s="76" t="s">
        <v>118</v>
      </c>
      <c r="H283" s="76" t="s">
        <v>2957</v>
      </c>
      <c r="I283" s="76">
        <v>41018</v>
      </c>
      <c r="J283" s="76" t="s">
        <v>2715</v>
      </c>
      <c r="K283" s="76" t="s">
        <v>2716</v>
      </c>
      <c r="L283" s="76" t="s">
        <v>2717</v>
      </c>
      <c r="M283" s="76" t="s">
        <v>3062</v>
      </c>
      <c r="N283" s="76" t="s">
        <v>1611</v>
      </c>
      <c r="O283" s="76">
        <v>41018</v>
      </c>
      <c r="P283" s="21" t="s">
        <v>2958</v>
      </c>
      <c r="Q283" s="107"/>
      <c r="R283" s="76"/>
      <c r="S283" s="76"/>
      <c r="T283" s="76"/>
      <c r="U283" s="76"/>
      <c r="V283" s="76"/>
    </row>
    <row r="284" spans="1:22" ht="18" hidden="1" customHeight="1">
      <c r="A284" s="76">
        <v>3244</v>
      </c>
      <c r="B284" s="76" t="s">
        <v>2771</v>
      </c>
      <c r="C284" s="21">
        <v>41002</v>
      </c>
      <c r="D284" s="76">
        <v>41047</v>
      </c>
      <c r="E284" s="76" t="s">
        <v>1580</v>
      </c>
      <c r="F284" s="76" t="s">
        <v>1581</v>
      </c>
      <c r="G284" s="76" t="s">
        <v>118</v>
      </c>
      <c r="H284" s="76" t="s">
        <v>2866</v>
      </c>
      <c r="I284" s="76">
        <v>41012</v>
      </c>
      <c r="J284" s="76" t="s">
        <v>2718</v>
      </c>
      <c r="K284" s="76" t="s">
        <v>2719</v>
      </c>
      <c r="L284" s="76" t="s">
        <v>2720</v>
      </c>
      <c r="M284" s="76" t="s">
        <v>2867</v>
      </c>
      <c r="N284" s="76" t="s">
        <v>1643</v>
      </c>
      <c r="O284" s="76">
        <v>41012</v>
      </c>
      <c r="P284" s="106" t="s">
        <v>507</v>
      </c>
      <c r="Q284" s="107"/>
      <c r="R284" s="76"/>
      <c r="S284" s="76"/>
      <c r="T284" s="76"/>
      <c r="U284" s="76"/>
      <c r="V284" s="76"/>
    </row>
    <row r="285" spans="1:22" ht="18" hidden="1" customHeight="1">
      <c r="A285" s="76">
        <v>3245</v>
      </c>
      <c r="B285" s="76">
        <v>3245</v>
      </c>
      <c r="C285" s="21">
        <v>41002</v>
      </c>
      <c r="D285" s="76">
        <v>41047</v>
      </c>
      <c r="E285" s="76" t="s">
        <v>1646</v>
      </c>
      <c r="F285" s="76" t="s">
        <v>1827</v>
      </c>
      <c r="G285" s="76" t="s">
        <v>118</v>
      </c>
      <c r="H285" s="107" t="s">
        <v>3403</v>
      </c>
      <c r="I285" s="107">
        <v>41038</v>
      </c>
      <c r="J285" s="76" t="s">
        <v>2721</v>
      </c>
      <c r="K285" s="76" t="s">
        <v>2722</v>
      </c>
      <c r="L285" s="76" t="s">
        <v>2723</v>
      </c>
      <c r="M285" s="107" t="s">
        <v>3404</v>
      </c>
      <c r="N285" s="107" t="s">
        <v>1857</v>
      </c>
      <c r="O285" s="107" t="s">
        <v>507</v>
      </c>
      <c r="P285" s="106" t="s">
        <v>507</v>
      </c>
      <c r="Q285" s="107"/>
      <c r="R285" s="76"/>
      <c r="S285" s="76"/>
      <c r="T285" s="76"/>
      <c r="U285" s="76"/>
      <c r="V285" s="76"/>
    </row>
    <row r="286" spans="1:22" ht="18" hidden="1" customHeight="1">
      <c r="A286" s="76">
        <v>3246</v>
      </c>
      <c r="B286" s="76" t="s">
        <v>2772</v>
      </c>
      <c r="C286" s="21">
        <v>41002</v>
      </c>
      <c r="D286" s="76">
        <v>41047</v>
      </c>
      <c r="E286" s="76" t="s">
        <v>1580</v>
      </c>
      <c r="F286" s="76" t="s">
        <v>1581</v>
      </c>
      <c r="G286" s="76" t="s">
        <v>118</v>
      </c>
      <c r="H286" s="76" t="s">
        <v>2875</v>
      </c>
      <c r="I286" s="76">
        <v>41016</v>
      </c>
      <c r="J286" s="76" t="s">
        <v>2724</v>
      </c>
      <c r="K286" s="76" t="s">
        <v>2725</v>
      </c>
      <c r="L286" s="76" t="s">
        <v>2726</v>
      </c>
      <c r="M286" s="76" t="s">
        <v>2959</v>
      </c>
      <c r="N286" s="76" t="s">
        <v>2366</v>
      </c>
      <c r="O286" s="76">
        <v>41016</v>
      </c>
      <c r="P286" s="106" t="s">
        <v>507</v>
      </c>
      <c r="Q286" s="107"/>
      <c r="R286" s="76"/>
      <c r="S286" s="76"/>
      <c r="T286" s="76"/>
      <c r="U286" s="76"/>
      <c r="V286" s="76"/>
    </row>
    <row r="287" spans="1:22" ht="18" hidden="1" customHeight="1">
      <c r="A287" s="76">
        <v>3247</v>
      </c>
      <c r="B287" s="76" t="s">
        <v>2773</v>
      </c>
      <c r="C287" s="21">
        <v>41002</v>
      </c>
      <c r="D287" s="76">
        <v>41047</v>
      </c>
      <c r="E287" s="76" t="s">
        <v>1580</v>
      </c>
      <c r="F287" s="76" t="s">
        <v>1581</v>
      </c>
      <c r="G287" s="76" t="s">
        <v>118</v>
      </c>
      <c r="H287" s="76" t="s">
        <v>3199</v>
      </c>
      <c r="I287" s="76">
        <v>41023</v>
      </c>
      <c r="J287" s="76" t="s">
        <v>2727</v>
      </c>
      <c r="K287" s="76" t="s">
        <v>2728</v>
      </c>
      <c r="L287" s="76" t="s">
        <v>2729</v>
      </c>
      <c r="M287" s="76" t="s">
        <v>3237</v>
      </c>
      <c r="N287" s="76" t="s">
        <v>2024</v>
      </c>
      <c r="O287" s="76">
        <v>41023</v>
      </c>
      <c r="P287" s="21" t="s">
        <v>2960</v>
      </c>
      <c r="Q287" s="107"/>
      <c r="R287" s="76"/>
      <c r="S287" s="76"/>
      <c r="T287" s="76"/>
      <c r="U287" s="76"/>
      <c r="V287" s="76"/>
    </row>
    <row r="288" spans="1:22" ht="18" hidden="1" customHeight="1">
      <c r="A288" s="76">
        <v>3248</v>
      </c>
      <c r="B288" s="76" t="s">
        <v>2774</v>
      </c>
      <c r="C288" s="21">
        <v>41002</v>
      </c>
      <c r="D288" s="76">
        <v>41047</v>
      </c>
      <c r="E288" s="76" t="s">
        <v>1580</v>
      </c>
      <c r="F288" s="76" t="s">
        <v>1581</v>
      </c>
      <c r="G288" s="76" t="s">
        <v>118</v>
      </c>
      <c r="H288" s="76" t="s">
        <v>2961</v>
      </c>
      <c r="I288" s="76">
        <v>41023</v>
      </c>
      <c r="J288" s="76" t="s">
        <v>2730</v>
      </c>
      <c r="K288" s="76" t="s">
        <v>2731</v>
      </c>
      <c r="L288" s="76" t="s">
        <v>2732</v>
      </c>
      <c r="M288" s="76" t="s">
        <v>3238</v>
      </c>
      <c r="N288" s="76" t="s">
        <v>2859</v>
      </c>
      <c r="O288" s="76">
        <v>41023</v>
      </c>
      <c r="P288" s="21" t="s">
        <v>2962</v>
      </c>
      <c r="Q288" s="107"/>
      <c r="R288" s="76"/>
      <c r="S288" s="76"/>
      <c r="T288" s="76"/>
      <c r="U288" s="76"/>
      <c r="V288" s="76"/>
    </row>
    <row r="289" spans="1:22" ht="18" hidden="1" customHeight="1">
      <c r="A289" s="76">
        <v>3249</v>
      </c>
      <c r="B289" s="76" t="s">
        <v>2775</v>
      </c>
      <c r="C289" s="21">
        <v>41002</v>
      </c>
      <c r="D289" s="76">
        <v>41047</v>
      </c>
      <c r="E289" s="76" t="s">
        <v>1580</v>
      </c>
      <c r="F289" s="76" t="s">
        <v>1581</v>
      </c>
      <c r="G289" s="76" t="s">
        <v>118</v>
      </c>
      <c r="H289" s="76" t="s">
        <v>3000</v>
      </c>
      <c r="I289" s="76">
        <v>41019</v>
      </c>
      <c r="J289" s="76" t="s">
        <v>2733</v>
      </c>
      <c r="K289" s="76" t="s">
        <v>2734</v>
      </c>
      <c r="L289" s="76" t="s">
        <v>2735</v>
      </c>
      <c r="M289" s="76" t="s">
        <v>3063</v>
      </c>
      <c r="N289" s="76" t="s">
        <v>2601</v>
      </c>
      <c r="O289" s="76">
        <v>41023</v>
      </c>
      <c r="P289" s="106" t="s">
        <v>507</v>
      </c>
      <c r="Q289" s="107"/>
      <c r="R289" s="76"/>
      <c r="S289" s="76"/>
      <c r="T289" s="76"/>
      <c r="U289" s="76"/>
      <c r="V289" s="76"/>
    </row>
    <row r="290" spans="1:22" ht="18" hidden="1" customHeight="1">
      <c r="A290" s="76">
        <v>3250</v>
      </c>
      <c r="B290" s="76">
        <v>3250</v>
      </c>
      <c r="C290" s="21">
        <v>41002</v>
      </c>
      <c r="D290" s="76">
        <v>41047</v>
      </c>
      <c r="E290" s="76" t="s">
        <v>1737</v>
      </c>
      <c r="F290" s="76" t="s">
        <v>1827</v>
      </c>
      <c r="G290" s="76" t="s">
        <v>118</v>
      </c>
      <c r="H290" s="107" t="s">
        <v>507</v>
      </c>
      <c r="I290" s="107" t="s">
        <v>507</v>
      </c>
      <c r="J290" s="76" t="s">
        <v>2736</v>
      </c>
      <c r="K290" s="76" t="s">
        <v>2737</v>
      </c>
      <c r="L290" s="76" t="s">
        <v>2738</v>
      </c>
      <c r="M290" s="107" t="s">
        <v>507</v>
      </c>
      <c r="N290" s="107" t="s">
        <v>507</v>
      </c>
      <c r="O290" s="107" t="s">
        <v>507</v>
      </c>
      <c r="P290" s="106" t="s">
        <v>507</v>
      </c>
      <c r="Q290" s="107"/>
      <c r="R290" s="76"/>
      <c r="S290" s="76"/>
      <c r="T290" s="76"/>
      <c r="U290" s="76"/>
      <c r="V290" s="76"/>
    </row>
    <row r="291" spans="1:22" ht="18" hidden="1" customHeight="1">
      <c r="A291" s="76">
        <v>3252</v>
      </c>
      <c r="B291" s="76" t="s">
        <v>2776</v>
      </c>
      <c r="C291" s="21">
        <v>41002</v>
      </c>
      <c r="D291" s="76">
        <v>41047</v>
      </c>
      <c r="E291" s="76" t="s">
        <v>1580</v>
      </c>
      <c r="F291" s="76" t="s">
        <v>1581</v>
      </c>
      <c r="G291" s="76" t="s">
        <v>118</v>
      </c>
      <c r="H291" s="76" t="s">
        <v>2868</v>
      </c>
      <c r="I291" s="76">
        <v>41012</v>
      </c>
      <c r="J291" s="76" t="s">
        <v>2739</v>
      </c>
      <c r="K291" s="76" t="s">
        <v>2740</v>
      </c>
      <c r="L291" s="76" t="s">
        <v>2741</v>
      </c>
      <c r="M291" s="76" t="s">
        <v>2869</v>
      </c>
      <c r="N291" s="76" t="s">
        <v>1673</v>
      </c>
      <c r="O291" s="76">
        <v>41012</v>
      </c>
      <c r="P291" s="106" t="s">
        <v>507</v>
      </c>
      <c r="Q291" s="107"/>
      <c r="R291" s="76"/>
      <c r="S291" s="76"/>
      <c r="T291" s="76"/>
      <c r="U291" s="76"/>
      <c r="V291" s="76"/>
    </row>
    <row r="292" spans="1:22" ht="18" hidden="1" customHeight="1">
      <c r="A292" s="76">
        <v>3253</v>
      </c>
      <c r="B292" s="76" t="s">
        <v>2777</v>
      </c>
      <c r="C292" s="21">
        <v>41002</v>
      </c>
      <c r="D292" s="76">
        <v>41047</v>
      </c>
      <c r="E292" s="76" t="s">
        <v>1589</v>
      </c>
      <c r="F292" s="76" t="s">
        <v>1581</v>
      </c>
      <c r="G292" s="76" t="s">
        <v>118</v>
      </c>
      <c r="H292" s="107" t="s">
        <v>507</v>
      </c>
      <c r="I292" s="107" t="s">
        <v>507</v>
      </c>
      <c r="J292" s="76" t="s">
        <v>2742</v>
      </c>
      <c r="K292" s="76" t="s">
        <v>2743</v>
      </c>
      <c r="L292" s="76" t="s">
        <v>2744</v>
      </c>
      <c r="M292" s="107" t="s">
        <v>507</v>
      </c>
      <c r="N292" s="107" t="s">
        <v>507</v>
      </c>
      <c r="O292" s="107" t="s">
        <v>507</v>
      </c>
      <c r="P292" s="21" t="s">
        <v>2963</v>
      </c>
      <c r="Q292" s="107"/>
      <c r="R292" s="76"/>
      <c r="S292" s="76"/>
      <c r="T292" s="76"/>
      <c r="U292" s="76"/>
      <c r="V292" s="76"/>
    </row>
    <row r="293" spans="1:22" ht="18" hidden="1" customHeight="1">
      <c r="A293" s="76">
        <v>3254</v>
      </c>
      <c r="B293" s="76" t="s">
        <v>2778</v>
      </c>
      <c r="C293" s="21">
        <v>41002</v>
      </c>
      <c r="D293" s="76">
        <v>41047</v>
      </c>
      <c r="E293" s="76" t="s">
        <v>1580</v>
      </c>
      <c r="F293" s="76" t="s">
        <v>1581</v>
      </c>
      <c r="G293" s="76" t="s">
        <v>118</v>
      </c>
      <c r="H293" s="76" t="s">
        <v>3001</v>
      </c>
      <c r="I293" s="76">
        <v>41019</v>
      </c>
      <c r="J293" s="76" t="s">
        <v>2745</v>
      </c>
      <c r="K293" s="76" t="s">
        <v>2746</v>
      </c>
      <c r="L293" s="76" t="s">
        <v>2747</v>
      </c>
      <c r="M293" s="76" t="s">
        <v>3064</v>
      </c>
      <c r="N293" s="76" t="s">
        <v>1618</v>
      </c>
      <c r="O293" s="76">
        <v>41025</v>
      </c>
      <c r="P293" s="106" t="s">
        <v>507</v>
      </c>
      <c r="Q293" s="107"/>
      <c r="R293" s="76"/>
      <c r="S293" s="76"/>
      <c r="T293" s="76"/>
      <c r="U293" s="76"/>
      <c r="V293" s="76"/>
    </row>
    <row r="294" spans="1:22" ht="18" hidden="1" customHeight="1">
      <c r="A294" s="76">
        <v>3251</v>
      </c>
      <c r="B294" s="76" t="s">
        <v>2779</v>
      </c>
      <c r="C294" s="21">
        <v>41002</v>
      </c>
      <c r="D294" s="76">
        <v>41047</v>
      </c>
      <c r="E294" s="76" t="s">
        <v>1589</v>
      </c>
      <c r="F294" s="76" t="s">
        <v>1581</v>
      </c>
      <c r="G294" s="76" t="s">
        <v>118</v>
      </c>
      <c r="H294" s="107" t="s">
        <v>507</v>
      </c>
      <c r="I294" s="107" t="s">
        <v>507</v>
      </c>
      <c r="J294" s="76" t="s">
        <v>2748</v>
      </c>
      <c r="K294" s="76" t="s">
        <v>2749</v>
      </c>
      <c r="L294" s="76" t="s">
        <v>2750</v>
      </c>
      <c r="M294" s="107" t="s">
        <v>507</v>
      </c>
      <c r="N294" s="107" t="s">
        <v>507</v>
      </c>
      <c r="O294" s="107" t="s">
        <v>507</v>
      </c>
      <c r="P294" s="21" t="s">
        <v>3065</v>
      </c>
      <c r="Q294" s="107"/>
      <c r="R294" s="76"/>
      <c r="S294" s="76"/>
      <c r="T294" s="76"/>
      <c r="U294" s="76"/>
      <c r="V294" s="76"/>
    </row>
    <row r="295" spans="1:22" ht="18" hidden="1" customHeight="1">
      <c r="A295" s="76">
        <v>3255</v>
      </c>
      <c r="B295" s="76" t="s">
        <v>2780</v>
      </c>
      <c r="C295" s="21">
        <v>41002</v>
      </c>
      <c r="D295" s="76">
        <v>41047</v>
      </c>
      <c r="E295" s="76" t="s">
        <v>1580</v>
      </c>
      <c r="F295" s="76" t="s">
        <v>1581</v>
      </c>
      <c r="G295" s="76" t="s">
        <v>118</v>
      </c>
      <c r="H295" s="76" t="s">
        <v>2876</v>
      </c>
      <c r="I295" s="76">
        <v>41022</v>
      </c>
      <c r="J295" s="76" t="s">
        <v>2751</v>
      </c>
      <c r="K295" s="76" t="s">
        <v>2752</v>
      </c>
      <c r="L295" s="76" t="s">
        <v>2753</v>
      </c>
      <c r="M295" s="76" t="s">
        <v>3200</v>
      </c>
      <c r="N295" s="76" t="s">
        <v>1598</v>
      </c>
      <c r="O295" s="76">
        <v>41023</v>
      </c>
      <c r="P295" s="106" t="s">
        <v>507</v>
      </c>
      <c r="Q295" s="107"/>
      <c r="R295" s="76"/>
      <c r="S295" s="76"/>
      <c r="T295" s="76"/>
      <c r="U295" s="76"/>
      <c r="V295" s="76"/>
    </row>
    <row r="296" spans="1:22" ht="18" hidden="1" customHeight="1">
      <c r="A296" s="76">
        <v>3259</v>
      </c>
      <c r="B296" s="76" t="s">
        <v>2781</v>
      </c>
      <c r="C296" s="21">
        <v>41002</v>
      </c>
      <c r="D296" s="76">
        <v>41047</v>
      </c>
      <c r="E296" s="76" t="s">
        <v>1646</v>
      </c>
      <c r="F296" s="76" t="s">
        <v>1581</v>
      </c>
      <c r="G296" s="76" t="s">
        <v>2754</v>
      </c>
      <c r="H296" s="76" t="s">
        <v>3390</v>
      </c>
      <c r="I296" s="76">
        <v>41038</v>
      </c>
      <c r="J296" s="76" t="s">
        <v>2755</v>
      </c>
      <c r="K296" s="76" t="s">
        <v>3201</v>
      </c>
      <c r="L296" s="76" t="s">
        <v>2756</v>
      </c>
      <c r="M296" s="107" t="s">
        <v>507</v>
      </c>
      <c r="N296" s="107" t="s">
        <v>507</v>
      </c>
      <c r="O296" s="107" t="s">
        <v>507</v>
      </c>
      <c r="P296" s="106" t="s">
        <v>507</v>
      </c>
      <c r="Q296" s="107"/>
      <c r="R296" s="76"/>
      <c r="S296" s="76"/>
      <c r="T296" s="76"/>
      <c r="U296" s="76"/>
      <c r="V296" s="76"/>
    </row>
    <row r="297" spans="1:22" ht="18" hidden="1" customHeight="1">
      <c r="A297" s="76">
        <v>3235</v>
      </c>
      <c r="B297" s="76" t="s">
        <v>2782</v>
      </c>
      <c r="C297" s="21">
        <v>41002</v>
      </c>
      <c r="D297" s="76">
        <v>41047</v>
      </c>
      <c r="E297" s="76" t="s">
        <v>1580</v>
      </c>
      <c r="F297" s="76" t="s">
        <v>1581</v>
      </c>
      <c r="G297" s="76" t="s">
        <v>118</v>
      </c>
      <c r="H297" s="76" t="s">
        <v>2877</v>
      </c>
      <c r="I297" s="76">
        <v>41019</v>
      </c>
      <c r="J297" s="76" t="s">
        <v>2757</v>
      </c>
      <c r="K297" s="76" t="s">
        <v>2758</v>
      </c>
      <c r="L297" s="76" t="s">
        <v>2759</v>
      </c>
      <c r="M297" s="76" t="s">
        <v>3066</v>
      </c>
      <c r="N297" s="76" t="s">
        <v>1598</v>
      </c>
      <c r="O297" s="76">
        <v>41032</v>
      </c>
      <c r="P297" s="106" t="s">
        <v>507</v>
      </c>
      <c r="Q297" s="107"/>
      <c r="R297" s="76"/>
      <c r="S297" s="76"/>
      <c r="T297" s="76"/>
      <c r="U297" s="76"/>
      <c r="V297" s="76"/>
    </row>
    <row r="298" spans="1:22" ht="18" hidden="1" customHeight="1">
      <c r="A298" s="76">
        <v>3266</v>
      </c>
      <c r="B298" s="76">
        <v>3266</v>
      </c>
      <c r="C298" s="21">
        <v>41003</v>
      </c>
      <c r="D298" s="21">
        <v>41048</v>
      </c>
      <c r="E298" s="76" t="s">
        <v>1580</v>
      </c>
      <c r="F298" s="76" t="s">
        <v>1581</v>
      </c>
      <c r="G298" s="76" t="s">
        <v>2799</v>
      </c>
      <c r="H298" s="76" t="s">
        <v>2878</v>
      </c>
      <c r="I298" s="76">
        <v>41015</v>
      </c>
      <c r="J298" s="76" t="s">
        <v>2800</v>
      </c>
      <c r="K298" s="76" t="s">
        <v>2801</v>
      </c>
      <c r="L298" s="76" t="s">
        <v>2802</v>
      </c>
      <c r="M298" s="76" t="s">
        <v>2884</v>
      </c>
      <c r="N298" s="76" t="s">
        <v>2879</v>
      </c>
      <c r="O298" s="76">
        <v>41015</v>
      </c>
      <c r="P298" s="106" t="s">
        <v>507</v>
      </c>
      <c r="Q298" s="107"/>
      <c r="R298" s="76"/>
      <c r="S298" s="76"/>
      <c r="T298" s="76"/>
      <c r="U298" s="76"/>
      <c r="V298" s="76"/>
    </row>
    <row r="299" spans="1:22" ht="18" hidden="1" customHeight="1">
      <c r="A299" s="76">
        <v>3267</v>
      </c>
      <c r="B299" s="76">
        <v>3267</v>
      </c>
      <c r="C299" s="21">
        <v>41003</v>
      </c>
      <c r="D299" s="21">
        <v>41048</v>
      </c>
      <c r="E299" s="76" t="s">
        <v>1589</v>
      </c>
      <c r="F299" s="76" t="s">
        <v>1581</v>
      </c>
      <c r="G299" s="76" t="s">
        <v>2803</v>
      </c>
      <c r="H299" s="107" t="s">
        <v>507</v>
      </c>
      <c r="I299" s="107" t="s">
        <v>507</v>
      </c>
      <c r="J299" s="76" t="s">
        <v>2804</v>
      </c>
      <c r="K299" s="76" t="s">
        <v>2805</v>
      </c>
      <c r="L299" s="76" t="s">
        <v>2806</v>
      </c>
      <c r="M299" s="107" t="s">
        <v>507</v>
      </c>
      <c r="N299" s="107" t="s">
        <v>507</v>
      </c>
      <c r="O299" s="107" t="s">
        <v>507</v>
      </c>
      <c r="P299" s="21" t="s">
        <v>2964</v>
      </c>
      <c r="Q299" s="107"/>
      <c r="R299" s="76"/>
      <c r="S299" s="76"/>
      <c r="T299" s="76"/>
      <c r="U299" s="76"/>
      <c r="V299" s="76"/>
    </row>
    <row r="300" spans="1:22" ht="18" hidden="1" customHeight="1">
      <c r="A300" s="76">
        <v>3268</v>
      </c>
      <c r="B300" s="76">
        <v>3268</v>
      </c>
      <c r="C300" s="21">
        <v>41003</v>
      </c>
      <c r="D300" s="21">
        <v>41048</v>
      </c>
      <c r="E300" s="76" t="s">
        <v>1589</v>
      </c>
      <c r="F300" s="76" t="s">
        <v>1581</v>
      </c>
      <c r="G300" s="76" t="s">
        <v>2807</v>
      </c>
      <c r="H300" s="107" t="s">
        <v>507</v>
      </c>
      <c r="I300" s="107" t="s">
        <v>507</v>
      </c>
      <c r="J300" s="76" t="s">
        <v>2808</v>
      </c>
      <c r="K300" s="76" t="s">
        <v>2809</v>
      </c>
      <c r="L300" s="76" t="s">
        <v>2810</v>
      </c>
      <c r="M300" s="107" t="s">
        <v>507</v>
      </c>
      <c r="N300" s="107" t="s">
        <v>507</v>
      </c>
      <c r="O300" s="107" t="s">
        <v>507</v>
      </c>
      <c r="P300" s="21" t="s">
        <v>2965</v>
      </c>
      <c r="Q300" s="107"/>
      <c r="R300" s="76"/>
      <c r="S300" s="76"/>
      <c r="T300" s="76"/>
      <c r="U300" s="76"/>
      <c r="V300" s="76"/>
    </row>
    <row r="301" spans="1:22" ht="18" hidden="1" customHeight="1">
      <c r="A301">
        <v>3269</v>
      </c>
      <c r="B301">
        <v>3269</v>
      </c>
      <c r="C301" s="21">
        <v>41003</v>
      </c>
      <c r="D301" s="21">
        <v>41048</v>
      </c>
      <c r="E301" t="s">
        <v>1589</v>
      </c>
      <c r="F301" t="s">
        <v>1581</v>
      </c>
      <c r="G301" t="s">
        <v>2811</v>
      </c>
      <c r="H301" s="107" t="s">
        <v>507</v>
      </c>
      <c r="I301" s="107" t="s">
        <v>507</v>
      </c>
      <c r="J301" t="s">
        <v>2812</v>
      </c>
      <c r="K301" t="s">
        <v>2813</v>
      </c>
      <c r="L301" t="s">
        <v>2814</v>
      </c>
      <c r="M301" s="107" t="s">
        <v>507</v>
      </c>
      <c r="N301" s="107" t="s">
        <v>507</v>
      </c>
      <c r="O301" s="107" t="s">
        <v>507</v>
      </c>
      <c r="P301" s="21" t="s">
        <v>2966</v>
      </c>
      <c r="Q301" s="107"/>
      <c r="R301" s="76"/>
    </row>
    <row r="302" spans="1:22" ht="18" hidden="1" customHeight="1">
      <c r="A302">
        <v>3270</v>
      </c>
      <c r="B302">
        <v>3270</v>
      </c>
      <c r="C302" s="21">
        <v>41003</v>
      </c>
      <c r="D302" s="21">
        <v>41048</v>
      </c>
      <c r="E302" t="s">
        <v>1580</v>
      </c>
      <c r="F302" t="s">
        <v>1581</v>
      </c>
      <c r="G302" t="s">
        <v>2815</v>
      </c>
      <c r="H302" s="76" t="s">
        <v>3244</v>
      </c>
      <c r="I302" s="76">
        <v>41026</v>
      </c>
      <c r="J302" t="s">
        <v>2816</v>
      </c>
      <c r="K302" t="s">
        <v>2817</v>
      </c>
      <c r="L302" t="s">
        <v>2818</v>
      </c>
      <c r="M302" s="76" t="s">
        <v>3325</v>
      </c>
      <c r="N302" s="76" t="s">
        <v>1673</v>
      </c>
      <c r="O302" s="76">
        <v>41026</v>
      </c>
      <c r="P302" s="106" t="s">
        <v>507</v>
      </c>
      <c r="Q302" s="107"/>
      <c r="R302" s="76"/>
    </row>
    <row r="303" spans="1:22" ht="18" hidden="1" customHeight="1">
      <c r="A303">
        <v>3271</v>
      </c>
      <c r="B303">
        <v>3271</v>
      </c>
      <c r="C303" s="21">
        <v>41003</v>
      </c>
      <c r="D303" s="21">
        <v>41048</v>
      </c>
      <c r="E303" t="s">
        <v>1580</v>
      </c>
      <c r="F303" t="s">
        <v>1581</v>
      </c>
      <c r="G303" t="s">
        <v>2819</v>
      </c>
      <c r="H303" s="76" t="s">
        <v>3002</v>
      </c>
      <c r="I303" s="76">
        <v>41018</v>
      </c>
      <c r="J303" t="s">
        <v>2820</v>
      </c>
      <c r="K303" t="s">
        <v>2821</v>
      </c>
      <c r="L303" t="s">
        <v>2822</v>
      </c>
      <c r="M303" s="76" t="s">
        <v>3067</v>
      </c>
      <c r="N303" s="76" t="s">
        <v>3068</v>
      </c>
      <c r="O303" s="76">
        <v>41018</v>
      </c>
      <c r="P303" s="106" t="s">
        <v>507</v>
      </c>
      <c r="Q303" s="107"/>
      <c r="R303" s="76"/>
    </row>
    <row r="304" spans="1:22" ht="18" hidden="1" customHeight="1">
      <c r="A304">
        <v>3272</v>
      </c>
      <c r="B304">
        <v>3272</v>
      </c>
      <c r="C304" s="21">
        <v>41003</v>
      </c>
      <c r="D304" s="21">
        <v>41048</v>
      </c>
      <c r="E304" t="s">
        <v>1580</v>
      </c>
      <c r="F304" t="s">
        <v>1581</v>
      </c>
      <c r="G304" t="s">
        <v>2819</v>
      </c>
      <c r="H304" s="76" t="s">
        <v>2880</v>
      </c>
      <c r="I304" s="76">
        <v>41017</v>
      </c>
      <c r="J304" t="s">
        <v>2820</v>
      </c>
      <c r="K304" t="s">
        <v>2823</v>
      </c>
      <c r="L304" t="s">
        <v>2822</v>
      </c>
      <c r="M304" s="76" t="s">
        <v>3003</v>
      </c>
      <c r="N304" s="76" t="s">
        <v>2013</v>
      </c>
      <c r="O304" s="76">
        <v>41017</v>
      </c>
      <c r="P304" s="106" t="s">
        <v>507</v>
      </c>
      <c r="Q304" s="107"/>
      <c r="R304" s="76"/>
    </row>
    <row r="305" spans="1:18" ht="18" hidden="1" customHeight="1">
      <c r="A305">
        <v>3265</v>
      </c>
      <c r="B305">
        <v>3265</v>
      </c>
      <c r="C305" s="21">
        <v>41003</v>
      </c>
      <c r="D305" s="21">
        <v>41048</v>
      </c>
      <c r="E305" t="s">
        <v>1580</v>
      </c>
      <c r="F305" t="s">
        <v>1581</v>
      </c>
      <c r="G305" t="s">
        <v>2824</v>
      </c>
      <c r="H305" s="76" t="s">
        <v>2996</v>
      </c>
      <c r="I305" s="76">
        <v>41023</v>
      </c>
      <c r="J305" t="s">
        <v>2825</v>
      </c>
      <c r="K305" t="s">
        <v>2826</v>
      </c>
      <c r="L305" t="s">
        <v>2827</v>
      </c>
      <c r="M305" s="76" t="s">
        <v>3239</v>
      </c>
      <c r="N305" s="76" t="s">
        <v>1712</v>
      </c>
      <c r="O305" s="76">
        <v>41023</v>
      </c>
      <c r="P305" s="106" t="s">
        <v>507</v>
      </c>
      <c r="Q305" s="107"/>
      <c r="R305" s="76"/>
    </row>
    <row r="306" spans="1:18" ht="18" hidden="1" customHeight="1">
      <c r="A306">
        <v>3206</v>
      </c>
      <c r="B306">
        <v>3206</v>
      </c>
      <c r="C306" s="21">
        <v>40988</v>
      </c>
      <c r="D306">
        <v>41033</v>
      </c>
      <c r="E306" t="s">
        <v>1589</v>
      </c>
      <c r="F306" t="s">
        <v>1581</v>
      </c>
      <c r="G306" t="s">
        <v>2843</v>
      </c>
      <c r="H306" s="107" t="s">
        <v>507</v>
      </c>
      <c r="I306" s="107" t="s">
        <v>507</v>
      </c>
      <c r="J306" t="s">
        <v>2851</v>
      </c>
      <c r="K306" t="s">
        <v>2852</v>
      </c>
      <c r="L306" t="s">
        <v>2853</v>
      </c>
      <c r="M306" s="107" t="s">
        <v>507</v>
      </c>
      <c r="N306" s="107" t="s">
        <v>507</v>
      </c>
      <c r="O306" s="107" t="s">
        <v>507</v>
      </c>
      <c r="P306" s="21" t="s">
        <v>2967</v>
      </c>
      <c r="Q306" s="107"/>
      <c r="R306" s="76"/>
    </row>
    <row r="307" spans="1:18" ht="18" hidden="1" customHeight="1">
      <c r="A307" s="76">
        <v>3319</v>
      </c>
      <c r="B307" s="76">
        <v>3319</v>
      </c>
      <c r="C307" s="21">
        <v>41015</v>
      </c>
      <c r="D307" s="76">
        <v>41060</v>
      </c>
      <c r="E307" s="76" t="s">
        <v>1580</v>
      </c>
      <c r="F307" s="76" t="s">
        <v>1581</v>
      </c>
      <c r="G307" s="76" t="s">
        <v>2885</v>
      </c>
      <c r="H307" s="76" t="s">
        <v>3202</v>
      </c>
      <c r="I307" s="76">
        <v>41036</v>
      </c>
      <c r="J307" s="76" t="s">
        <v>2886</v>
      </c>
      <c r="K307" s="76" t="s">
        <v>2887</v>
      </c>
      <c r="L307" s="76" t="s">
        <v>2888</v>
      </c>
      <c r="M307" s="76" t="s">
        <v>3391</v>
      </c>
      <c r="N307" s="76" t="s">
        <v>2363</v>
      </c>
      <c r="O307" s="76">
        <v>41036</v>
      </c>
      <c r="P307" s="106" t="s">
        <v>507</v>
      </c>
      <c r="Q307" s="107"/>
      <c r="R307" s="76"/>
    </row>
    <row r="308" spans="1:18" ht="18" hidden="1" customHeight="1">
      <c r="A308" s="76">
        <v>3318</v>
      </c>
      <c r="B308" s="76">
        <v>3318</v>
      </c>
      <c r="C308" s="21">
        <v>41015</v>
      </c>
      <c r="D308" s="76">
        <v>41060</v>
      </c>
      <c r="E308" s="76" t="s">
        <v>1589</v>
      </c>
      <c r="F308" s="76" t="s">
        <v>1581</v>
      </c>
      <c r="G308" s="76" t="s">
        <v>2889</v>
      </c>
      <c r="H308" s="107" t="s">
        <v>507</v>
      </c>
      <c r="I308" s="107" t="s">
        <v>507</v>
      </c>
      <c r="J308" s="76" t="s">
        <v>2890</v>
      </c>
      <c r="K308" s="76" t="s">
        <v>2891</v>
      </c>
      <c r="L308" s="76" t="s">
        <v>2892</v>
      </c>
      <c r="M308" s="107" t="s">
        <v>507</v>
      </c>
      <c r="N308" s="107" t="s">
        <v>507</v>
      </c>
      <c r="O308" s="107" t="s">
        <v>507</v>
      </c>
      <c r="P308" s="21" t="s">
        <v>3069</v>
      </c>
      <c r="Q308" s="107"/>
      <c r="R308" s="76"/>
    </row>
    <row r="309" spans="1:18" ht="18" hidden="1" customHeight="1">
      <c r="A309" s="76">
        <v>3320</v>
      </c>
      <c r="B309" s="76">
        <v>3320</v>
      </c>
      <c r="C309" s="21">
        <v>41015</v>
      </c>
      <c r="D309" s="76">
        <v>41060</v>
      </c>
      <c r="E309" s="76" t="s">
        <v>1589</v>
      </c>
      <c r="F309" s="76" t="s">
        <v>1581</v>
      </c>
      <c r="G309" s="76" t="s">
        <v>1831</v>
      </c>
      <c r="H309" s="107" t="s">
        <v>507</v>
      </c>
      <c r="I309" s="107" t="s">
        <v>507</v>
      </c>
      <c r="J309" s="76" t="s">
        <v>2893</v>
      </c>
      <c r="K309" s="76" t="s">
        <v>2894</v>
      </c>
      <c r="L309" s="76" t="s">
        <v>2895</v>
      </c>
      <c r="M309" s="107" t="s">
        <v>507</v>
      </c>
      <c r="N309" s="107" t="s">
        <v>507</v>
      </c>
      <c r="O309" s="107" t="s">
        <v>507</v>
      </c>
      <c r="P309" s="21" t="s">
        <v>3070</v>
      </c>
      <c r="Q309" s="107"/>
      <c r="R309" s="76"/>
    </row>
    <row r="310" spans="1:18" ht="18" hidden="1" customHeight="1">
      <c r="A310" s="76">
        <v>3323</v>
      </c>
      <c r="B310" s="76">
        <v>3323</v>
      </c>
      <c r="C310" s="21">
        <v>41015</v>
      </c>
      <c r="D310" s="76">
        <v>41060</v>
      </c>
      <c r="E310" s="76" t="s">
        <v>1589</v>
      </c>
      <c r="F310" s="76" t="s">
        <v>1581</v>
      </c>
      <c r="G310" s="76" t="s">
        <v>2896</v>
      </c>
      <c r="H310" s="107" t="s">
        <v>507</v>
      </c>
      <c r="I310" s="107" t="s">
        <v>507</v>
      </c>
      <c r="J310" s="76" t="s">
        <v>2897</v>
      </c>
      <c r="K310" s="76" t="s">
        <v>2898</v>
      </c>
      <c r="L310" s="76" t="s">
        <v>2899</v>
      </c>
      <c r="M310" s="107" t="s">
        <v>507</v>
      </c>
      <c r="N310" s="107" t="s">
        <v>507</v>
      </c>
      <c r="O310" s="107" t="s">
        <v>507</v>
      </c>
      <c r="P310" s="21" t="s">
        <v>3071</v>
      </c>
      <c r="Q310" s="107"/>
      <c r="R310" s="76"/>
    </row>
    <row r="311" spans="1:18" ht="18" hidden="1" customHeight="1">
      <c r="A311" s="76">
        <v>3325</v>
      </c>
      <c r="B311" s="76">
        <v>3325</v>
      </c>
      <c r="C311" s="21">
        <v>41015</v>
      </c>
      <c r="D311" s="76">
        <v>41060</v>
      </c>
      <c r="E311" s="76" t="s">
        <v>1580</v>
      </c>
      <c r="F311" s="76" t="s">
        <v>1581</v>
      </c>
      <c r="G311" s="76" t="s">
        <v>2900</v>
      </c>
      <c r="H311" s="76" t="s">
        <v>3392</v>
      </c>
      <c r="I311" s="76">
        <v>41033</v>
      </c>
      <c r="J311" s="76" t="s">
        <v>2901</v>
      </c>
      <c r="K311" s="76" t="s">
        <v>2902</v>
      </c>
      <c r="L311" s="76" t="s">
        <v>2903</v>
      </c>
      <c r="M311" s="76" t="s">
        <v>3393</v>
      </c>
      <c r="N311" s="76" t="s">
        <v>1673</v>
      </c>
      <c r="O311" s="76">
        <v>41033</v>
      </c>
      <c r="P311" s="106" t="s">
        <v>507</v>
      </c>
      <c r="Q311" s="107"/>
      <c r="R311" s="76"/>
    </row>
    <row r="312" spans="1:18" ht="18" hidden="1" customHeight="1">
      <c r="A312" s="76">
        <v>3326</v>
      </c>
      <c r="B312" s="76">
        <v>3326</v>
      </c>
      <c r="C312" s="21">
        <v>41015</v>
      </c>
      <c r="D312" s="76">
        <v>41060</v>
      </c>
      <c r="E312" s="76" t="s">
        <v>1580</v>
      </c>
      <c r="F312" s="76" t="s">
        <v>1581</v>
      </c>
      <c r="G312" s="76" t="s">
        <v>2904</v>
      </c>
      <c r="H312" s="76" t="s">
        <v>3305</v>
      </c>
      <c r="I312" s="76">
        <v>41031</v>
      </c>
      <c r="J312" s="76" t="s">
        <v>2905</v>
      </c>
      <c r="K312" s="76" t="s">
        <v>2906</v>
      </c>
      <c r="L312" s="76" t="s">
        <v>2907</v>
      </c>
      <c r="M312" s="76" t="s">
        <v>3352</v>
      </c>
      <c r="N312" s="76" t="s">
        <v>2013</v>
      </c>
      <c r="O312" s="76">
        <v>41031</v>
      </c>
      <c r="P312" s="106" t="s">
        <v>507</v>
      </c>
      <c r="Q312" s="107"/>
      <c r="R312" s="76"/>
    </row>
    <row r="313" spans="1:18" ht="18" hidden="1" customHeight="1">
      <c r="A313" s="76">
        <v>3327</v>
      </c>
      <c r="B313" s="76">
        <v>3327</v>
      </c>
      <c r="C313" s="21">
        <v>41015</v>
      </c>
      <c r="D313" s="76">
        <v>41060</v>
      </c>
      <c r="E313" s="76" t="s">
        <v>1580</v>
      </c>
      <c r="F313" s="76" t="s">
        <v>1581</v>
      </c>
      <c r="G313" s="76" t="s">
        <v>2908</v>
      </c>
      <c r="H313" s="76" t="s">
        <v>3203</v>
      </c>
      <c r="I313" s="76">
        <v>41032</v>
      </c>
      <c r="J313" s="76" t="s">
        <v>2909</v>
      </c>
      <c r="K313" s="76" t="s">
        <v>2910</v>
      </c>
      <c r="L313" s="76" t="s">
        <v>2911</v>
      </c>
      <c r="M313" s="76" t="s">
        <v>3378</v>
      </c>
      <c r="N313" s="76" t="s">
        <v>2331</v>
      </c>
      <c r="O313" s="76">
        <v>41032</v>
      </c>
      <c r="P313" s="106" t="s">
        <v>507</v>
      </c>
      <c r="Q313" s="107"/>
      <c r="R313" s="76"/>
    </row>
    <row r="314" spans="1:18" ht="18" hidden="1" customHeight="1">
      <c r="A314" s="76">
        <v>3328</v>
      </c>
      <c r="B314" s="76">
        <v>3328</v>
      </c>
      <c r="C314" s="21">
        <v>41015</v>
      </c>
      <c r="D314" s="76">
        <v>41060</v>
      </c>
      <c r="E314" s="76" t="s">
        <v>1589</v>
      </c>
      <c r="F314" s="76" t="s">
        <v>1581</v>
      </c>
      <c r="G314" s="76" t="s">
        <v>2912</v>
      </c>
      <c r="H314" s="107" t="s">
        <v>507</v>
      </c>
      <c r="I314" s="107" t="s">
        <v>507</v>
      </c>
      <c r="J314" s="76" t="s">
        <v>2913</v>
      </c>
      <c r="K314" s="76" t="s">
        <v>2914</v>
      </c>
      <c r="L314" s="76" t="s">
        <v>2915</v>
      </c>
      <c r="M314" s="107" t="s">
        <v>507</v>
      </c>
      <c r="N314" s="107" t="s">
        <v>507</v>
      </c>
      <c r="O314" s="107" t="s">
        <v>507</v>
      </c>
      <c r="P314" s="21" t="s">
        <v>3072</v>
      </c>
      <c r="Q314" s="107"/>
      <c r="R314" s="76"/>
    </row>
    <row r="315" spans="1:18" ht="18" hidden="1" customHeight="1">
      <c r="A315" s="76">
        <v>3329</v>
      </c>
      <c r="B315" s="76">
        <v>3329</v>
      </c>
      <c r="C315" s="21">
        <v>41015</v>
      </c>
      <c r="D315" s="76">
        <v>41078</v>
      </c>
      <c r="E315" s="76" t="s">
        <v>1737</v>
      </c>
      <c r="F315" s="76" t="s">
        <v>1581</v>
      </c>
      <c r="G315" s="76" t="s">
        <v>2916</v>
      </c>
      <c r="H315" s="107" t="s">
        <v>507</v>
      </c>
      <c r="I315" s="107" t="s">
        <v>507</v>
      </c>
      <c r="J315" s="76" t="s">
        <v>2917</v>
      </c>
      <c r="K315" s="76" t="s">
        <v>3394</v>
      </c>
      <c r="L315" s="76" t="s">
        <v>2919</v>
      </c>
      <c r="M315" s="107" t="s">
        <v>507</v>
      </c>
      <c r="N315" s="107" t="s">
        <v>507</v>
      </c>
      <c r="O315" s="107" t="s">
        <v>507</v>
      </c>
      <c r="P315" s="21" t="s">
        <v>3073</v>
      </c>
      <c r="Q315" s="107"/>
      <c r="R315" s="76"/>
    </row>
    <row r="316" spans="1:18" ht="18" hidden="1" customHeight="1">
      <c r="A316" s="76">
        <v>3330</v>
      </c>
      <c r="B316" s="76">
        <v>3330</v>
      </c>
      <c r="C316" s="21">
        <v>41015</v>
      </c>
      <c r="D316" s="76">
        <v>41060</v>
      </c>
      <c r="E316" s="76" t="s">
        <v>1589</v>
      </c>
      <c r="F316" s="76" t="s">
        <v>1581</v>
      </c>
      <c r="G316" s="76" t="s">
        <v>2920</v>
      </c>
      <c r="H316" s="107" t="s">
        <v>507</v>
      </c>
      <c r="I316" s="107" t="s">
        <v>507</v>
      </c>
      <c r="J316" s="76" t="s">
        <v>2921</v>
      </c>
      <c r="K316" s="76" t="s">
        <v>2922</v>
      </c>
      <c r="L316" s="76" t="s">
        <v>2923</v>
      </c>
      <c r="M316" s="107" t="s">
        <v>507</v>
      </c>
      <c r="N316" s="107" t="s">
        <v>507</v>
      </c>
      <c r="O316" s="107" t="s">
        <v>507</v>
      </c>
      <c r="P316" s="21" t="s">
        <v>3353</v>
      </c>
      <c r="Q316" s="107"/>
      <c r="R316" s="76"/>
    </row>
    <row r="317" spans="1:18" ht="18" hidden="1" customHeight="1">
      <c r="A317">
        <v>3336</v>
      </c>
      <c r="B317">
        <v>3336</v>
      </c>
      <c r="C317" s="21">
        <v>41016</v>
      </c>
      <c r="D317">
        <v>41061</v>
      </c>
      <c r="E317" t="s">
        <v>1589</v>
      </c>
      <c r="F317" t="s">
        <v>1581</v>
      </c>
      <c r="G317" t="s">
        <v>2969</v>
      </c>
      <c r="H317" s="107" t="s">
        <v>507</v>
      </c>
      <c r="I317" s="107" t="s">
        <v>507</v>
      </c>
      <c r="J317" t="s">
        <v>2970</v>
      </c>
      <c r="K317" t="s">
        <v>2971</v>
      </c>
      <c r="L317" t="s">
        <v>2972</v>
      </c>
      <c r="M317" s="107" t="s">
        <v>507</v>
      </c>
      <c r="N317" s="107" t="s">
        <v>507</v>
      </c>
      <c r="O317" s="107" t="s">
        <v>507</v>
      </c>
      <c r="P317" s="21" t="s">
        <v>3354</v>
      </c>
      <c r="Q317" s="107"/>
    </row>
    <row r="318" spans="1:18" ht="18" hidden="1" customHeight="1">
      <c r="A318">
        <v>3335</v>
      </c>
      <c r="B318">
        <v>3335</v>
      </c>
      <c r="C318" s="21">
        <v>41016</v>
      </c>
      <c r="D318">
        <v>41061</v>
      </c>
      <c r="E318" t="s">
        <v>1737</v>
      </c>
      <c r="F318" t="s">
        <v>1581</v>
      </c>
      <c r="G318" t="s">
        <v>2973</v>
      </c>
      <c r="H318" s="107" t="s">
        <v>507</v>
      </c>
      <c r="I318" s="107" t="s">
        <v>507</v>
      </c>
      <c r="J318" t="s">
        <v>2974</v>
      </c>
      <c r="K318" t="s">
        <v>2975</v>
      </c>
      <c r="L318" t="s">
        <v>2976</v>
      </c>
      <c r="M318" s="107" t="s">
        <v>507</v>
      </c>
      <c r="N318" s="107" t="s">
        <v>507</v>
      </c>
      <c r="O318" s="107" t="s">
        <v>507</v>
      </c>
      <c r="P318" s="106" t="s">
        <v>507</v>
      </c>
      <c r="Q318" s="107"/>
    </row>
    <row r="319" spans="1:18" ht="18" hidden="1" customHeight="1">
      <c r="A319">
        <v>3333</v>
      </c>
      <c r="B319">
        <v>3333</v>
      </c>
      <c r="C319" s="21">
        <v>41016</v>
      </c>
      <c r="D319">
        <v>41061</v>
      </c>
      <c r="E319" t="s">
        <v>1646</v>
      </c>
      <c r="F319" t="s">
        <v>1581</v>
      </c>
      <c r="G319" t="s">
        <v>2977</v>
      </c>
      <c r="H319" s="76" t="s">
        <v>3355</v>
      </c>
      <c r="I319" s="76">
        <v>41036</v>
      </c>
      <c r="J319" t="s">
        <v>2978</v>
      </c>
      <c r="K319" t="s">
        <v>2979</v>
      </c>
      <c r="L319" t="s">
        <v>2980</v>
      </c>
      <c r="M319" s="107" t="s">
        <v>507</v>
      </c>
      <c r="N319" s="107" t="s">
        <v>507</v>
      </c>
      <c r="O319" s="107" t="s">
        <v>507</v>
      </c>
      <c r="P319" s="106" t="s">
        <v>507</v>
      </c>
      <c r="Q319" s="107"/>
    </row>
    <row r="320" spans="1:18" ht="18" hidden="1" customHeight="1">
      <c r="A320">
        <v>3332</v>
      </c>
      <c r="B320">
        <v>3332</v>
      </c>
      <c r="C320" s="21">
        <v>41016</v>
      </c>
      <c r="D320">
        <v>41061</v>
      </c>
      <c r="E320" t="s">
        <v>1580</v>
      </c>
      <c r="F320" t="s">
        <v>1581</v>
      </c>
      <c r="G320" t="s">
        <v>2981</v>
      </c>
      <c r="H320" s="76" t="s">
        <v>3204</v>
      </c>
      <c r="I320" s="76">
        <v>41023</v>
      </c>
      <c r="J320" t="s">
        <v>2982</v>
      </c>
      <c r="K320" t="s">
        <v>2983</v>
      </c>
      <c r="L320" t="s">
        <v>2984</v>
      </c>
      <c r="M320" s="76" t="s">
        <v>3240</v>
      </c>
      <c r="N320" s="76" t="s">
        <v>3241</v>
      </c>
      <c r="O320" s="76">
        <v>41023</v>
      </c>
      <c r="P320" s="106" t="s">
        <v>507</v>
      </c>
      <c r="Q320" s="107"/>
    </row>
    <row r="321" spans="1:17" ht="18" hidden="1" customHeight="1">
      <c r="A321">
        <v>3340</v>
      </c>
      <c r="B321">
        <v>3340</v>
      </c>
      <c r="C321" s="21">
        <v>41017</v>
      </c>
      <c r="D321">
        <v>41062</v>
      </c>
      <c r="E321" t="s">
        <v>1580</v>
      </c>
      <c r="F321" t="s">
        <v>1581</v>
      </c>
      <c r="G321" t="s">
        <v>3005</v>
      </c>
      <c r="H321" s="76" t="s">
        <v>3245</v>
      </c>
      <c r="I321" s="76">
        <v>41032</v>
      </c>
      <c r="J321" t="s">
        <v>3006</v>
      </c>
      <c r="K321" t="s">
        <v>3007</v>
      </c>
      <c r="L321" t="s">
        <v>3008</v>
      </c>
      <c r="M321" s="76" t="s">
        <v>3379</v>
      </c>
      <c r="N321" s="76" t="s">
        <v>3380</v>
      </c>
      <c r="O321" s="76">
        <v>41032</v>
      </c>
      <c r="P321" s="106" t="s">
        <v>507</v>
      </c>
      <c r="Q321" s="107"/>
    </row>
    <row r="322" spans="1:17" ht="18" hidden="1" customHeight="1">
      <c r="A322">
        <v>3341</v>
      </c>
      <c r="B322">
        <v>3341</v>
      </c>
      <c r="C322" s="21">
        <v>41017</v>
      </c>
      <c r="D322">
        <v>41062</v>
      </c>
      <c r="E322" t="s">
        <v>1589</v>
      </c>
      <c r="F322" t="s">
        <v>1581</v>
      </c>
      <c r="G322" t="s">
        <v>3009</v>
      </c>
      <c r="H322" s="107" t="s">
        <v>507</v>
      </c>
      <c r="I322" s="107" t="s">
        <v>507</v>
      </c>
      <c r="J322" t="s">
        <v>3010</v>
      </c>
      <c r="K322" t="s">
        <v>3011</v>
      </c>
      <c r="L322" t="s">
        <v>3012</v>
      </c>
      <c r="M322" s="107" t="s">
        <v>507</v>
      </c>
      <c r="N322" s="107" t="s">
        <v>507</v>
      </c>
      <c r="O322" s="107" t="s">
        <v>507</v>
      </c>
      <c r="P322" s="21" t="s">
        <v>3356</v>
      </c>
      <c r="Q322" s="107"/>
    </row>
    <row r="323" spans="1:17" ht="18" hidden="1" customHeight="1">
      <c r="A323">
        <v>3342</v>
      </c>
      <c r="B323">
        <v>3342</v>
      </c>
      <c r="C323" s="21">
        <v>41017</v>
      </c>
      <c r="D323">
        <v>41062</v>
      </c>
      <c r="E323" t="s">
        <v>1589</v>
      </c>
      <c r="F323" t="s">
        <v>1581</v>
      </c>
      <c r="G323" t="s">
        <v>3013</v>
      </c>
      <c r="H323" s="107" t="s">
        <v>507</v>
      </c>
      <c r="I323" s="107" t="s">
        <v>507</v>
      </c>
      <c r="J323" t="s">
        <v>3014</v>
      </c>
      <c r="K323" t="s">
        <v>3015</v>
      </c>
      <c r="L323" t="s">
        <v>3016</v>
      </c>
      <c r="M323" s="107" t="s">
        <v>507</v>
      </c>
      <c r="N323" s="107" t="s">
        <v>507</v>
      </c>
      <c r="O323" s="107" t="s">
        <v>507</v>
      </c>
      <c r="P323" s="21" t="s">
        <v>3357</v>
      </c>
      <c r="Q323" s="107"/>
    </row>
    <row r="324" spans="1:17" ht="18" hidden="1" customHeight="1">
      <c r="A324">
        <v>3337</v>
      </c>
      <c r="B324">
        <v>3337</v>
      </c>
      <c r="C324" s="21">
        <v>41017</v>
      </c>
      <c r="D324">
        <v>41062</v>
      </c>
      <c r="E324" t="s">
        <v>1580</v>
      </c>
      <c r="F324" t="s">
        <v>1581</v>
      </c>
      <c r="G324" t="s">
        <v>3017</v>
      </c>
      <c r="H324" s="76" t="s">
        <v>3381</v>
      </c>
      <c r="I324" s="76">
        <v>41032</v>
      </c>
      <c r="J324" t="s">
        <v>3018</v>
      </c>
      <c r="K324" t="s">
        <v>3019</v>
      </c>
      <c r="L324" t="s">
        <v>3020</v>
      </c>
      <c r="M324" s="76" t="s">
        <v>3382</v>
      </c>
      <c r="N324" s="76" t="s">
        <v>1970</v>
      </c>
      <c r="O324" s="76">
        <v>41032</v>
      </c>
      <c r="P324" s="106" t="s">
        <v>507</v>
      </c>
      <c r="Q324" s="107"/>
    </row>
    <row r="325" spans="1:17" ht="18" hidden="1" customHeight="1">
      <c r="A325">
        <v>3339</v>
      </c>
      <c r="B325">
        <v>3339</v>
      </c>
      <c r="C325" s="21">
        <v>41017</v>
      </c>
      <c r="D325">
        <v>41062</v>
      </c>
      <c r="E325" t="s">
        <v>1737</v>
      </c>
      <c r="F325" t="s">
        <v>1581</v>
      </c>
      <c r="G325" t="s">
        <v>3021</v>
      </c>
      <c r="H325" s="107" t="s">
        <v>507</v>
      </c>
      <c r="I325" s="107" t="s">
        <v>507</v>
      </c>
      <c r="J325" t="s">
        <v>3022</v>
      </c>
      <c r="K325" t="s">
        <v>3023</v>
      </c>
      <c r="L325" t="s">
        <v>3024</v>
      </c>
      <c r="M325" s="107" t="s">
        <v>507</v>
      </c>
      <c r="N325" s="107" t="s">
        <v>507</v>
      </c>
      <c r="O325" s="107" t="s">
        <v>507</v>
      </c>
      <c r="P325" s="106" t="s">
        <v>507</v>
      </c>
      <c r="Q325" s="107"/>
    </row>
    <row r="326" spans="1:17" ht="18" hidden="1" customHeight="1">
      <c r="A326">
        <v>3343</v>
      </c>
      <c r="B326">
        <v>3343</v>
      </c>
      <c r="C326" s="21">
        <v>41017</v>
      </c>
      <c r="D326">
        <v>41062</v>
      </c>
      <c r="E326" t="s">
        <v>1580</v>
      </c>
      <c r="F326" t="s">
        <v>1581</v>
      </c>
      <c r="G326" t="s">
        <v>3025</v>
      </c>
      <c r="H326" s="76" t="s">
        <v>3358</v>
      </c>
      <c r="I326" s="76">
        <v>41032</v>
      </c>
      <c r="J326" t="s">
        <v>3026</v>
      </c>
      <c r="K326" t="s">
        <v>3027</v>
      </c>
      <c r="L326" t="s">
        <v>3028</v>
      </c>
      <c r="M326" s="76" t="s">
        <v>3383</v>
      </c>
      <c r="N326" s="76" t="s">
        <v>1673</v>
      </c>
      <c r="O326" s="76">
        <v>41032</v>
      </c>
      <c r="P326" s="106" t="s">
        <v>507</v>
      </c>
      <c r="Q326" s="107"/>
    </row>
    <row r="327" spans="1:17" ht="18" hidden="1" customHeight="1">
      <c r="A327">
        <v>3344</v>
      </c>
      <c r="B327">
        <v>3344</v>
      </c>
      <c r="C327" s="21">
        <v>41017</v>
      </c>
      <c r="D327">
        <v>41062</v>
      </c>
      <c r="E327" t="s">
        <v>1580</v>
      </c>
      <c r="F327" t="s">
        <v>1581</v>
      </c>
      <c r="G327" t="s">
        <v>3029</v>
      </c>
      <c r="H327" s="76" t="s">
        <v>3306</v>
      </c>
      <c r="I327" s="76">
        <v>41031</v>
      </c>
      <c r="J327" t="s">
        <v>3030</v>
      </c>
      <c r="K327" t="s">
        <v>3031</v>
      </c>
      <c r="L327" t="s">
        <v>3032</v>
      </c>
      <c r="M327" s="76" t="s">
        <v>3359</v>
      </c>
      <c r="N327" s="76" t="s">
        <v>3360</v>
      </c>
      <c r="O327" s="76">
        <v>41031</v>
      </c>
      <c r="P327" s="21" t="s">
        <v>3307</v>
      </c>
      <c r="Q327" s="107"/>
    </row>
    <row r="328" spans="1:17" ht="18" hidden="1" customHeight="1">
      <c r="A328">
        <v>3346</v>
      </c>
      <c r="B328">
        <v>3346</v>
      </c>
      <c r="C328" s="21">
        <v>41017</v>
      </c>
      <c r="D328">
        <v>41062</v>
      </c>
      <c r="E328" t="s">
        <v>1589</v>
      </c>
      <c r="F328" t="s">
        <v>1581</v>
      </c>
      <c r="G328" t="s">
        <v>3033</v>
      </c>
      <c r="H328" s="107" t="s">
        <v>507</v>
      </c>
      <c r="I328" s="107" t="s">
        <v>507</v>
      </c>
      <c r="J328" t="s">
        <v>3034</v>
      </c>
      <c r="K328" t="s">
        <v>3035</v>
      </c>
      <c r="L328" t="s">
        <v>3036</v>
      </c>
      <c r="M328" s="107" t="s">
        <v>507</v>
      </c>
      <c r="N328" s="107" t="s">
        <v>507</v>
      </c>
      <c r="O328" s="107" t="s">
        <v>507</v>
      </c>
      <c r="P328" s="21" t="s">
        <v>3361</v>
      </c>
      <c r="Q328" s="107"/>
    </row>
    <row r="329" spans="1:17" ht="18" hidden="1" customHeight="1">
      <c r="A329">
        <v>3350</v>
      </c>
      <c r="B329">
        <v>3350</v>
      </c>
      <c r="C329" s="21">
        <v>41019</v>
      </c>
      <c r="D329">
        <v>41064</v>
      </c>
      <c r="E329" t="s">
        <v>1589</v>
      </c>
      <c r="F329" t="s">
        <v>1581</v>
      </c>
      <c r="G329" t="s">
        <v>3074</v>
      </c>
      <c r="H329" s="107" t="s">
        <v>507</v>
      </c>
      <c r="I329" s="107" t="s">
        <v>507</v>
      </c>
      <c r="J329" t="s">
        <v>3075</v>
      </c>
      <c r="K329" t="s">
        <v>3076</v>
      </c>
      <c r="L329" t="s">
        <v>3077</v>
      </c>
      <c r="M329" s="107" t="s">
        <v>507</v>
      </c>
      <c r="N329" s="107" t="s">
        <v>507</v>
      </c>
      <c r="O329" s="107" t="s">
        <v>507</v>
      </c>
      <c r="P329" s="21" t="s">
        <v>3362</v>
      </c>
      <c r="Q329" s="107"/>
    </row>
    <row r="330" spans="1:17" ht="18" hidden="1" customHeight="1">
      <c r="A330">
        <v>3351</v>
      </c>
      <c r="B330">
        <v>3351</v>
      </c>
      <c r="C330" s="21">
        <v>41019</v>
      </c>
      <c r="D330">
        <v>41064</v>
      </c>
      <c r="E330" t="s">
        <v>1589</v>
      </c>
      <c r="F330" t="s">
        <v>1581</v>
      </c>
      <c r="G330" t="s">
        <v>3078</v>
      </c>
      <c r="H330" s="107" t="s">
        <v>507</v>
      </c>
      <c r="I330" s="107" t="s">
        <v>507</v>
      </c>
      <c r="J330" t="s">
        <v>3079</v>
      </c>
      <c r="K330" t="s">
        <v>3080</v>
      </c>
      <c r="L330" t="s">
        <v>3081</v>
      </c>
      <c r="M330" s="107" t="s">
        <v>507</v>
      </c>
      <c r="N330" s="107" t="s">
        <v>507</v>
      </c>
      <c r="O330" s="107" t="s">
        <v>507</v>
      </c>
      <c r="P330" s="21" t="s">
        <v>3363</v>
      </c>
      <c r="Q330" s="107"/>
    </row>
    <row r="331" spans="1:17" ht="18" hidden="1" customHeight="1">
      <c r="A331">
        <v>3348</v>
      </c>
      <c r="B331">
        <v>3348</v>
      </c>
      <c r="C331" s="21">
        <v>41019</v>
      </c>
      <c r="D331">
        <v>41064</v>
      </c>
      <c r="E331" t="s">
        <v>1589</v>
      </c>
      <c r="F331" t="s">
        <v>1581</v>
      </c>
      <c r="G331" t="s">
        <v>3082</v>
      </c>
      <c r="H331" s="107" t="s">
        <v>507</v>
      </c>
      <c r="I331" s="107" t="s">
        <v>507</v>
      </c>
      <c r="J331" t="s">
        <v>3083</v>
      </c>
      <c r="K331" t="s">
        <v>3084</v>
      </c>
      <c r="L331" t="s">
        <v>3085</v>
      </c>
      <c r="M331" s="107" t="s">
        <v>507</v>
      </c>
      <c r="N331" s="107" t="s">
        <v>507</v>
      </c>
      <c r="O331" s="107" t="s">
        <v>507</v>
      </c>
      <c r="P331" s="21" t="s">
        <v>3364</v>
      </c>
      <c r="Q331" s="107"/>
    </row>
    <row r="332" spans="1:17" ht="18" hidden="1" customHeight="1">
      <c r="A332">
        <v>3349</v>
      </c>
      <c r="B332">
        <v>3349</v>
      </c>
      <c r="C332" s="21">
        <v>41019</v>
      </c>
      <c r="D332">
        <v>41064</v>
      </c>
      <c r="E332" t="s">
        <v>1580</v>
      </c>
      <c r="F332" t="s">
        <v>1581</v>
      </c>
      <c r="G332" t="s">
        <v>3086</v>
      </c>
      <c r="H332" s="76" t="s">
        <v>3365</v>
      </c>
      <c r="I332" s="76">
        <v>41033</v>
      </c>
      <c r="J332" t="s">
        <v>3087</v>
      </c>
      <c r="K332" t="s">
        <v>3088</v>
      </c>
      <c r="L332" t="s">
        <v>3089</v>
      </c>
      <c r="M332" s="76" t="s">
        <v>3395</v>
      </c>
      <c r="N332" s="76" t="s">
        <v>1601</v>
      </c>
      <c r="O332" s="76">
        <v>41036</v>
      </c>
      <c r="P332" s="106" t="s">
        <v>507</v>
      </c>
      <c r="Q332" s="107"/>
    </row>
    <row r="333" spans="1:17" ht="18" hidden="1" customHeight="1">
      <c r="A333">
        <v>3352</v>
      </c>
      <c r="B333">
        <v>3352</v>
      </c>
      <c r="C333" s="21">
        <v>41019</v>
      </c>
      <c r="D333">
        <v>41064</v>
      </c>
      <c r="E333" t="s">
        <v>1646</v>
      </c>
      <c r="F333" t="s">
        <v>1581</v>
      </c>
      <c r="G333" t="s">
        <v>3090</v>
      </c>
      <c r="H333" s="76" t="s">
        <v>3246</v>
      </c>
      <c r="I333" s="76">
        <v>41038</v>
      </c>
      <c r="J333" t="s">
        <v>3091</v>
      </c>
      <c r="K333" t="s">
        <v>3092</v>
      </c>
      <c r="L333" t="s">
        <v>3093</v>
      </c>
      <c r="M333" s="107" t="s">
        <v>507</v>
      </c>
      <c r="N333" s="107" t="s">
        <v>507</v>
      </c>
      <c r="O333" s="107" t="s">
        <v>507</v>
      </c>
      <c r="P333" s="106" t="s">
        <v>507</v>
      </c>
      <c r="Q333" s="107"/>
    </row>
    <row r="334" spans="1:17" ht="18" hidden="1" customHeight="1">
      <c r="A334">
        <v>3353</v>
      </c>
      <c r="B334">
        <v>3353</v>
      </c>
      <c r="C334" s="21">
        <v>41019</v>
      </c>
      <c r="D334">
        <v>41064</v>
      </c>
      <c r="E334" t="s">
        <v>1646</v>
      </c>
      <c r="F334" t="s">
        <v>1581</v>
      </c>
      <c r="G334" t="s">
        <v>3090</v>
      </c>
      <c r="H334" s="76" t="s">
        <v>3247</v>
      </c>
      <c r="I334" s="76">
        <v>41038</v>
      </c>
      <c r="J334" t="s">
        <v>3094</v>
      </c>
      <c r="K334" t="s">
        <v>3095</v>
      </c>
      <c r="L334" t="s">
        <v>3096</v>
      </c>
      <c r="M334" s="107" t="s">
        <v>507</v>
      </c>
      <c r="N334" s="107" t="s">
        <v>507</v>
      </c>
      <c r="O334" s="107" t="s">
        <v>507</v>
      </c>
      <c r="P334" s="106" t="s">
        <v>507</v>
      </c>
      <c r="Q334" s="107"/>
    </row>
    <row r="335" spans="1:17" ht="18" hidden="1" customHeight="1">
      <c r="A335">
        <v>3354</v>
      </c>
      <c r="B335">
        <v>3354</v>
      </c>
      <c r="C335" s="21">
        <v>41019</v>
      </c>
      <c r="D335">
        <v>41064</v>
      </c>
      <c r="E335" t="s">
        <v>1589</v>
      </c>
      <c r="F335" t="s">
        <v>1581</v>
      </c>
      <c r="G335" t="s">
        <v>3090</v>
      </c>
      <c r="H335" s="76" t="s">
        <v>3366</v>
      </c>
      <c r="I335" s="76">
        <v>41030</v>
      </c>
      <c r="J335" t="s">
        <v>3097</v>
      </c>
      <c r="K335" t="s">
        <v>3098</v>
      </c>
      <c r="L335" t="s">
        <v>3096</v>
      </c>
      <c r="M335" s="107" t="s">
        <v>507</v>
      </c>
      <c r="N335" s="107" t="s">
        <v>507</v>
      </c>
      <c r="O335" s="107" t="s">
        <v>507</v>
      </c>
      <c r="P335" s="21" t="s">
        <v>3367</v>
      </c>
      <c r="Q335" s="107"/>
    </row>
    <row r="336" spans="1:17" ht="18" hidden="1" customHeight="1">
      <c r="A336">
        <v>3355</v>
      </c>
      <c r="B336">
        <v>3355</v>
      </c>
      <c r="C336" s="21">
        <v>41019</v>
      </c>
      <c r="D336">
        <v>41064</v>
      </c>
      <c r="E336" t="s">
        <v>1646</v>
      </c>
      <c r="F336" t="s">
        <v>1581</v>
      </c>
      <c r="G336" t="s">
        <v>3090</v>
      </c>
      <c r="H336" s="76" t="s">
        <v>3368</v>
      </c>
      <c r="I336" s="76">
        <v>41039</v>
      </c>
      <c r="J336" t="s">
        <v>3099</v>
      </c>
      <c r="K336" t="s">
        <v>3100</v>
      </c>
      <c r="L336" t="s">
        <v>3096</v>
      </c>
      <c r="M336" s="107" t="s">
        <v>507</v>
      </c>
      <c r="N336" s="107" t="s">
        <v>507</v>
      </c>
      <c r="O336" s="107" t="s">
        <v>507</v>
      </c>
      <c r="P336" s="106" t="s">
        <v>507</v>
      </c>
      <c r="Q336" s="107"/>
    </row>
    <row r="337" spans="1:17" ht="18" hidden="1" customHeight="1">
      <c r="A337">
        <v>3357</v>
      </c>
      <c r="B337">
        <v>3357</v>
      </c>
      <c r="C337" s="21">
        <v>41019</v>
      </c>
      <c r="D337">
        <v>41064</v>
      </c>
      <c r="E337" t="s">
        <v>1646</v>
      </c>
      <c r="F337" t="s">
        <v>1581</v>
      </c>
      <c r="G337" t="s">
        <v>3090</v>
      </c>
      <c r="H337" s="76" t="s">
        <v>3369</v>
      </c>
      <c r="I337" s="76">
        <v>41038</v>
      </c>
      <c r="J337" t="s">
        <v>3101</v>
      </c>
      <c r="K337" t="s">
        <v>3102</v>
      </c>
      <c r="L337" t="s">
        <v>3103</v>
      </c>
      <c r="M337" s="107" t="s">
        <v>507</v>
      </c>
      <c r="N337" s="107" t="s">
        <v>507</v>
      </c>
      <c r="O337" s="107" t="s">
        <v>507</v>
      </c>
      <c r="P337" s="106" t="s">
        <v>507</v>
      </c>
      <c r="Q337" s="107"/>
    </row>
    <row r="338" spans="1:17" ht="18" hidden="1" customHeight="1">
      <c r="A338">
        <v>3358</v>
      </c>
      <c r="B338">
        <v>3358</v>
      </c>
      <c r="C338" s="21">
        <v>41019</v>
      </c>
      <c r="D338">
        <v>41064</v>
      </c>
      <c r="E338" t="s">
        <v>1646</v>
      </c>
      <c r="F338" t="s">
        <v>1581</v>
      </c>
      <c r="G338" t="s">
        <v>2843</v>
      </c>
      <c r="H338" s="76" t="s">
        <v>3370</v>
      </c>
      <c r="I338" s="76">
        <v>41044</v>
      </c>
      <c r="J338" t="s">
        <v>3104</v>
      </c>
      <c r="K338" t="s">
        <v>3105</v>
      </c>
      <c r="L338" t="s">
        <v>3106</v>
      </c>
      <c r="M338" s="107" t="s">
        <v>507</v>
      </c>
      <c r="N338" s="107" t="s">
        <v>507</v>
      </c>
      <c r="O338" s="107" t="s">
        <v>507</v>
      </c>
      <c r="P338" s="106" t="s">
        <v>507</v>
      </c>
      <c r="Q338" s="107"/>
    </row>
    <row r="339" spans="1:17" ht="18" hidden="1" customHeight="1">
      <c r="A339">
        <v>3359</v>
      </c>
      <c r="B339">
        <v>3359</v>
      </c>
      <c r="C339" s="21">
        <v>41019</v>
      </c>
      <c r="D339">
        <v>41064</v>
      </c>
      <c r="E339" t="s">
        <v>1646</v>
      </c>
      <c r="F339" t="s">
        <v>1581</v>
      </c>
      <c r="G339" t="s">
        <v>2843</v>
      </c>
      <c r="H339" s="107" t="s">
        <v>3397</v>
      </c>
      <c r="I339" s="76">
        <v>41045</v>
      </c>
      <c r="J339" t="s">
        <v>3107</v>
      </c>
      <c r="K339" t="s">
        <v>3108</v>
      </c>
      <c r="L339" t="s">
        <v>3109</v>
      </c>
      <c r="M339" s="107" t="s">
        <v>507</v>
      </c>
      <c r="N339" s="107" t="s">
        <v>507</v>
      </c>
      <c r="O339" s="107" t="s">
        <v>507</v>
      </c>
      <c r="P339" s="106" t="s">
        <v>507</v>
      </c>
      <c r="Q339" s="107"/>
    </row>
    <row r="340" spans="1:17" ht="18" hidden="1" customHeight="1">
      <c r="A340">
        <v>3361</v>
      </c>
      <c r="B340">
        <v>3361</v>
      </c>
      <c r="C340" s="21">
        <v>41019</v>
      </c>
      <c r="D340">
        <v>41064</v>
      </c>
      <c r="E340" t="s">
        <v>1646</v>
      </c>
      <c r="F340" t="s">
        <v>1581</v>
      </c>
      <c r="G340" t="s">
        <v>2843</v>
      </c>
      <c r="H340" s="76" t="s">
        <v>3371</v>
      </c>
      <c r="I340" s="76">
        <v>41046</v>
      </c>
      <c r="J340" t="s">
        <v>3110</v>
      </c>
      <c r="K340" t="s">
        <v>3111</v>
      </c>
      <c r="L340" t="s">
        <v>3112</v>
      </c>
      <c r="M340" s="107" t="s">
        <v>507</v>
      </c>
      <c r="N340" s="107" t="s">
        <v>507</v>
      </c>
      <c r="O340" s="107" t="s">
        <v>507</v>
      </c>
      <c r="P340" s="106" t="s">
        <v>507</v>
      </c>
      <c r="Q340" s="107"/>
    </row>
    <row r="341" spans="1:17" ht="18" hidden="1" customHeight="1">
      <c r="A341">
        <v>3362</v>
      </c>
      <c r="B341">
        <v>3362</v>
      </c>
      <c r="C341" s="21">
        <v>41019</v>
      </c>
      <c r="D341">
        <v>41064</v>
      </c>
      <c r="E341" t="s">
        <v>1646</v>
      </c>
      <c r="F341" t="s">
        <v>1581</v>
      </c>
      <c r="G341" t="s">
        <v>190</v>
      </c>
      <c r="H341" s="76" t="s">
        <v>3372</v>
      </c>
      <c r="I341" s="76">
        <v>41040</v>
      </c>
      <c r="J341" t="s">
        <v>3113</v>
      </c>
      <c r="K341" t="s">
        <v>3114</v>
      </c>
      <c r="L341" t="s">
        <v>3115</v>
      </c>
      <c r="M341" s="107" t="s">
        <v>507</v>
      </c>
      <c r="N341" s="107" t="s">
        <v>507</v>
      </c>
      <c r="O341" s="107" t="s">
        <v>507</v>
      </c>
      <c r="P341" s="106" t="s">
        <v>507</v>
      </c>
      <c r="Q341" s="107"/>
    </row>
    <row r="342" spans="1:17" ht="18" hidden="1" customHeight="1">
      <c r="A342">
        <v>3363</v>
      </c>
      <c r="B342">
        <v>3363</v>
      </c>
      <c r="C342" s="21">
        <v>41019</v>
      </c>
      <c r="D342">
        <v>41064</v>
      </c>
      <c r="E342" t="s">
        <v>1737</v>
      </c>
      <c r="F342" t="s">
        <v>1581</v>
      </c>
      <c r="G342" t="s">
        <v>190</v>
      </c>
      <c r="H342" s="107" t="s">
        <v>507</v>
      </c>
      <c r="I342" s="107" t="s">
        <v>507</v>
      </c>
      <c r="J342" t="s">
        <v>3116</v>
      </c>
      <c r="K342" t="s">
        <v>3117</v>
      </c>
      <c r="L342" t="s">
        <v>3118</v>
      </c>
      <c r="M342" s="107" t="s">
        <v>507</v>
      </c>
      <c r="N342" s="107" t="s">
        <v>507</v>
      </c>
      <c r="O342" s="107" t="s">
        <v>507</v>
      </c>
      <c r="P342" s="106" t="s">
        <v>507</v>
      </c>
      <c r="Q342" s="107"/>
    </row>
    <row r="343" spans="1:17" ht="18" hidden="1" customHeight="1">
      <c r="A343">
        <v>3373</v>
      </c>
      <c r="B343">
        <v>3373</v>
      </c>
      <c r="C343" s="21">
        <v>41022</v>
      </c>
      <c r="D343">
        <v>41067</v>
      </c>
      <c r="E343" t="s">
        <v>1646</v>
      </c>
      <c r="F343" t="s">
        <v>1581</v>
      </c>
      <c r="G343" t="s">
        <v>3205</v>
      </c>
      <c r="H343" s="107" t="s">
        <v>3405</v>
      </c>
      <c r="I343" s="107">
        <v>41038</v>
      </c>
      <c r="J343" t="s">
        <v>3206</v>
      </c>
      <c r="K343" t="s">
        <v>3207</v>
      </c>
      <c r="L343" t="s">
        <v>3208</v>
      </c>
      <c r="M343" s="107" t="s">
        <v>507</v>
      </c>
      <c r="N343" s="107" t="s">
        <v>507</v>
      </c>
      <c r="O343" s="107" t="s">
        <v>507</v>
      </c>
      <c r="P343" s="106" t="s">
        <v>507</v>
      </c>
      <c r="Q343" s="107"/>
    </row>
    <row r="344" spans="1:17" ht="18" hidden="1" customHeight="1">
      <c r="A344">
        <v>3374</v>
      </c>
      <c r="B344">
        <v>3374</v>
      </c>
      <c r="C344" s="21">
        <v>41022</v>
      </c>
      <c r="D344">
        <v>41067</v>
      </c>
      <c r="E344" t="s">
        <v>1646</v>
      </c>
      <c r="F344" t="s">
        <v>1581</v>
      </c>
      <c r="G344" t="s">
        <v>3205</v>
      </c>
      <c r="H344" s="107" t="s">
        <v>3406</v>
      </c>
      <c r="I344" s="107">
        <v>41039</v>
      </c>
      <c r="J344" t="s">
        <v>3209</v>
      </c>
      <c r="K344" t="s">
        <v>3210</v>
      </c>
      <c r="L344" t="s">
        <v>3211</v>
      </c>
      <c r="M344" s="107" t="s">
        <v>507</v>
      </c>
      <c r="N344" s="107" t="s">
        <v>507</v>
      </c>
      <c r="O344" s="107" t="s">
        <v>507</v>
      </c>
      <c r="P344" s="106" t="s">
        <v>507</v>
      </c>
      <c r="Q344" s="107"/>
    </row>
    <row r="345" spans="1:17" ht="18" hidden="1" customHeight="1">
      <c r="A345">
        <v>3372</v>
      </c>
      <c r="B345">
        <v>3372</v>
      </c>
      <c r="C345" s="21">
        <v>41022</v>
      </c>
      <c r="D345">
        <v>41067</v>
      </c>
      <c r="E345" t="s">
        <v>1737</v>
      </c>
      <c r="F345" t="s">
        <v>1581</v>
      </c>
      <c r="G345" t="s">
        <v>3212</v>
      </c>
      <c r="H345" s="107" t="s">
        <v>507</v>
      </c>
      <c r="I345" s="107" t="s">
        <v>507</v>
      </c>
      <c r="J345" t="s">
        <v>3213</v>
      </c>
      <c r="K345" t="s">
        <v>3214</v>
      </c>
      <c r="L345" t="s">
        <v>3215</v>
      </c>
      <c r="M345" s="107" t="s">
        <v>507</v>
      </c>
      <c r="N345" s="107" t="s">
        <v>507</v>
      </c>
      <c r="O345" s="107" t="s">
        <v>507</v>
      </c>
      <c r="P345" s="106" t="s">
        <v>507</v>
      </c>
      <c r="Q345" s="107"/>
    </row>
    <row r="346" spans="1:17" ht="18" hidden="1" customHeight="1">
      <c r="A346">
        <v>3371</v>
      </c>
      <c r="B346">
        <v>3371</v>
      </c>
      <c r="C346" s="21">
        <v>41022</v>
      </c>
      <c r="D346">
        <v>41067</v>
      </c>
      <c r="E346" t="s">
        <v>1737</v>
      </c>
      <c r="F346" t="s">
        <v>1581</v>
      </c>
      <c r="G346" t="s">
        <v>3212</v>
      </c>
      <c r="H346" s="107" t="s">
        <v>507</v>
      </c>
      <c r="I346" s="107" t="s">
        <v>507</v>
      </c>
      <c r="J346" t="s">
        <v>3216</v>
      </c>
      <c r="K346" t="s">
        <v>3217</v>
      </c>
      <c r="L346" t="s">
        <v>3218</v>
      </c>
      <c r="M346" s="107" t="s">
        <v>507</v>
      </c>
      <c r="N346" s="107" t="s">
        <v>507</v>
      </c>
      <c r="O346" s="107" t="s">
        <v>507</v>
      </c>
      <c r="P346" s="106" t="s">
        <v>507</v>
      </c>
      <c r="Q346" s="107"/>
    </row>
    <row r="347" spans="1:17" ht="18" hidden="1" customHeight="1">
      <c r="A347">
        <v>3383</v>
      </c>
      <c r="B347">
        <v>3383</v>
      </c>
      <c r="C347" s="21">
        <v>41024</v>
      </c>
      <c r="D347">
        <v>41069</v>
      </c>
      <c r="E347" t="s">
        <v>1646</v>
      </c>
      <c r="F347" t="s">
        <v>1581</v>
      </c>
      <c r="G347" t="s">
        <v>3248</v>
      </c>
      <c r="H347" s="76" t="s">
        <v>3384</v>
      </c>
      <c r="I347" s="76">
        <v>41038</v>
      </c>
      <c r="J347" t="s">
        <v>3249</v>
      </c>
      <c r="K347" t="s">
        <v>3250</v>
      </c>
      <c r="L347" t="s">
        <v>3251</v>
      </c>
      <c r="M347" s="107" t="s">
        <v>507</v>
      </c>
      <c r="N347" s="107" t="s">
        <v>507</v>
      </c>
      <c r="O347" s="107" t="s">
        <v>507</v>
      </c>
      <c r="P347" s="106" t="s">
        <v>507</v>
      </c>
      <c r="Q347" s="107"/>
    </row>
    <row r="348" spans="1:17" ht="18" hidden="1" customHeight="1">
      <c r="A348">
        <v>3382</v>
      </c>
      <c r="B348">
        <v>3382</v>
      </c>
      <c r="C348" s="21">
        <v>41024</v>
      </c>
      <c r="D348">
        <v>41069</v>
      </c>
      <c r="E348" t="s">
        <v>1646</v>
      </c>
      <c r="F348" t="s">
        <v>1581</v>
      </c>
      <c r="G348" t="s">
        <v>3248</v>
      </c>
      <c r="H348" s="76" t="s">
        <v>3385</v>
      </c>
      <c r="I348" s="76">
        <v>41039</v>
      </c>
      <c r="J348" t="s">
        <v>3252</v>
      </c>
      <c r="K348" t="s">
        <v>3253</v>
      </c>
      <c r="L348" t="s">
        <v>3254</v>
      </c>
      <c r="M348" s="107" t="s">
        <v>507</v>
      </c>
      <c r="N348" s="107" t="s">
        <v>507</v>
      </c>
      <c r="O348" s="107" t="s">
        <v>507</v>
      </c>
      <c r="P348" s="106" t="s">
        <v>507</v>
      </c>
      <c r="Q348" s="107"/>
    </row>
    <row r="349" spans="1:17" ht="18" hidden="1" customHeight="1">
      <c r="A349">
        <v>3385</v>
      </c>
      <c r="B349">
        <v>3385</v>
      </c>
      <c r="C349" s="21">
        <v>41024</v>
      </c>
      <c r="D349">
        <v>41069</v>
      </c>
      <c r="E349" t="s">
        <v>1646</v>
      </c>
      <c r="F349" t="s">
        <v>1581</v>
      </c>
      <c r="G349" t="s">
        <v>3255</v>
      </c>
      <c r="H349" s="76" t="s">
        <v>3386</v>
      </c>
      <c r="I349" s="76">
        <v>41038</v>
      </c>
      <c r="J349" t="s">
        <v>3256</v>
      </c>
      <c r="K349" t="s">
        <v>3257</v>
      </c>
      <c r="L349" t="s">
        <v>3258</v>
      </c>
      <c r="M349" s="107" t="s">
        <v>507</v>
      </c>
      <c r="N349" s="107" t="s">
        <v>507</v>
      </c>
      <c r="O349" s="107" t="s">
        <v>507</v>
      </c>
      <c r="P349" s="106" t="s">
        <v>507</v>
      </c>
      <c r="Q349" s="107"/>
    </row>
    <row r="350" spans="1:17" ht="18" hidden="1" customHeight="1">
      <c r="A350">
        <v>3386</v>
      </c>
      <c r="B350">
        <v>3386</v>
      </c>
      <c r="C350" s="21">
        <v>41024</v>
      </c>
      <c r="D350">
        <v>41069</v>
      </c>
      <c r="E350" t="s">
        <v>1646</v>
      </c>
      <c r="F350" t="s">
        <v>1581</v>
      </c>
      <c r="G350" t="s">
        <v>3255</v>
      </c>
      <c r="H350" s="107" t="s">
        <v>507</v>
      </c>
      <c r="I350" s="76">
        <v>41039</v>
      </c>
      <c r="J350" t="s">
        <v>3259</v>
      </c>
      <c r="K350" t="s">
        <v>3260</v>
      </c>
      <c r="L350" t="s">
        <v>3261</v>
      </c>
      <c r="M350" s="107" t="s">
        <v>507</v>
      </c>
      <c r="N350" s="107" t="s">
        <v>507</v>
      </c>
      <c r="O350" s="107" t="s">
        <v>507</v>
      </c>
      <c r="P350" s="106" t="s">
        <v>507</v>
      </c>
      <c r="Q350" s="107"/>
    </row>
    <row r="351" spans="1:17" ht="18" hidden="1" customHeight="1">
      <c r="A351">
        <v>3387</v>
      </c>
      <c r="B351">
        <v>3387</v>
      </c>
      <c r="C351" s="21">
        <v>41024</v>
      </c>
      <c r="D351">
        <v>41069</v>
      </c>
      <c r="E351" t="s">
        <v>1646</v>
      </c>
      <c r="F351" t="s">
        <v>1581</v>
      </c>
      <c r="G351" t="s">
        <v>3262</v>
      </c>
      <c r="H351" s="107" t="s">
        <v>507</v>
      </c>
      <c r="I351" s="107">
        <v>41040</v>
      </c>
      <c r="J351" t="s">
        <v>3263</v>
      </c>
      <c r="K351" t="s">
        <v>3264</v>
      </c>
      <c r="L351" t="s">
        <v>3265</v>
      </c>
      <c r="M351" s="107" t="s">
        <v>507</v>
      </c>
      <c r="N351" s="107" t="s">
        <v>507</v>
      </c>
      <c r="O351" s="107" t="s">
        <v>507</v>
      </c>
      <c r="P351" s="106" t="s">
        <v>507</v>
      </c>
      <c r="Q351" s="107"/>
    </row>
    <row r="352" spans="1:17" ht="18" hidden="1" customHeight="1">
      <c r="A352">
        <v>3388</v>
      </c>
      <c r="B352">
        <v>3388</v>
      </c>
      <c r="C352" s="21">
        <v>41024</v>
      </c>
      <c r="D352">
        <v>41069</v>
      </c>
      <c r="E352" t="s">
        <v>1737</v>
      </c>
      <c r="F352" t="s">
        <v>1581</v>
      </c>
      <c r="G352" t="s">
        <v>3262</v>
      </c>
      <c r="H352" s="107" t="s">
        <v>507</v>
      </c>
      <c r="I352" s="107" t="s">
        <v>507</v>
      </c>
      <c r="J352" t="s">
        <v>3266</v>
      </c>
      <c r="K352" t="s">
        <v>3267</v>
      </c>
      <c r="L352" t="s">
        <v>3268</v>
      </c>
      <c r="M352" s="107" t="s">
        <v>507</v>
      </c>
      <c r="N352" s="107" t="s">
        <v>507</v>
      </c>
      <c r="O352" s="107" t="s">
        <v>507</v>
      </c>
      <c r="P352" s="106" t="s">
        <v>507</v>
      </c>
      <c r="Q352" s="107"/>
    </row>
    <row r="353" spans="1:17" ht="18" hidden="1" customHeight="1">
      <c r="A353">
        <v>3381</v>
      </c>
      <c r="B353">
        <v>3381</v>
      </c>
      <c r="C353" s="21">
        <v>41024</v>
      </c>
      <c r="D353">
        <v>41069</v>
      </c>
      <c r="E353" t="s">
        <v>1646</v>
      </c>
      <c r="F353" t="s">
        <v>1581</v>
      </c>
      <c r="G353" t="s">
        <v>3248</v>
      </c>
      <c r="H353" s="76" t="s">
        <v>3387</v>
      </c>
      <c r="I353" s="76">
        <v>41040</v>
      </c>
      <c r="J353" t="s">
        <v>3269</v>
      </c>
      <c r="K353" t="s">
        <v>3270</v>
      </c>
      <c r="L353" t="s">
        <v>3271</v>
      </c>
      <c r="M353" s="107" t="s">
        <v>507</v>
      </c>
      <c r="N353" s="107" t="s">
        <v>507</v>
      </c>
      <c r="O353" s="107" t="s">
        <v>507</v>
      </c>
      <c r="P353" s="106" t="s">
        <v>507</v>
      </c>
      <c r="Q353" s="107"/>
    </row>
    <row r="354" spans="1:17" ht="18" hidden="1" customHeight="1">
      <c r="A354">
        <v>3380</v>
      </c>
      <c r="B354">
        <v>3380</v>
      </c>
      <c r="C354" s="21">
        <v>41024</v>
      </c>
      <c r="D354">
        <v>41069</v>
      </c>
      <c r="E354" t="s">
        <v>1737</v>
      </c>
      <c r="F354" t="s">
        <v>1581</v>
      </c>
      <c r="G354" t="s">
        <v>3248</v>
      </c>
      <c r="H354" s="107" t="s">
        <v>507</v>
      </c>
      <c r="I354" s="107" t="s">
        <v>507</v>
      </c>
      <c r="J354" t="s">
        <v>3308</v>
      </c>
      <c r="K354" t="s">
        <v>3309</v>
      </c>
      <c r="L354" t="s">
        <v>3251</v>
      </c>
      <c r="M354" s="107" t="s">
        <v>507</v>
      </c>
      <c r="N354" s="107" t="s">
        <v>507</v>
      </c>
      <c r="O354" s="107" t="s">
        <v>507</v>
      </c>
      <c r="P354" s="106" t="s">
        <v>507</v>
      </c>
      <c r="Q354" s="107"/>
    </row>
    <row r="355" spans="1:17" ht="18" hidden="1" customHeight="1">
      <c r="A355">
        <v>3379</v>
      </c>
      <c r="B355">
        <v>3379</v>
      </c>
      <c r="C355" s="21">
        <v>41024</v>
      </c>
      <c r="D355">
        <v>41069</v>
      </c>
      <c r="E355" t="s">
        <v>1737</v>
      </c>
      <c r="F355" t="s">
        <v>1581</v>
      </c>
      <c r="G355" t="s">
        <v>188</v>
      </c>
      <c r="H355" s="107" t="s">
        <v>507</v>
      </c>
      <c r="I355" s="107" t="s">
        <v>507</v>
      </c>
      <c r="J355" t="s">
        <v>3310</v>
      </c>
      <c r="K355" t="s">
        <v>3311</v>
      </c>
      <c r="L355" t="s">
        <v>3312</v>
      </c>
      <c r="M355" s="107" t="s">
        <v>507</v>
      </c>
      <c r="N355" s="107" t="s">
        <v>507</v>
      </c>
      <c r="O355" s="107" t="s">
        <v>507</v>
      </c>
      <c r="P355" s="106" t="s">
        <v>507</v>
      </c>
      <c r="Q355" s="107"/>
    </row>
    <row r="356" spans="1:17" ht="18" hidden="1" customHeight="1">
      <c r="A356">
        <v>3378</v>
      </c>
      <c r="B356">
        <v>3378</v>
      </c>
      <c r="C356" s="21">
        <v>41024</v>
      </c>
      <c r="D356">
        <v>41069</v>
      </c>
      <c r="E356" t="s">
        <v>1737</v>
      </c>
      <c r="F356" t="s">
        <v>1581</v>
      </c>
      <c r="G356" t="s">
        <v>188</v>
      </c>
      <c r="H356" s="107" t="s">
        <v>507</v>
      </c>
      <c r="I356" s="107" t="s">
        <v>507</v>
      </c>
      <c r="J356" t="s">
        <v>3313</v>
      </c>
      <c r="K356" t="s">
        <v>3314</v>
      </c>
      <c r="L356" t="s">
        <v>3315</v>
      </c>
      <c r="M356" s="107" t="s">
        <v>507</v>
      </c>
      <c r="N356" s="107" t="s">
        <v>507</v>
      </c>
      <c r="O356" s="107" t="s">
        <v>507</v>
      </c>
      <c r="P356" s="106" t="s">
        <v>507</v>
      </c>
      <c r="Q356" s="107"/>
    </row>
    <row r="357" spans="1:17" ht="18" hidden="1" customHeight="1">
      <c r="A357">
        <v>3377</v>
      </c>
      <c r="B357">
        <v>3377</v>
      </c>
      <c r="C357" s="21">
        <v>41024</v>
      </c>
      <c r="D357">
        <v>41069</v>
      </c>
      <c r="E357" t="s">
        <v>1737</v>
      </c>
      <c r="F357" t="s">
        <v>1581</v>
      </c>
      <c r="G357" t="s">
        <v>1914</v>
      </c>
      <c r="H357" s="107" t="s">
        <v>507</v>
      </c>
      <c r="I357" s="107" t="s">
        <v>507</v>
      </c>
      <c r="J357" t="s">
        <v>3316</v>
      </c>
      <c r="K357" t="s">
        <v>3317</v>
      </c>
      <c r="L357" t="s">
        <v>3318</v>
      </c>
      <c r="M357" s="107" t="s">
        <v>507</v>
      </c>
      <c r="N357" s="107" t="s">
        <v>507</v>
      </c>
      <c r="O357" s="107" t="s">
        <v>507</v>
      </c>
      <c r="P357" s="106" t="s">
        <v>507</v>
      </c>
      <c r="Q357" s="107"/>
    </row>
    <row r="358" spans="1:17" ht="18" hidden="1" customHeight="1">
      <c r="A358">
        <v>3376</v>
      </c>
      <c r="B358">
        <v>3376</v>
      </c>
      <c r="C358" s="21">
        <v>41024</v>
      </c>
      <c r="D358">
        <v>41069</v>
      </c>
      <c r="E358" t="s">
        <v>1737</v>
      </c>
      <c r="F358" t="s">
        <v>1581</v>
      </c>
      <c r="G358" t="s">
        <v>3319</v>
      </c>
      <c r="H358" s="107" t="s">
        <v>507</v>
      </c>
      <c r="I358" s="107" t="s">
        <v>507</v>
      </c>
      <c r="J358" t="s">
        <v>3320</v>
      </c>
      <c r="K358" t="s">
        <v>3321</v>
      </c>
      <c r="L358" t="s">
        <v>3322</v>
      </c>
      <c r="M358" s="107" t="s">
        <v>507</v>
      </c>
      <c r="N358" s="107" t="s">
        <v>507</v>
      </c>
      <c r="O358" s="107" t="s">
        <v>507</v>
      </c>
      <c r="P358" s="106" t="s">
        <v>507</v>
      </c>
      <c r="Q358" s="107"/>
    </row>
    <row r="359" spans="1:17" ht="18" hidden="1" customHeight="1">
      <c r="A359">
        <v>3375</v>
      </c>
      <c r="B359">
        <v>3375</v>
      </c>
      <c r="C359" s="21">
        <v>41024</v>
      </c>
      <c r="D359">
        <v>41069</v>
      </c>
      <c r="E359" t="s">
        <v>1737</v>
      </c>
      <c r="F359" t="s">
        <v>1581</v>
      </c>
      <c r="G359" t="s">
        <v>3319</v>
      </c>
      <c r="H359" s="107" t="s">
        <v>507</v>
      </c>
      <c r="I359" s="107" t="s">
        <v>507</v>
      </c>
      <c r="J359" t="s">
        <v>3323</v>
      </c>
      <c r="K359" t="s">
        <v>3324</v>
      </c>
      <c r="L359" t="s">
        <v>3322</v>
      </c>
      <c r="M359" s="107" t="s">
        <v>507</v>
      </c>
      <c r="N359" s="107" t="s">
        <v>507</v>
      </c>
      <c r="O359" s="107" t="s">
        <v>507</v>
      </c>
      <c r="P359" s="106" t="s">
        <v>507</v>
      </c>
      <c r="Q359" s="107"/>
    </row>
    <row r="360" spans="1:17" ht="18" hidden="1" customHeight="1">
      <c r="A360">
        <v>3453</v>
      </c>
      <c r="B360">
        <v>3453</v>
      </c>
      <c r="C360" s="21">
        <v>41037</v>
      </c>
      <c r="D360">
        <v>41082</v>
      </c>
      <c r="E360" t="s">
        <v>1737</v>
      </c>
      <c r="F360" t="s">
        <v>1827</v>
      </c>
      <c r="G360" t="s">
        <v>3407</v>
      </c>
      <c r="H360" s="107" t="s">
        <v>507</v>
      </c>
      <c r="I360" s="107" t="s">
        <v>507</v>
      </c>
      <c r="J360" t="s">
        <v>3408</v>
      </c>
      <c r="K360" t="s">
        <v>3409</v>
      </c>
      <c r="L360" t="s">
        <v>3410</v>
      </c>
      <c r="M360" s="107" t="s">
        <v>507</v>
      </c>
      <c r="N360" s="107" t="s">
        <v>507</v>
      </c>
      <c r="O360" s="107" t="s">
        <v>507</v>
      </c>
      <c r="P360" s="106" t="s">
        <v>507</v>
      </c>
    </row>
    <row r="361" spans="1:17" ht="18" hidden="1" customHeight="1">
      <c r="A361">
        <v>3450</v>
      </c>
      <c r="B361">
        <v>3450</v>
      </c>
      <c r="C361" s="21">
        <v>41037</v>
      </c>
      <c r="D361">
        <v>41082</v>
      </c>
      <c r="E361" t="s">
        <v>1737</v>
      </c>
      <c r="F361" t="s">
        <v>1827</v>
      </c>
      <c r="G361" t="s">
        <v>2197</v>
      </c>
      <c r="H361" s="107" t="s">
        <v>507</v>
      </c>
      <c r="I361" s="107" t="s">
        <v>507</v>
      </c>
      <c r="J361" t="s">
        <v>3411</v>
      </c>
      <c r="K361" t="s">
        <v>3412</v>
      </c>
      <c r="L361" t="s">
        <v>3413</v>
      </c>
      <c r="M361" s="107" t="s">
        <v>507</v>
      </c>
      <c r="N361" s="107" t="s">
        <v>507</v>
      </c>
      <c r="O361" s="107" t="s">
        <v>507</v>
      </c>
      <c r="P361" s="106" t="s">
        <v>507</v>
      </c>
    </row>
    <row r="362" spans="1:17" ht="18" hidden="1" customHeight="1">
      <c r="A362">
        <v>3451</v>
      </c>
      <c r="B362">
        <v>3451</v>
      </c>
      <c r="C362" s="21">
        <v>41037</v>
      </c>
      <c r="D362">
        <v>41082</v>
      </c>
      <c r="E362" t="s">
        <v>1737</v>
      </c>
      <c r="F362" t="s">
        <v>1827</v>
      </c>
      <c r="G362" t="s">
        <v>1033</v>
      </c>
      <c r="H362" s="107" t="s">
        <v>507</v>
      </c>
      <c r="I362" s="107" t="s">
        <v>507</v>
      </c>
      <c r="J362" t="s">
        <v>3414</v>
      </c>
      <c r="K362" t="s">
        <v>3415</v>
      </c>
      <c r="L362" t="s">
        <v>3416</v>
      </c>
      <c r="M362" s="107" t="s">
        <v>507</v>
      </c>
      <c r="N362" s="107" t="s">
        <v>507</v>
      </c>
      <c r="O362" s="107" t="s">
        <v>507</v>
      </c>
      <c r="P362" s="106" t="s">
        <v>507</v>
      </c>
    </row>
    <row r="363" spans="1:17" ht="18" hidden="1" customHeight="1">
      <c r="A363">
        <v>3452</v>
      </c>
      <c r="B363">
        <v>3452</v>
      </c>
      <c r="C363" s="21">
        <v>41037</v>
      </c>
      <c r="D363">
        <v>41082</v>
      </c>
      <c r="E363" t="s">
        <v>1737</v>
      </c>
      <c r="F363" t="s">
        <v>1827</v>
      </c>
      <c r="G363" t="s">
        <v>1033</v>
      </c>
      <c r="H363" s="107" t="s">
        <v>507</v>
      </c>
      <c r="I363" s="107" t="s">
        <v>507</v>
      </c>
      <c r="J363" t="s">
        <v>3417</v>
      </c>
      <c r="K363" t="s">
        <v>3418</v>
      </c>
      <c r="L363" t="s">
        <v>3416</v>
      </c>
      <c r="M363" s="107" t="s">
        <v>507</v>
      </c>
      <c r="N363" s="107" t="s">
        <v>507</v>
      </c>
      <c r="O363" s="107" t="s">
        <v>507</v>
      </c>
      <c r="P363" s="106" t="s">
        <v>507</v>
      </c>
    </row>
    <row r="364" spans="1:17" ht="18" hidden="1" customHeight="1">
      <c r="A364">
        <v>3449</v>
      </c>
      <c r="B364">
        <v>3449</v>
      </c>
      <c r="C364" s="21">
        <v>41037</v>
      </c>
      <c r="D364">
        <v>41082</v>
      </c>
      <c r="E364" t="s">
        <v>1737</v>
      </c>
      <c r="F364" t="s">
        <v>1827</v>
      </c>
      <c r="G364" t="s">
        <v>2197</v>
      </c>
      <c r="H364" s="107" t="s">
        <v>507</v>
      </c>
      <c r="I364" s="107" t="s">
        <v>507</v>
      </c>
      <c r="J364" t="s">
        <v>3419</v>
      </c>
      <c r="K364" t="s">
        <v>3420</v>
      </c>
      <c r="L364" t="s">
        <v>3421</v>
      </c>
      <c r="M364" s="107" t="s">
        <v>507</v>
      </c>
      <c r="N364" s="107" t="s">
        <v>507</v>
      </c>
      <c r="O364" s="107" t="s">
        <v>507</v>
      </c>
      <c r="P364" s="106" t="s">
        <v>507</v>
      </c>
    </row>
    <row r="365" spans="1:17" ht="18" hidden="1" customHeight="1">
      <c r="A365">
        <v>3448</v>
      </c>
      <c r="B365">
        <v>3448</v>
      </c>
      <c r="C365" s="21">
        <v>41037</v>
      </c>
      <c r="D365">
        <v>41082</v>
      </c>
      <c r="E365" t="s">
        <v>1737</v>
      </c>
      <c r="F365" t="s">
        <v>1827</v>
      </c>
      <c r="G365" t="s">
        <v>2197</v>
      </c>
      <c r="H365" s="107" t="s">
        <v>507</v>
      </c>
      <c r="I365" s="107" t="s">
        <v>507</v>
      </c>
      <c r="J365" t="s">
        <v>3422</v>
      </c>
      <c r="K365" t="s">
        <v>3423</v>
      </c>
      <c r="L365" t="s">
        <v>3424</v>
      </c>
      <c r="M365" s="107" t="s">
        <v>507</v>
      </c>
      <c r="N365" s="107" t="s">
        <v>507</v>
      </c>
      <c r="O365" s="107" t="s">
        <v>507</v>
      </c>
      <c r="P365" s="106" t="s">
        <v>507</v>
      </c>
    </row>
    <row r="366" spans="1:17" ht="18" hidden="1" customHeight="1">
      <c r="A366">
        <v>3445</v>
      </c>
      <c r="B366">
        <v>3445</v>
      </c>
      <c r="C366" s="21">
        <v>41037</v>
      </c>
      <c r="D366">
        <v>41082</v>
      </c>
      <c r="E366" t="s">
        <v>1737</v>
      </c>
      <c r="F366" t="s">
        <v>1827</v>
      </c>
      <c r="G366" t="s">
        <v>121</v>
      </c>
      <c r="H366" s="107" t="s">
        <v>507</v>
      </c>
      <c r="I366" s="107" t="s">
        <v>507</v>
      </c>
      <c r="J366" t="s">
        <v>3425</v>
      </c>
      <c r="K366" t="s">
        <v>3426</v>
      </c>
      <c r="L366" t="s">
        <v>3427</v>
      </c>
      <c r="M366" s="107" t="s">
        <v>507</v>
      </c>
      <c r="N366" s="107" t="s">
        <v>507</v>
      </c>
      <c r="O366" s="107" t="s">
        <v>507</v>
      </c>
      <c r="P366" s="106" t="s">
        <v>507</v>
      </c>
    </row>
    <row r="367" spans="1:17" ht="18" hidden="1" customHeight="1">
      <c r="A367">
        <v>3444</v>
      </c>
      <c r="B367">
        <v>3444</v>
      </c>
      <c r="C367" s="21">
        <v>41037</v>
      </c>
      <c r="D367">
        <v>41082</v>
      </c>
      <c r="E367" t="s">
        <v>1737</v>
      </c>
      <c r="F367" t="s">
        <v>1827</v>
      </c>
      <c r="G367" t="s">
        <v>2197</v>
      </c>
      <c r="H367" s="107" t="s">
        <v>507</v>
      </c>
      <c r="I367" s="107" t="s">
        <v>507</v>
      </c>
      <c r="J367" t="s">
        <v>3428</v>
      </c>
      <c r="K367" t="s">
        <v>3429</v>
      </c>
      <c r="L367" t="s">
        <v>3430</v>
      </c>
      <c r="M367" s="107" t="s">
        <v>507</v>
      </c>
      <c r="N367" s="107" t="s">
        <v>507</v>
      </c>
      <c r="O367" s="107" t="s">
        <v>507</v>
      </c>
      <c r="P367" s="106" t="s">
        <v>507</v>
      </c>
    </row>
    <row r="368" spans="1:17" ht="18" hidden="1" customHeight="1">
      <c r="A368">
        <v>3443</v>
      </c>
      <c r="B368">
        <v>3443</v>
      </c>
      <c r="C368" s="21">
        <v>41037</v>
      </c>
      <c r="D368">
        <v>41082</v>
      </c>
      <c r="E368" t="s">
        <v>1737</v>
      </c>
      <c r="F368" t="s">
        <v>1827</v>
      </c>
      <c r="G368" t="s">
        <v>2197</v>
      </c>
      <c r="H368" s="107" t="s">
        <v>507</v>
      </c>
      <c r="I368" s="107" t="s">
        <v>507</v>
      </c>
      <c r="J368" t="s">
        <v>3431</v>
      </c>
      <c r="K368" t="s">
        <v>3432</v>
      </c>
      <c r="L368" t="s">
        <v>3433</v>
      </c>
      <c r="M368" s="107" t="s">
        <v>507</v>
      </c>
      <c r="N368" s="107" t="s">
        <v>507</v>
      </c>
      <c r="O368" s="107" t="s">
        <v>507</v>
      </c>
      <c r="P368" s="106" t="s">
        <v>507</v>
      </c>
    </row>
    <row r="369" spans="1:16" ht="18" hidden="1" customHeight="1">
      <c r="A369">
        <v>3442</v>
      </c>
      <c r="B369">
        <v>3442</v>
      </c>
      <c r="C369" s="21">
        <v>41037</v>
      </c>
      <c r="D369">
        <v>41082</v>
      </c>
      <c r="E369" t="s">
        <v>1737</v>
      </c>
      <c r="F369" t="s">
        <v>1827</v>
      </c>
      <c r="G369" t="s">
        <v>2197</v>
      </c>
      <c r="H369" s="107" t="s">
        <v>507</v>
      </c>
      <c r="I369" s="107" t="s">
        <v>507</v>
      </c>
      <c r="J369" t="s">
        <v>3434</v>
      </c>
      <c r="K369" t="s">
        <v>3435</v>
      </c>
      <c r="L369" t="s">
        <v>3436</v>
      </c>
      <c r="M369" s="107" t="s">
        <v>507</v>
      </c>
      <c r="N369" s="107" t="s">
        <v>507</v>
      </c>
      <c r="O369" s="107" t="s">
        <v>507</v>
      </c>
      <c r="P369" s="106" t="s">
        <v>507</v>
      </c>
    </row>
    <row r="370" spans="1:16" ht="18" hidden="1" customHeight="1">
      <c r="A370">
        <v>3441</v>
      </c>
      <c r="B370">
        <v>3441</v>
      </c>
      <c r="C370" s="21">
        <v>41037</v>
      </c>
      <c r="D370">
        <v>41082</v>
      </c>
      <c r="E370" t="s">
        <v>1737</v>
      </c>
      <c r="F370" t="s">
        <v>1827</v>
      </c>
      <c r="G370" t="s">
        <v>2197</v>
      </c>
      <c r="H370" s="107" t="s">
        <v>507</v>
      </c>
      <c r="I370" s="107" t="s">
        <v>507</v>
      </c>
      <c r="J370" t="s">
        <v>3437</v>
      </c>
      <c r="K370" t="s">
        <v>3438</v>
      </c>
      <c r="L370" t="s">
        <v>3439</v>
      </c>
      <c r="M370" s="107" t="s">
        <v>507</v>
      </c>
      <c r="N370" s="107" t="s">
        <v>507</v>
      </c>
      <c r="O370" s="107" t="s">
        <v>507</v>
      </c>
      <c r="P370" s="106" t="s">
        <v>507</v>
      </c>
    </row>
    <row r="371" spans="1:16" ht="18" customHeight="1">
      <c r="A371">
        <v>3460</v>
      </c>
      <c r="B371">
        <v>3460</v>
      </c>
      <c r="C371" s="21">
        <v>41038</v>
      </c>
      <c r="D371">
        <v>41083</v>
      </c>
      <c r="E371" t="s">
        <v>1737</v>
      </c>
      <c r="F371" t="s">
        <v>1827</v>
      </c>
      <c r="G371" t="s">
        <v>3440</v>
      </c>
      <c r="H371" s="107" t="s">
        <v>507</v>
      </c>
      <c r="I371" s="107" t="s">
        <v>507</v>
      </c>
      <c r="J371" t="s">
        <v>3441</v>
      </c>
      <c r="K371" t="s">
        <v>3442</v>
      </c>
      <c r="L371" t="s">
        <v>3443</v>
      </c>
      <c r="M371" s="107" t="s">
        <v>507</v>
      </c>
      <c r="N371" s="107" t="s">
        <v>507</v>
      </c>
      <c r="O371" s="107" t="s">
        <v>507</v>
      </c>
      <c r="P371" s="106" t="s">
        <v>507</v>
      </c>
    </row>
    <row r="372" spans="1:16" ht="18" customHeight="1">
      <c r="A372">
        <v>3459</v>
      </c>
      <c r="B372">
        <v>3459</v>
      </c>
      <c r="C372" s="21">
        <v>41038</v>
      </c>
      <c r="D372">
        <v>41083</v>
      </c>
      <c r="E372" t="s">
        <v>1737</v>
      </c>
      <c r="F372" t="s">
        <v>1827</v>
      </c>
      <c r="G372" t="s">
        <v>1964</v>
      </c>
      <c r="H372" s="107" t="s">
        <v>507</v>
      </c>
      <c r="I372" s="107" t="s">
        <v>507</v>
      </c>
      <c r="J372" t="s">
        <v>3444</v>
      </c>
      <c r="K372" t="s">
        <v>3445</v>
      </c>
      <c r="L372" t="s">
        <v>3446</v>
      </c>
      <c r="M372" s="107" t="s">
        <v>507</v>
      </c>
      <c r="N372" s="107" t="s">
        <v>507</v>
      </c>
      <c r="O372" s="107" t="s">
        <v>507</v>
      </c>
      <c r="P372" s="106" t="s">
        <v>507</v>
      </c>
    </row>
    <row r="373" spans="1:16" ht="18" customHeight="1">
      <c r="A373">
        <v>3456</v>
      </c>
      <c r="B373">
        <v>3456</v>
      </c>
      <c r="C373" s="21">
        <v>41038</v>
      </c>
      <c r="D373">
        <v>41083</v>
      </c>
      <c r="E373" t="s">
        <v>1737</v>
      </c>
      <c r="F373" t="s">
        <v>1827</v>
      </c>
      <c r="G373" t="s">
        <v>3407</v>
      </c>
      <c r="H373" s="107" t="s">
        <v>507</v>
      </c>
      <c r="I373" s="107" t="s">
        <v>507</v>
      </c>
      <c r="J373" t="s">
        <v>3447</v>
      </c>
      <c r="K373" t="s">
        <v>3448</v>
      </c>
      <c r="L373" t="s">
        <v>3449</v>
      </c>
      <c r="M373" s="107" t="s">
        <v>507</v>
      </c>
      <c r="N373" s="107" t="s">
        <v>507</v>
      </c>
      <c r="O373" s="107" t="s">
        <v>507</v>
      </c>
      <c r="P373" s="106" t="s">
        <v>507</v>
      </c>
    </row>
    <row r="374" spans="1:16" ht="18" customHeight="1">
      <c r="A374">
        <v>3457</v>
      </c>
      <c r="B374">
        <v>3457</v>
      </c>
      <c r="C374" s="21">
        <v>41038</v>
      </c>
      <c r="D374">
        <v>41083</v>
      </c>
      <c r="E374" t="s">
        <v>1737</v>
      </c>
      <c r="F374" t="s">
        <v>1827</v>
      </c>
      <c r="G374" t="s">
        <v>3407</v>
      </c>
      <c r="H374" s="107" t="s">
        <v>507</v>
      </c>
      <c r="I374" s="107" t="s">
        <v>507</v>
      </c>
      <c r="J374" t="s">
        <v>3450</v>
      </c>
      <c r="K374" t="s">
        <v>3451</v>
      </c>
      <c r="L374" t="s">
        <v>3452</v>
      </c>
      <c r="M374" s="107" t="s">
        <v>507</v>
      </c>
      <c r="N374" s="107" t="s">
        <v>507</v>
      </c>
      <c r="O374" s="107" t="s">
        <v>507</v>
      </c>
      <c r="P374" s="106" t="s">
        <v>507</v>
      </c>
    </row>
    <row r="375" spans="1:16" ht="18" customHeight="1">
      <c r="A375">
        <v>3458</v>
      </c>
      <c r="B375">
        <v>3458</v>
      </c>
      <c r="C375" s="21">
        <v>41038</v>
      </c>
      <c r="D375">
        <v>41083</v>
      </c>
      <c r="E375" t="s">
        <v>1737</v>
      </c>
      <c r="F375" t="s">
        <v>1827</v>
      </c>
      <c r="G375" t="s">
        <v>1964</v>
      </c>
      <c r="H375" s="107" t="s">
        <v>507</v>
      </c>
      <c r="I375" s="107" t="s">
        <v>507</v>
      </c>
      <c r="J375" t="s">
        <v>3453</v>
      </c>
      <c r="K375" t="s">
        <v>3454</v>
      </c>
      <c r="L375" t="s">
        <v>3455</v>
      </c>
      <c r="M375" s="107" t="s">
        <v>507</v>
      </c>
      <c r="N375" s="107" t="s">
        <v>507</v>
      </c>
      <c r="O375" s="107" t="s">
        <v>507</v>
      </c>
      <c r="P375" s="106" t="s">
        <v>507</v>
      </c>
    </row>
    <row r="376" spans="1:16" ht="18" customHeight="1">
      <c r="A376">
        <v>3461</v>
      </c>
      <c r="B376">
        <v>3461</v>
      </c>
      <c r="C376" s="21">
        <v>41038</v>
      </c>
      <c r="D376">
        <v>41083</v>
      </c>
      <c r="E376" t="s">
        <v>1737</v>
      </c>
      <c r="F376" t="s">
        <v>1827</v>
      </c>
      <c r="G376" t="s">
        <v>1964</v>
      </c>
      <c r="H376" s="107" t="s">
        <v>507</v>
      </c>
      <c r="I376" s="107" t="s">
        <v>507</v>
      </c>
      <c r="J376" t="s">
        <v>3456</v>
      </c>
      <c r="K376" t="s">
        <v>3457</v>
      </c>
      <c r="L376" t="s">
        <v>3458</v>
      </c>
      <c r="M376" s="107" t="s">
        <v>507</v>
      </c>
      <c r="N376" s="107" t="s">
        <v>507</v>
      </c>
      <c r="O376" s="107" t="s">
        <v>507</v>
      </c>
      <c r="P376" s="106" t="s">
        <v>507</v>
      </c>
    </row>
    <row r="377" spans="1:16" ht="18" customHeight="1">
      <c r="A377">
        <v>3462</v>
      </c>
      <c r="B377">
        <v>3462</v>
      </c>
      <c r="C377" s="21">
        <v>41038</v>
      </c>
      <c r="D377">
        <v>41083</v>
      </c>
      <c r="E377" t="s">
        <v>1737</v>
      </c>
      <c r="F377" t="s">
        <v>1827</v>
      </c>
      <c r="G377" t="s">
        <v>1964</v>
      </c>
      <c r="H377" s="107" t="s">
        <v>507</v>
      </c>
      <c r="I377" s="107" t="s">
        <v>507</v>
      </c>
      <c r="J377" t="s">
        <v>3459</v>
      </c>
      <c r="K377" t="s">
        <v>3459</v>
      </c>
      <c r="L377" t="s">
        <v>3455</v>
      </c>
      <c r="M377" s="107" t="s">
        <v>507</v>
      </c>
      <c r="N377" s="107" t="s">
        <v>507</v>
      </c>
      <c r="O377" s="107" t="s">
        <v>507</v>
      </c>
      <c r="P377" s="106" t="s">
        <v>507</v>
      </c>
    </row>
  </sheetData>
  <autoFilter ref="A1:P377">
    <filterColumn colId="2">
      <filters>
        <dateGroupItem year="2012" month="5" day="9" dateTimeGrouping="day"/>
      </filters>
    </filterColumn>
  </autoFilter>
  <customSheetViews>
    <customSheetView guid="{6BA235E4-56C2-4FA7-839D-98DA23C3EC2A}" scale="90">
      <selection activeCell="B1" sqref="B1:B1048576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539B099F-E275-407B-9319-0D9ADFCA1C18}" scale="90" filter="1" showAutoFilter="1">
      <selection activeCell="L275" sqref="L275"/>
      <pageMargins left="0.511811024" right="0.511811024" top="0.78740157499999996" bottom="0.78740157499999996" header="0.31496062000000002" footer="0.31496062000000002"/>
      <pageSetup paperSize="9" orientation="portrait" r:id="rId2"/>
      <autoFilter ref="A1:S297">
        <filterColumn colId="2">
          <filters>
            <dateGroupItem year="2012" month="4" dateTimeGrouping="month"/>
          </filters>
        </filterColumn>
      </autoFilter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8"/>
  <dimension ref="A1:J319"/>
  <sheetViews>
    <sheetView zoomScale="80" zoomScaleNormal="80" workbookViewId="0">
      <selection activeCell="B27" sqref="B27"/>
    </sheetView>
  </sheetViews>
  <sheetFormatPr defaultRowHeight="15"/>
  <cols>
    <col min="2" max="2" width="19.85546875" customWidth="1"/>
    <col min="3" max="3" width="36" customWidth="1"/>
    <col min="4" max="4" width="26" bestFit="1" customWidth="1"/>
    <col min="5" max="5" width="11.5703125" bestFit="1" customWidth="1"/>
    <col min="6" max="6" width="20.85546875" bestFit="1" customWidth="1"/>
    <col min="7" max="7" width="15" customWidth="1"/>
    <col min="8" max="8" width="15.7109375" customWidth="1"/>
    <col min="9" max="9" width="14.28515625" customWidth="1"/>
    <col min="11" max="11" width="70.140625" bestFit="1" customWidth="1"/>
  </cols>
  <sheetData>
    <row r="1" spans="1:10">
      <c r="A1" t="s">
        <v>5</v>
      </c>
      <c r="B1" t="s">
        <v>270</v>
      </c>
      <c r="C1" t="s">
        <v>9</v>
      </c>
      <c r="D1" t="s">
        <v>271</v>
      </c>
      <c r="E1" t="s">
        <v>272</v>
      </c>
      <c r="F1" t="s">
        <v>502</v>
      </c>
      <c r="G1" t="s">
        <v>0</v>
      </c>
      <c r="H1" t="s">
        <v>687</v>
      </c>
      <c r="I1" t="s">
        <v>3119</v>
      </c>
      <c r="J1" t="s">
        <v>688</v>
      </c>
    </row>
    <row r="2" spans="1:10">
      <c r="A2" t="s">
        <v>142</v>
      </c>
      <c r="B2" t="s">
        <v>280</v>
      </c>
      <c r="C2" t="s">
        <v>289</v>
      </c>
      <c r="D2" t="s">
        <v>275</v>
      </c>
      <c r="E2">
        <v>40911</v>
      </c>
      <c r="F2" t="s">
        <v>501</v>
      </c>
      <c r="G2" t="s">
        <v>501</v>
      </c>
      <c r="H2" s="76" t="s">
        <v>3120</v>
      </c>
      <c r="I2">
        <v>4033</v>
      </c>
      <c r="J2" t="s">
        <v>501</v>
      </c>
    </row>
    <row r="3" spans="1:10">
      <c r="A3" t="s">
        <v>141</v>
      </c>
      <c r="B3" t="s">
        <v>280</v>
      </c>
      <c r="C3" t="s">
        <v>288</v>
      </c>
      <c r="D3" t="s">
        <v>294</v>
      </c>
      <c r="E3">
        <v>40914</v>
      </c>
      <c r="F3" t="s">
        <v>501</v>
      </c>
      <c r="G3" t="s">
        <v>501</v>
      </c>
      <c r="H3" t="s">
        <v>488</v>
      </c>
      <c r="I3">
        <v>4033</v>
      </c>
      <c r="J3" t="s">
        <v>501</v>
      </c>
    </row>
    <row r="4" spans="1:10">
      <c r="A4" t="s">
        <v>136</v>
      </c>
      <c r="B4" t="s">
        <v>280</v>
      </c>
      <c r="C4" t="s">
        <v>283</v>
      </c>
      <c r="D4" t="s">
        <v>275</v>
      </c>
      <c r="E4">
        <v>40917</v>
      </c>
      <c r="F4" t="s">
        <v>501</v>
      </c>
      <c r="G4" t="s">
        <v>501</v>
      </c>
      <c r="H4" t="s">
        <v>488</v>
      </c>
      <c r="I4">
        <v>4033</v>
      </c>
      <c r="J4" t="s">
        <v>501</v>
      </c>
    </row>
    <row r="5" spans="1:10">
      <c r="A5" t="s">
        <v>137</v>
      </c>
      <c r="B5" t="s">
        <v>280</v>
      </c>
      <c r="C5" t="s">
        <v>284</v>
      </c>
      <c r="D5" t="s">
        <v>275</v>
      </c>
      <c r="E5">
        <v>41015</v>
      </c>
      <c r="F5" t="s">
        <v>3272</v>
      </c>
      <c r="G5" t="s">
        <v>501</v>
      </c>
      <c r="H5" t="s">
        <v>3121</v>
      </c>
      <c r="I5">
        <v>4033</v>
      </c>
      <c r="J5" t="s">
        <v>3272</v>
      </c>
    </row>
    <row r="6" spans="1:10">
      <c r="A6" t="s">
        <v>133</v>
      </c>
      <c r="B6" t="s">
        <v>280</v>
      </c>
      <c r="C6" t="s">
        <v>292</v>
      </c>
      <c r="D6" t="s">
        <v>275</v>
      </c>
      <c r="E6">
        <v>40917</v>
      </c>
      <c r="F6" t="s">
        <v>501</v>
      </c>
      <c r="G6" t="s">
        <v>501</v>
      </c>
      <c r="H6" t="s">
        <v>487</v>
      </c>
      <c r="I6">
        <v>4033</v>
      </c>
      <c r="J6" t="s">
        <v>501</v>
      </c>
    </row>
    <row r="7" spans="1:10">
      <c r="A7" t="s">
        <v>134</v>
      </c>
      <c r="B7" t="s">
        <v>280</v>
      </c>
      <c r="C7" t="s">
        <v>281</v>
      </c>
      <c r="D7" t="s">
        <v>275</v>
      </c>
      <c r="E7">
        <v>40893</v>
      </c>
      <c r="F7" t="s">
        <v>501</v>
      </c>
      <c r="G7" t="s">
        <v>501</v>
      </c>
      <c r="H7" s="76" t="s">
        <v>3120</v>
      </c>
      <c r="I7">
        <v>4033</v>
      </c>
      <c r="J7" t="s">
        <v>501</v>
      </c>
    </row>
    <row r="8" spans="1:10">
      <c r="A8" t="s">
        <v>135</v>
      </c>
      <c r="B8" t="s">
        <v>280</v>
      </c>
      <c r="C8" t="s">
        <v>282</v>
      </c>
      <c r="D8" t="s">
        <v>275</v>
      </c>
      <c r="E8">
        <v>40893</v>
      </c>
      <c r="F8" t="s">
        <v>501</v>
      </c>
      <c r="G8" t="s">
        <v>501</v>
      </c>
      <c r="H8" s="76" t="s">
        <v>3120</v>
      </c>
      <c r="I8">
        <v>4033</v>
      </c>
      <c r="J8" t="s">
        <v>501</v>
      </c>
    </row>
    <row r="9" spans="1:10">
      <c r="A9" t="s">
        <v>138</v>
      </c>
      <c r="B9" t="s">
        <v>280</v>
      </c>
      <c r="C9" t="s">
        <v>285</v>
      </c>
      <c r="D9" t="s">
        <v>275</v>
      </c>
      <c r="E9">
        <v>40896</v>
      </c>
      <c r="F9" t="s">
        <v>501</v>
      </c>
      <c r="G9" t="s">
        <v>501</v>
      </c>
      <c r="H9" s="76" t="s">
        <v>3120</v>
      </c>
      <c r="I9">
        <v>4033</v>
      </c>
      <c r="J9" t="s">
        <v>501</v>
      </c>
    </row>
    <row r="10" spans="1:10">
      <c r="A10" t="s">
        <v>139</v>
      </c>
      <c r="B10" t="s">
        <v>280</v>
      </c>
      <c r="C10" t="s">
        <v>286</v>
      </c>
      <c r="D10" t="s">
        <v>275</v>
      </c>
      <c r="E10">
        <v>40907</v>
      </c>
      <c r="F10" t="s">
        <v>501</v>
      </c>
      <c r="G10" t="s">
        <v>501</v>
      </c>
      <c r="H10" s="76" t="s">
        <v>3120</v>
      </c>
      <c r="I10">
        <v>4033</v>
      </c>
      <c r="J10" t="s">
        <v>501</v>
      </c>
    </row>
    <row r="11" spans="1:10">
      <c r="A11" t="s">
        <v>140</v>
      </c>
      <c r="B11" t="s">
        <v>280</v>
      </c>
      <c r="C11" t="s">
        <v>287</v>
      </c>
      <c r="D11" t="s">
        <v>275</v>
      </c>
      <c r="E11">
        <v>40906</v>
      </c>
      <c r="F11" t="s">
        <v>501</v>
      </c>
      <c r="G11" t="s">
        <v>501</v>
      </c>
      <c r="H11" s="76" t="s">
        <v>3120</v>
      </c>
      <c r="I11">
        <v>4033</v>
      </c>
      <c r="J11" t="s">
        <v>501</v>
      </c>
    </row>
    <row r="12" spans="1:10">
      <c r="A12" t="s">
        <v>143</v>
      </c>
      <c r="B12" t="s">
        <v>280</v>
      </c>
      <c r="C12" t="s">
        <v>290</v>
      </c>
      <c r="D12" t="s">
        <v>275</v>
      </c>
      <c r="E12">
        <v>40897</v>
      </c>
      <c r="F12" t="s">
        <v>501</v>
      </c>
      <c r="G12" t="s">
        <v>501</v>
      </c>
      <c r="H12" s="76" t="s">
        <v>3120</v>
      </c>
      <c r="I12">
        <v>4033</v>
      </c>
      <c r="J12" t="s">
        <v>501</v>
      </c>
    </row>
    <row r="13" spans="1:10">
      <c r="A13" t="s">
        <v>144</v>
      </c>
      <c r="B13" t="s">
        <v>280</v>
      </c>
      <c r="C13" t="s">
        <v>291</v>
      </c>
      <c r="D13" t="s">
        <v>275</v>
      </c>
      <c r="E13">
        <v>40905</v>
      </c>
      <c r="F13" t="s">
        <v>501</v>
      </c>
      <c r="G13" t="s">
        <v>501</v>
      </c>
      <c r="H13" s="76" t="s">
        <v>3120</v>
      </c>
      <c r="I13">
        <v>4033</v>
      </c>
      <c r="J13" t="s">
        <v>501</v>
      </c>
    </row>
    <row r="14" spans="1:10">
      <c r="A14" t="s">
        <v>19</v>
      </c>
      <c r="B14" t="s">
        <v>316</v>
      </c>
      <c r="C14" t="s">
        <v>317</v>
      </c>
      <c r="D14" t="s">
        <v>312</v>
      </c>
      <c r="E14">
        <v>40926</v>
      </c>
      <c r="F14" t="s">
        <v>501</v>
      </c>
      <c r="G14" t="s">
        <v>501</v>
      </c>
      <c r="H14" t="s">
        <v>679</v>
      </c>
      <c r="I14">
        <v>4033</v>
      </c>
      <c r="J14" t="s">
        <v>501</v>
      </c>
    </row>
    <row r="15" spans="1:10" ht="30">
      <c r="A15" t="s">
        <v>797</v>
      </c>
      <c r="B15" t="s">
        <v>798</v>
      </c>
      <c r="C15" t="s">
        <v>978</v>
      </c>
      <c r="D15" t="s">
        <v>979</v>
      </c>
      <c r="E15" t="s">
        <v>507</v>
      </c>
      <c r="F15" t="s">
        <v>696</v>
      </c>
      <c r="G15" t="s">
        <v>685</v>
      </c>
      <c r="H15" s="107" t="s">
        <v>3396</v>
      </c>
      <c r="I15">
        <v>4033</v>
      </c>
      <c r="J15" t="s">
        <v>696</v>
      </c>
    </row>
    <row r="16" spans="1:10">
      <c r="A16" t="s">
        <v>811</v>
      </c>
      <c r="B16" t="s">
        <v>812</v>
      </c>
      <c r="C16" t="s">
        <v>982</v>
      </c>
      <c r="D16" t="s">
        <v>983</v>
      </c>
      <c r="E16">
        <v>40967</v>
      </c>
      <c r="F16" t="s">
        <v>501</v>
      </c>
      <c r="G16" t="s">
        <v>501</v>
      </c>
      <c r="H16" t="s">
        <v>488</v>
      </c>
      <c r="I16">
        <v>4033</v>
      </c>
      <c r="J16" t="s">
        <v>501</v>
      </c>
    </row>
    <row r="17" spans="1:10">
      <c r="A17" t="s">
        <v>827</v>
      </c>
      <c r="B17" t="s">
        <v>828</v>
      </c>
      <c r="C17" t="s">
        <v>984</v>
      </c>
      <c r="D17" t="s">
        <v>983</v>
      </c>
      <c r="E17">
        <v>40975</v>
      </c>
      <c r="F17" t="s">
        <v>501</v>
      </c>
      <c r="G17" t="s">
        <v>501</v>
      </c>
      <c r="H17" t="s">
        <v>487</v>
      </c>
      <c r="I17">
        <v>4033</v>
      </c>
      <c r="J17" t="s">
        <v>501</v>
      </c>
    </row>
    <row r="18" spans="1:10" ht="30">
      <c r="A18" t="s">
        <v>801</v>
      </c>
      <c r="B18" t="s">
        <v>802</v>
      </c>
      <c r="C18" t="s">
        <v>987</v>
      </c>
      <c r="D18" t="s">
        <v>988</v>
      </c>
      <c r="E18" t="s">
        <v>507</v>
      </c>
      <c r="F18" t="s">
        <v>696</v>
      </c>
      <c r="G18" t="s">
        <v>685</v>
      </c>
      <c r="H18" s="107" t="s">
        <v>3396</v>
      </c>
      <c r="I18">
        <v>4033</v>
      </c>
      <c r="J18" t="s">
        <v>696</v>
      </c>
    </row>
    <row r="19" spans="1:10" ht="30">
      <c r="A19" t="s">
        <v>823</v>
      </c>
      <c r="B19" t="s">
        <v>824</v>
      </c>
      <c r="C19" t="s">
        <v>989</v>
      </c>
      <c r="D19" t="s">
        <v>990</v>
      </c>
      <c r="E19" t="s">
        <v>507</v>
      </c>
      <c r="F19" t="s">
        <v>696</v>
      </c>
      <c r="G19" t="s">
        <v>685</v>
      </c>
      <c r="H19" s="107" t="s">
        <v>3396</v>
      </c>
      <c r="I19">
        <v>4033</v>
      </c>
      <c r="J19" t="s">
        <v>696</v>
      </c>
    </row>
    <row r="20" spans="1:10" ht="30">
      <c r="A20" t="s">
        <v>809</v>
      </c>
      <c r="B20" t="s">
        <v>810</v>
      </c>
      <c r="C20" t="s">
        <v>991</v>
      </c>
      <c r="D20" t="s">
        <v>789</v>
      </c>
      <c r="E20" t="s">
        <v>507</v>
      </c>
      <c r="F20" t="s">
        <v>696</v>
      </c>
      <c r="G20" t="s">
        <v>685</v>
      </c>
      <c r="H20" s="107" t="s">
        <v>3396</v>
      </c>
      <c r="I20">
        <v>4035</v>
      </c>
      <c r="J20" t="s">
        <v>696</v>
      </c>
    </row>
    <row r="21" spans="1:10" ht="30">
      <c r="A21" t="s">
        <v>821</v>
      </c>
      <c r="B21" t="s">
        <v>822</v>
      </c>
      <c r="C21" t="s">
        <v>992</v>
      </c>
      <c r="D21" t="s">
        <v>993</v>
      </c>
      <c r="E21" t="s">
        <v>507</v>
      </c>
      <c r="F21" t="s">
        <v>696</v>
      </c>
      <c r="G21" t="s">
        <v>685</v>
      </c>
      <c r="H21" s="107" t="s">
        <v>3396</v>
      </c>
      <c r="I21">
        <v>4033</v>
      </c>
      <c r="J21" t="s">
        <v>696</v>
      </c>
    </row>
    <row r="22" spans="1:10">
      <c r="A22" t="s">
        <v>2455</v>
      </c>
      <c r="B22" t="s">
        <v>2542</v>
      </c>
      <c r="C22" t="s">
        <v>2512</v>
      </c>
      <c r="D22" t="s">
        <v>1401</v>
      </c>
      <c r="E22">
        <v>41015</v>
      </c>
      <c r="F22" t="s">
        <v>501</v>
      </c>
      <c r="G22" t="s">
        <v>501</v>
      </c>
      <c r="H22" t="s">
        <v>2420</v>
      </c>
      <c r="I22">
        <v>4035</v>
      </c>
      <c r="J22" t="s">
        <v>501</v>
      </c>
    </row>
    <row r="23" spans="1:10">
      <c r="A23" t="s">
        <v>803</v>
      </c>
      <c r="B23" t="s">
        <v>804</v>
      </c>
      <c r="C23" t="s">
        <v>996</v>
      </c>
      <c r="D23" t="s">
        <v>997</v>
      </c>
      <c r="E23">
        <v>40968</v>
      </c>
      <c r="F23" t="s">
        <v>501</v>
      </c>
      <c r="G23" t="s">
        <v>501</v>
      </c>
      <c r="H23" t="s">
        <v>1439</v>
      </c>
      <c r="I23">
        <v>4035</v>
      </c>
      <c r="J23" t="s">
        <v>501</v>
      </c>
    </row>
    <row r="24" spans="1:10">
      <c r="A24" t="s">
        <v>1007</v>
      </c>
      <c r="B24" t="s">
        <v>169</v>
      </c>
      <c r="C24" t="s">
        <v>1421</v>
      </c>
      <c r="D24" t="s">
        <v>1397</v>
      </c>
      <c r="E24" t="s">
        <v>507</v>
      </c>
      <c r="F24" t="s">
        <v>696</v>
      </c>
      <c r="G24" t="s">
        <v>685</v>
      </c>
      <c r="H24" t="s">
        <v>704</v>
      </c>
      <c r="I24">
        <v>4033</v>
      </c>
      <c r="J24" t="s">
        <v>696</v>
      </c>
    </row>
    <row r="25" spans="1:10">
      <c r="A25" t="s">
        <v>903</v>
      </c>
      <c r="B25" t="s">
        <v>904</v>
      </c>
      <c r="C25" t="s">
        <v>1440</v>
      </c>
      <c r="D25" t="s">
        <v>997</v>
      </c>
      <c r="E25">
        <v>40969</v>
      </c>
      <c r="F25" t="s">
        <v>501</v>
      </c>
      <c r="G25" t="s">
        <v>501</v>
      </c>
      <c r="H25" s="76" t="s">
        <v>169</v>
      </c>
      <c r="I25">
        <v>4035</v>
      </c>
      <c r="J25" t="s">
        <v>501</v>
      </c>
    </row>
    <row r="26" spans="1:10">
      <c r="A26" t="s">
        <v>1361</v>
      </c>
      <c r="B26" t="s">
        <v>2329</v>
      </c>
      <c r="C26" t="s">
        <v>2330</v>
      </c>
      <c r="D26" t="s">
        <v>1401</v>
      </c>
      <c r="E26">
        <v>40983</v>
      </c>
      <c r="F26" t="s">
        <v>501</v>
      </c>
      <c r="G26" t="s">
        <v>501</v>
      </c>
      <c r="H26" t="s">
        <v>2331</v>
      </c>
      <c r="I26">
        <v>4035</v>
      </c>
      <c r="J26" t="s">
        <v>501</v>
      </c>
    </row>
    <row r="27" spans="1:10">
      <c r="A27" t="s">
        <v>22</v>
      </c>
      <c r="B27" t="s">
        <v>293</v>
      </c>
      <c r="C27" t="s">
        <v>23</v>
      </c>
      <c r="D27" t="s">
        <v>294</v>
      </c>
      <c r="E27">
        <v>40898</v>
      </c>
      <c r="F27" t="s">
        <v>501</v>
      </c>
      <c r="G27" t="s">
        <v>501</v>
      </c>
      <c r="H27" s="76" t="s">
        <v>3120</v>
      </c>
      <c r="I27">
        <v>4033</v>
      </c>
      <c r="J27" t="s">
        <v>501</v>
      </c>
    </row>
    <row r="28" spans="1:10">
      <c r="A28" t="s">
        <v>47</v>
      </c>
      <c r="B28" t="s">
        <v>378</v>
      </c>
      <c r="C28" t="s">
        <v>48</v>
      </c>
      <c r="D28" t="s">
        <v>377</v>
      </c>
      <c r="E28">
        <v>40989</v>
      </c>
      <c r="F28" t="s">
        <v>501</v>
      </c>
      <c r="G28" t="s">
        <v>501</v>
      </c>
      <c r="H28" t="s">
        <v>2331</v>
      </c>
      <c r="I28">
        <v>4033</v>
      </c>
      <c r="J28" t="s">
        <v>501</v>
      </c>
    </row>
    <row r="29" spans="1:10" ht="30">
      <c r="A29" t="s">
        <v>51</v>
      </c>
      <c r="B29" t="s">
        <v>346</v>
      </c>
      <c r="C29" t="s">
        <v>52</v>
      </c>
      <c r="D29" t="s">
        <v>347</v>
      </c>
      <c r="E29" t="s">
        <v>507</v>
      </c>
      <c r="F29" t="s">
        <v>696</v>
      </c>
      <c r="G29" t="s">
        <v>685</v>
      </c>
      <c r="H29" s="107" t="s">
        <v>3396</v>
      </c>
      <c r="I29">
        <v>4035</v>
      </c>
      <c r="J29" t="s">
        <v>696</v>
      </c>
    </row>
    <row r="30" spans="1:10" ht="30">
      <c r="A30" t="s">
        <v>56</v>
      </c>
      <c r="B30" t="s">
        <v>348</v>
      </c>
      <c r="C30" t="s">
        <v>57</v>
      </c>
      <c r="D30" t="s">
        <v>347</v>
      </c>
      <c r="E30" t="s">
        <v>507</v>
      </c>
      <c r="F30" t="s">
        <v>696</v>
      </c>
      <c r="G30" t="s">
        <v>685</v>
      </c>
      <c r="H30" s="107" t="s">
        <v>3396</v>
      </c>
      <c r="I30">
        <v>4035</v>
      </c>
      <c r="J30" t="s">
        <v>696</v>
      </c>
    </row>
    <row r="31" spans="1:10">
      <c r="A31" t="s">
        <v>148</v>
      </c>
      <c r="B31" t="s">
        <v>333</v>
      </c>
      <c r="C31" t="s">
        <v>334</v>
      </c>
      <c r="D31" t="s">
        <v>312</v>
      </c>
      <c r="E31">
        <v>40934</v>
      </c>
      <c r="F31" t="s">
        <v>501</v>
      </c>
      <c r="G31" t="s">
        <v>501</v>
      </c>
      <c r="H31" t="s">
        <v>704</v>
      </c>
      <c r="I31">
        <v>4033</v>
      </c>
      <c r="J31" t="s">
        <v>501</v>
      </c>
    </row>
    <row r="32" spans="1:10">
      <c r="A32" t="s">
        <v>145</v>
      </c>
      <c r="B32" t="s">
        <v>278</v>
      </c>
      <c r="C32" t="s">
        <v>279</v>
      </c>
      <c r="D32" t="s">
        <v>275</v>
      </c>
      <c r="E32">
        <v>40913</v>
      </c>
      <c r="F32" t="s">
        <v>501</v>
      </c>
      <c r="G32" t="s">
        <v>501</v>
      </c>
      <c r="H32" t="s">
        <v>487</v>
      </c>
      <c r="I32">
        <v>4033</v>
      </c>
      <c r="J32" t="s">
        <v>501</v>
      </c>
    </row>
    <row r="33" spans="1:10">
      <c r="A33" t="s">
        <v>146</v>
      </c>
      <c r="B33" t="s">
        <v>340</v>
      </c>
      <c r="C33" t="s">
        <v>341</v>
      </c>
      <c r="D33" t="s">
        <v>312</v>
      </c>
      <c r="E33">
        <v>40914</v>
      </c>
      <c r="F33" t="s">
        <v>501</v>
      </c>
      <c r="G33" t="s">
        <v>501</v>
      </c>
      <c r="H33" s="76" t="s">
        <v>3122</v>
      </c>
      <c r="I33">
        <v>4033</v>
      </c>
      <c r="J33" t="s">
        <v>501</v>
      </c>
    </row>
    <row r="34" spans="1:10">
      <c r="A34" t="s">
        <v>14</v>
      </c>
      <c r="B34" t="s">
        <v>379</v>
      </c>
      <c r="C34" t="s">
        <v>15</v>
      </c>
      <c r="D34" t="s">
        <v>377</v>
      </c>
      <c r="E34">
        <v>40935</v>
      </c>
      <c r="F34" t="s">
        <v>501</v>
      </c>
      <c r="G34" t="s">
        <v>501</v>
      </c>
      <c r="H34" t="s">
        <v>700</v>
      </c>
      <c r="I34">
        <v>4035</v>
      </c>
      <c r="J34" t="s">
        <v>501</v>
      </c>
    </row>
    <row r="35" spans="1:10">
      <c r="A35" t="s">
        <v>2371</v>
      </c>
      <c r="B35" t="s">
        <v>1141</v>
      </c>
      <c r="C35" t="s">
        <v>1444</v>
      </c>
      <c r="D35" t="s">
        <v>1405</v>
      </c>
      <c r="E35">
        <v>40996</v>
      </c>
      <c r="F35" t="s">
        <v>501</v>
      </c>
      <c r="G35" t="s">
        <v>501</v>
      </c>
      <c r="H35" t="s">
        <v>2331</v>
      </c>
      <c r="I35">
        <v>4035</v>
      </c>
      <c r="J35" t="s">
        <v>501</v>
      </c>
    </row>
    <row r="36" spans="1:10" ht="30">
      <c r="A36" t="s">
        <v>70</v>
      </c>
      <c r="B36" t="s">
        <v>369</v>
      </c>
      <c r="C36" t="s">
        <v>71</v>
      </c>
      <c r="D36" t="s">
        <v>367</v>
      </c>
      <c r="E36" t="s">
        <v>507</v>
      </c>
      <c r="F36" t="s">
        <v>696</v>
      </c>
      <c r="G36" t="s">
        <v>685</v>
      </c>
      <c r="H36" s="107" t="s">
        <v>3396</v>
      </c>
      <c r="I36">
        <v>4035</v>
      </c>
      <c r="J36" t="s">
        <v>696</v>
      </c>
    </row>
    <row r="37" spans="1:10">
      <c r="A37" t="s">
        <v>149</v>
      </c>
      <c r="B37" t="s">
        <v>384</v>
      </c>
      <c r="C37" t="s">
        <v>385</v>
      </c>
      <c r="D37" t="s">
        <v>377</v>
      </c>
      <c r="E37">
        <v>40942</v>
      </c>
      <c r="F37" t="s">
        <v>501</v>
      </c>
      <c r="G37" t="s">
        <v>501</v>
      </c>
      <c r="H37" t="s">
        <v>496</v>
      </c>
      <c r="I37">
        <v>4035</v>
      </c>
      <c r="J37" t="s">
        <v>501</v>
      </c>
    </row>
    <row r="38" spans="1:10">
      <c r="A38" t="s">
        <v>150</v>
      </c>
      <c r="B38" t="s">
        <v>276</v>
      </c>
      <c r="C38" t="s">
        <v>277</v>
      </c>
      <c r="D38" t="s">
        <v>275</v>
      </c>
      <c r="E38">
        <v>40921</v>
      </c>
      <c r="F38" t="s">
        <v>501</v>
      </c>
      <c r="G38" t="s">
        <v>501</v>
      </c>
      <c r="H38" t="s">
        <v>486</v>
      </c>
      <c r="I38">
        <v>4033</v>
      </c>
      <c r="J38" t="s">
        <v>501</v>
      </c>
    </row>
    <row r="39" spans="1:10">
      <c r="A39" t="s">
        <v>151</v>
      </c>
      <c r="B39" t="s">
        <v>273</v>
      </c>
      <c r="C39" t="s">
        <v>274</v>
      </c>
      <c r="D39" t="s">
        <v>275</v>
      </c>
      <c r="E39">
        <v>40913</v>
      </c>
      <c r="F39" t="s">
        <v>501</v>
      </c>
      <c r="G39" t="s">
        <v>501</v>
      </c>
      <c r="H39" t="s">
        <v>486</v>
      </c>
      <c r="I39">
        <v>4033</v>
      </c>
      <c r="J39" t="s">
        <v>501</v>
      </c>
    </row>
    <row r="40" spans="1:10">
      <c r="A40" t="s">
        <v>152</v>
      </c>
      <c r="B40" t="s">
        <v>309</v>
      </c>
      <c r="C40" t="s">
        <v>310</v>
      </c>
      <c r="D40" t="s">
        <v>689</v>
      </c>
      <c r="E40">
        <v>40924</v>
      </c>
      <c r="F40" t="s">
        <v>501</v>
      </c>
      <c r="G40" t="s">
        <v>501</v>
      </c>
      <c r="H40" t="s">
        <v>486</v>
      </c>
      <c r="I40">
        <v>4033</v>
      </c>
      <c r="J40" t="s">
        <v>501</v>
      </c>
    </row>
    <row r="41" spans="1:10">
      <c r="A41" t="s">
        <v>153</v>
      </c>
      <c r="B41" t="s">
        <v>382</v>
      </c>
      <c r="C41" t="s">
        <v>383</v>
      </c>
      <c r="D41" t="s">
        <v>377</v>
      </c>
      <c r="E41">
        <v>40928</v>
      </c>
      <c r="F41" t="s">
        <v>501</v>
      </c>
      <c r="G41" t="s">
        <v>501</v>
      </c>
      <c r="H41" t="s">
        <v>509</v>
      </c>
      <c r="I41">
        <v>4033</v>
      </c>
      <c r="J41" t="s">
        <v>501</v>
      </c>
    </row>
    <row r="42" spans="1:10">
      <c r="A42" t="s">
        <v>154</v>
      </c>
      <c r="B42" t="s">
        <v>307</v>
      </c>
      <c r="C42" t="s">
        <v>308</v>
      </c>
      <c r="D42" t="s">
        <v>294</v>
      </c>
      <c r="E42">
        <v>40903</v>
      </c>
      <c r="F42" t="s">
        <v>501</v>
      </c>
      <c r="G42" t="s">
        <v>501</v>
      </c>
      <c r="H42" s="76" t="s">
        <v>3120</v>
      </c>
      <c r="I42">
        <v>4033</v>
      </c>
      <c r="J42" t="s">
        <v>501</v>
      </c>
    </row>
    <row r="43" spans="1:10">
      <c r="A43" t="s">
        <v>26</v>
      </c>
      <c r="B43" t="s">
        <v>335</v>
      </c>
      <c r="C43" t="s">
        <v>336</v>
      </c>
      <c r="D43" t="s">
        <v>312</v>
      </c>
      <c r="E43">
        <v>40920</v>
      </c>
      <c r="F43" t="s">
        <v>501</v>
      </c>
      <c r="G43" t="s">
        <v>501</v>
      </c>
      <c r="H43" t="s">
        <v>676</v>
      </c>
      <c r="I43">
        <v>4033</v>
      </c>
      <c r="J43" t="s">
        <v>501</v>
      </c>
    </row>
    <row r="44" spans="1:10">
      <c r="A44" t="s">
        <v>155</v>
      </c>
      <c r="B44" t="s">
        <v>374</v>
      </c>
      <c r="C44" t="s">
        <v>375</v>
      </c>
      <c r="D44" t="s">
        <v>367</v>
      </c>
      <c r="E44">
        <v>40932</v>
      </c>
      <c r="F44" t="s">
        <v>501</v>
      </c>
      <c r="G44" t="s">
        <v>501</v>
      </c>
      <c r="H44" t="s">
        <v>498</v>
      </c>
      <c r="I44">
        <v>4035</v>
      </c>
      <c r="J44" t="s">
        <v>501</v>
      </c>
    </row>
    <row r="45" spans="1:10">
      <c r="A45" t="s">
        <v>20</v>
      </c>
      <c r="B45" t="s">
        <v>318</v>
      </c>
      <c r="C45" t="s">
        <v>21</v>
      </c>
      <c r="D45" t="s">
        <v>312</v>
      </c>
      <c r="E45">
        <v>40906</v>
      </c>
      <c r="F45" t="s">
        <v>501</v>
      </c>
      <c r="G45" t="s">
        <v>501</v>
      </c>
      <c r="H45" t="s">
        <v>503</v>
      </c>
      <c r="I45">
        <v>4033</v>
      </c>
      <c r="J45" t="s">
        <v>501</v>
      </c>
    </row>
    <row r="46" spans="1:10">
      <c r="A46" t="s">
        <v>157</v>
      </c>
      <c r="B46" t="s">
        <v>362</v>
      </c>
      <c r="C46" t="s">
        <v>363</v>
      </c>
      <c r="D46" t="s">
        <v>364</v>
      </c>
      <c r="E46">
        <v>40920</v>
      </c>
      <c r="F46" t="s">
        <v>501</v>
      </c>
      <c r="G46" t="s">
        <v>501</v>
      </c>
      <c r="H46" s="76" t="s">
        <v>3123</v>
      </c>
      <c r="I46">
        <v>4033</v>
      </c>
      <c r="J46" t="s">
        <v>501</v>
      </c>
    </row>
    <row r="47" spans="1:10">
      <c r="A47" t="s">
        <v>114</v>
      </c>
      <c r="B47" t="s">
        <v>381</v>
      </c>
      <c r="C47" t="s">
        <v>115</v>
      </c>
      <c r="D47" t="s">
        <v>377</v>
      </c>
      <c r="E47">
        <v>40905</v>
      </c>
      <c r="F47" t="s">
        <v>501</v>
      </c>
      <c r="G47" t="s">
        <v>501</v>
      </c>
      <c r="H47" s="76" t="s">
        <v>3124</v>
      </c>
      <c r="I47">
        <v>4033</v>
      </c>
      <c r="J47" t="s">
        <v>501</v>
      </c>
    </row>
    <row r="48" spans="1:10" ht="30">
      <c r="A48" t="s">
        <v>99</v>
      </c>
      <c r="B48" t="s">
        <v>339</v>
      </c>
      <c r="C48" t="s">
        <v>100</v>
      </c>
      <c r="D48" t="s">
        <v>312</v>
      </c>
      <c r="E48" t="s">
        <v>507</v>
      </c>
      <c r="F48" t="s">
        <v>696</v>
      </c>
      <c r="G48" t="s">
        <v>685</v>
      </c>
      <c r="H48" s="107" t="s">
        <v>3396</v>
      </c>
      <c r="I48">
        <v>4033</v>
      </c>
      <c r="J48" t="s">
        <v>696</v>
      </c>
    </row>
    <row r="49" spans="1:10">
      <c r="A49" t="s">
        <v>2451</v>
      </c>
      <c r="B49" t="s">
        <v>2464</v>
      </c>
      <c r="C49" t="s">
        <v>2620</v>
      </c>
      <c r="D49" t="s">
        <v>993</v>
      </c>
      <c r="E49">
        <v>41009</v>
      </c>
      <c r="F49" t="s">
        <v>501</v>
      </c>
      <c r="G49" t="s">
        <v>501</v>
      </c>
      <c r="H49" t="s">
        <v>3125</v>
      </c>
      <c r="I49">
        <v>4033</v>
      </c>
      <c r="J49" t="s">
        <v>501</v>
      </c>
    </row>
    <row r="50" spans="1:10">
      <c r="A50" t="s">
        <v>112</v>
      </c>
      <c r="B50" t="s">
        <v>306</v>
      </c>
      <c r="C50" t="s">
        <v>113</v>
      </c>
      <c r="D50" t="s">
        <v>294</v>
      </c>
      <c r="E50">
        <v>40907</v>
      </c>
      <c r="F50" t="s">
        <v>501</v>
      </c>
      <c r="G50" t="s">
        <v>501</v>
      </c>
      <c r="H50" t="s">
        <v>486</v>
      </c>
      <c r="I50">
        <v>4033</v>
      </c>
      <c r="J50" t="s">
        <v>501</v>
      </c>
    </row>
    <row r="51" spans="1:10">
      <c r="A51" t="s">
        <v>111</v>
      </c>
      <c r="B51" t="s">
        <v>372</v>
      </c>
      <c r="C51" t="s">
        <v>373</v>
      </c>
      <c r="D51" t="s">
        <v>367</v>
      </c>
      <c r="E51">
        <v>40935</v>
      </c>
      <c r="F51" t="s">
        <v>501</v>
      </c>
      <c r="G51" t="s">
        <v>501</v>
      </c>
      <c r="H51" t="s">
        <v>703</v>
      </c>
      <c r="I51">
        <v>4035</v>
      </c>
      <c r="J51" t="s">
        <v>501</v>
      </c>
    </row>
    <row r="52" spans="1:10">
      <c r="A52" t="s">
        <v>18</v>
      </c>
      <c r="B52" t="s">
        <v>370</v>
      </c>
      <c r="C52" t="s">
        <v>371</v>
      </c>
      <c r="D52" t="s">
        <v>367</v>
      </c>
      <c r="E52">
        <v>40933</v>
      </c>
      <c r="F52" t="s">
        <v>501</v>
      </c>
      <c r="G52" t="s">
        <v>501</v>
      </c>
      <c r="H52" t="s">
        <v>703</v>
      </c>
      <c r="I52">
        <v>4035</v>
      </c>
      <c r="J52" t="s">
        <v>501</v>
      </c>
    </row>
    <row r="53" spans="1:10">
      <c r="A53" t="s">
        <v>107</v>
      </c>
      <c r="B53" t="s">
        <v>344</v>
      </c>
      <c r="C53" t="s">
        <v>108</v>
      </c>
      <c r="D53" t="s">
        <v>313</v>
      </c>
      <c r="E53">
        <v>40921</v>
      </c>
      <c r="F53" t="s">
        <v>501</v>
      </c>
      <c r="G53" t="s">
        <v>501</v>
      </c>
      <c r="H53" t="s">
        <v>487</v>
      </c>
      <c r="I53">
        <v>4033</v>
      </c>
      <c r="J53" t="s">
        <v>501</v>
      </c>
    </row>
    <row r="54" spans="1:10">
      <c r="A54" t="s">
        <v>106</v>
      </c>
      <c r="B54" t="s">
        <v>683</v>
      </c>
      <c r="C54" t="s">
        <v>684</v>
      </c>
      <c r="D54" t="s">
        <v>313</v>
      </c>
      <c r="E54">
        <v>40921</v>
      </c>
      <c r="F54" t="s">
        <v>501</v>
      </c>
      <c r="G54" t="s">
        <v>501</v>
      </c>
      <c r="H54" s="76" t="s">
        <v>3120</v>
      </c>
      <c r="I54">
        <v>4033</v>
      </c>
      <c r="J54" t="s">
        <v>501</v>
      </c>
    </row>
    <row r="55" spans="1:10">
      <c r="A55" t="s">
        <v>66</v>
      </c>
      <c r="B55" t="s">
        <v>380</v>
      </c>
      <c r="C55" t="s">
        <v>67</v>
      </c>
      <c r="D55" t="s">
        <v>377</v>
      </c>
      <c r="E55">
        <v>40920</v>
      </c>
      <c r="F55" t="s">
        <v>501</v>
      </c>
      <c r="G55" t="s">
        <v>501</v>
      </c>
      <c r="H55" t="s">
        <v>678</v>
      </c>
      <c r="I55">
        <v>4035</v>
      </c>
      <c r="J55" t="s">
        <v>501</v>
      </c>
    </row>
    <row r="56" spans="1:10">
      <c r="A56" t="s">
        <v>105</v>
      </c>
      <c r="B56" t="s">
        <v>304</v>
      </c>
      <c r="C56" t="s">
        <v>305</v>
      </c>
      <c r="D56" t="s">
        <v>294</v>
      </c>
      <c r="E56">
        <v>40934</v>
      </c>
      <c r="F56" t="s">
        <v>501</v>
      </c>
      <c r="G56" t="s">
        <v>501</v>
      </c>
      <c r="H56" t="s">
        <v>677</v>
      </c>
      <c r="I56">
        <v>4033</v>
      </c>
      <c r="J56" t="s">
        <v>501</v>
      </c>
    </row>
    <row r="57" spans="1:10">
      <c r="A57" t="s">
        <v>103</v>
      </c>
      <c r="B57" t="s">
        <v>303</v>
      </c>
      <c r="C57" t="s">
        <v>104</v>
      </c>
      <c r="D57" t="s">
        <v>294</v>
      </c>
      <c r="E57">
        <v>40918</v>
      </c>
      <c r="F57" t="s">
        <v>501</v>
      </c>
      <c r="G57" t="s">
        <v>501</v>
      </c>
      <c r="H57" s="76" t="s">
        <v>3120</v>
      </c>
      <c r="I57">
        <v>4033</v>
      </c>
      <c r="J57" t="s">
        <v>501</v>
      </c>
    </row>
    <row r="58" spans="1:10">
      <c r="A58" t="s">
        <v>101</v>
      </c>
      <c r="B58" t="s">
        <v>302</v>
      </c>
      <c r="C58" t="s">
        <v>102</v>
      </c>
      <c r="D58" t="s">
        <v>294</v>
      </c>
      <c r="E58">
        <v>40919</v>
      </c>
      <c r="F58" t="s">
        <v>501</v>
      </c>
      <c r="G58" t="s">
        <v>501</v>
      </c>
      <c r="H58" t="s">
        <v>488</v>
      </c>
      <c r="I58">
        <v>4033</v>
      </c>
      <c r="J58" t="s">
        <v>501</v>
      </c>
    </row>
    <row r="59" spans="1:10">
      <c r="A59" t="s">
        <v>98</v>
      </c>
      <c r="B59" t="s">
        <v>342</v>
      </c>
      <c r="C59" t="s">
        <v>343</v>
      </c>
      <c r="D59" t="s">
        <v>315</v>
      </c>
      <c r="E59">
        <v>40932</v>
      </c>
      <c r="F59" t="s">
        <v>501</v>
      </c>
      <c r="G59" t="s">
        <v>501</v>
      </c>
      <c r="H59" t="s">
        <v>487</v>
      </c>
      <c r="I59">
        <v>4033</v>
      </c>
      <c r="J59" t="s">
        <v>501</v>
      </c>
    </row>
    <row r="60" spans="1:10">
      <c r="A60" t="s">
        <v>116</v>
      </c>
      <c r="B60" t="s">
        <v>354</v>
      </c>
      <c r="C60" t="s">
        <v>117</v>
      </c>
      <c r="D60" t="s">
        <v>347</v>
      </c>
      <c r="E60">
        <v>40996</v>
      </c>
      <c r="F60" t="s">
        <v>501</v>
      </c>
      <c r="G60" t="s">
        <v>501</v>
      </c>
      <c r="H60" s="76" t="s">
        <v>2609</v>
      </c>
      <c r="I60">
        <v>4035</v>
      </c>
      <c r="J60" t="s">
        <v>501</v>
      </c>
    </row>
    <row r="61" spans="1:10">
      <c r="A61" t="s">
        <v>96</v>
      </c>
      <c r="B61" t="s">
        <v>338</v>
      </c>
      <c r="C61" t="s">
        <v>97</v>
      </c>
      <c r="D61" t="s">
        <v>312</v>
      </c>
      <c r="E61">
        <v>40913</v>
      </c>
      <c r="F61" t="s">
        <v>501</v>
      </c>
      <c r="G61" t="s">
        <v>501</v>
      </c>
      <c r="H61" t="s">
        <v>503</v>
      </c>
      <c r="I61">
        <v>4033</v>
      </c>
      <c r="J61" t="s">
        <v>501</v>
      </c>
    </row>
    <row r="62" spans="1:10">
      <c r="A62" t="s">
        <v>16</v>
      </c>
      <c r="B62" t="s">
        <v>314</v>
      </c>
      <c r="C62" t="s">
        <v>17</v>
      </c>
      <c r="D62" t="s">
        <v>690</v>
      </c>
      <c r="E62">
        <v>40925</v>
      </c>
      <c r="F62" t="s">
        <v>501</v>
      </c>
      <c r="G62" t="s">
        <v>501</v>
      </c>
      <c r="H62" t="s">
        <v>487</v>
      </c>
      <c r="I62">
        <v>4033</v>
      </c>
      <c r="J62" t="s">
        <v>501</v>
      </c>
    </row>
    <row r="63" spans="1:10">
      <c r="A63" t="s">
        <v>2657</v>
      </c>
      <c r="B63" t="s">
        <v>2872</v>
      </c>
      <c r="C63" t="s">
        <v>3126</v>
      </c>
      <c r="D63" t="s">
        <v>999</v>
      </c>
      <c r="E63">
        <v>41022</v>
      </c>
      <c r="F63" t="s">
        <v>501</v>
      </c>
      <c r="G63" t="s">
        <v>501</v>
      </c>
      <c r="H63" t="s">
        <v>3125</v>
      </c>
      <c r="I63">
        <v>4033</v>
      </c>
      <c r="J63" t="s">
        <v>501</v>
      </c>
    </row>
    <row r="64" spans="1:10">
      <c r="A64" t="s">
        <v>92</v>
      </c>
      <c r="B64" t="s">
        <v>413</v>
      </c>
      <c r="C64" t="s">
        <v>93</v>
      </c>
      <c r="D64" t="s">
        <v>294</v>
      </c>
      <c r="E64">
        <v>40905</v>
      </c>
      <c r="F64" t="s">
        <v>501</v>
      </c>
      <c r="G64" t="s">
        <v>501</v>
      </c>
      <c r="H64" s="76" t="s">
        <v>3120</v>
      </c>
      <c r="I64">
        <v>4033</v>
      </c>
      <c r="J64" t="s">
        <v>501</v>
      </c>
    </row>
    <row r="65" spans="1:10">
      <c r="A65" t="s">
        <v>90</v>
      </c>
      <c r="B65" t="s">
        <v>332</v>
      </c>
      <c r="C65" t="s">
        <v>91</v>
      </c>
      <c r="D65" t="s">
        <v>691</v>
      </c>
      <c r="E65">
        <v>40925</v>
      </c>
      <c r="F65" t="s">
        <v>501</v>
      </c>
      <c r="G65" t="s">
        <v>501</v>
      </c>
      <c r="H65" t="s">
        <v>488</v>
      </c>
      <c r="I65">
        <v>4033</v>
      </c>
      <c r="J65" t="s">
        <v>501</v>
      </c>
    </row>
    <row r="66" spans="1:10">
      <c r="A66" t="s">
        <v>86</v>
      </c>
      <c r="B66" t="s">
        <v>337</v>
      </c>
      <c r="C66" t="s">
        <v>87</v>
      </c>
      <c r="D66" t="s">
        <v>312</v>
      </c>
      <c r="E66">
        <v>40905</v>
      </c>
      <c r="F66" t="s">
        <v>501</v>
      </c>
      <c r="G66" t="s">
        <v>501</v>
      </c>
      <c r="H66" s="76" t="s">
        <v>3122</v>
      </c>
      <c r="I66">
        <v>4033</v>
      </c>
      <c r="J66" t="s">
        <v>501</v>
      </c>
    </row>
    <row r="67" spans="1:10">
      <c r="A67" t="s">
        <v>82</v>
      </c>
      <c r="B67" t="s">
        <v>331</v>
      </c>
      <c r="C67" t="s">
        <v>83</v>
      </c>
      <c r="D67" t="s">
        <v>691</v>
      </c>
      <c r="E67">
        <v>40925</v>
      </c>
      <c r="F67" t="s">
        <v>501</v>
      </c>
      <c r="G67" t="s">
        <v>501</v>
      </c>
      <c r="H67" t="s">
        <v>497</v>
      </c>
      <c r="I67">
        <v>4033</v>
      </c>
      <c r="J67" t="s">
        <v>501</v>
      </c>
    </row>
    <row r="68" spans="1:10">
      <c r="A68" t="s">
        <v>80</v>
      </c>
      <c r="B68" t="s">
        <v>349</v>
      </c>
      <c r="C68" t="s">
        <v>81</v>
      </c>
      <c r="D68" t="s">
        <v>350</v>
      </c>
      <c r="E68">
        <v>40918</v>
      </c>
      <c r="F68" t="s">
        <v>501</v>
      </c>
      <c r="G68" t="s">
        <v>501</v>
      </c>
      <c r="H68" s="76" t="s">
        <v>3123</v>
      </c>
      <c r="I68">
        <v>4035</v>
      </c>
      <c r="J68" t="s">
        <v>501</v>
      </c>
    </row>
    <row r="69" spans="1:10">
      <c r="A69" t="s">
        <v>78</v>
      </c>
      <c r="B69" t="s">
        <v>301</v>
      </c>
      <c r="C69" t="s">
        <v>79</v>
      </c>
      <c r="D69" t="s">
        <v>294</v>
      </c>
      <c r="E69">
        <v>40918</v>
      </c>
      <c r="F69" t="s">
        <v>501</v>
      </c>
      <c r="G69" t="s">
        <v>501</v>
      </c>
      <c r="H69" t="s">
        <v>677</v>
      </c>
      <c r="I69">
        <v>4033</v>
      </c>
      <c r="J69" t="s">
        <v>501</v>
      </c>
    </row>
    <row r="70" spans="1:10">
      <c r="A70" t="s">
        <v>74</v>
      </c>
      <c r="B70" t="s">
        <v>300</v>
      </c>
      <c r="C70" t="s">
        <v>75</v>
      </c>
      <c r="D70" t="s">
        <v>294</v>
      </c>
      <c r="E70">
        <v>40921</v>
      </c>
      <c r="F70" t="s">
        <v>501</v>
      </c>
      <c r="G70" t="s">
        <v>501</v>
      </c>
      <c r="H70" t="s">
        <v>497</v>
      </c>
      <c r="I70">
        <v>4033</v>
      </c>
      <c r="J70" t="s">
        <v>501</v>
      </c>
    </row>
    <row r="71" spans="1:10">
      <c r="A71" t="s">
        <v>72</v>
      </c>
      <c r="B71" t="s">
        <v>329</v>
      </c>
      <c r="C71" t="s">
        <v>73</v>
      </c>
      <c r="D71" t="s">
        <v>313</v>
      </c>
      <c r="E71">
        <v>40934</v>
      </c>
      <c r="F71" t="s">
        <v>501</v>
      </c>
      <c r="G71" t="s">
        <v>501</v>
      </c>
      <c r="H71" t="s">
        <v>702</v>
      </c>
      <c r="I71">
        <v>4033</v>
      </c>
      <c r="J71" t="s">
        <v>501</v>
      </c>
    </row>
    <row r="72" spans="1:10">
      <c r="A72" t="s">
        <v>68</v>
      </c>
      <c r="B72" t="s">
        <v>368</v>
      </c>
      <c r="C72" t="s">
        <v>69</v>
      </c>
      <c r="D72" t="s">
        <v>367</v>
      </c>
      <c r="E72">
        <v>40917</v>
      </c>
      <c r="F72" t="s">
        <v>501</v>
      </c>
      <c r="G72" t="s">
        <v>501</v>
      </c>
      <c r="H72" t="s">
        <v>498</v>
      </c>
      <c r="I72">
        <v>4035</v>
      </c>
      <c r="J72" t="s">
        <v>501</v>
      </c>
    </row>
    <row r="73" spans="1:10">
      <c r="A73" t="s">
        <v>94</v>
      </c>
      <c r="B73" t="s">
        <v>351</v>
      </c>
      <c r="C73" t="s">
        <v>95</v>
      </c>
      <c r="D73" t="s">
        <v>347</v>
      </c>
      <c r="E73">
        <v>40921</v>
      </c>
      <c r="F73" t="s">
        <v>501</v>
      </c>
      <c r="G73" t="s">
        <v>501</v>
      </c>
      <c r="H73" t="s">
        <v>686</v>
      </c>
      <c r="I73">
        <v>4035</v>
      </c>
      <c r="J73" t="s">
        <v>501</v>
      </c>
    </row>
    <row r="74" spans="1:10">
      <c r="A74" t="s">
        <v>64</v>
      </c>
      <c r="B74" t="s">
        <v>299</v>
      </c>
      <c r="C74" t="s">
        <v>65</v>
      </c>
      <c r="D74" t="s">
        <v>294</v>
      </c>
      <c r="E74">
        <v>40918</v>
      </c>
      <c r="F74" t="s">
        <v>501</v>
      </c>
      <c r="G74" t="s">
        <v>501</v>
      </c>
      <c r="H74" t="s">
        <v>515</v>
      </c>
      <c r="I74">
        <v>4033</v>
      </c>
      <c r="J74" t="s">
        <v>501</v>
      </c>
    </row>
    <row r="75" spans="1:10">
      <c r="A75" t="s">
        <v>62</v>
      </c>
      <c r="B75" t="s">
        <v>328</v>
      </c>
      <c r="C75" t="s">
        <v>63</v>
      </c>
      <c r="D75" t="s">
        <v>315</v>
      </c>
      <c r="E75">
        <v>40934</v>
      </c>
      <c r="F75" t="s">
        <v>501</v>
      </c>
      <c r="G75" t="s">
        <v>501</v>
      </c>
      <c r="H75" t="s">
        <v>701</v>
      </c>
      <c r="I75">
        <v>4033</v>
      </c>
      <c r="J75" t="s">
        <v>501</v>
      </c>
    </row>
    <row r="76" spans="1:10">
      <c r="A76" t="s">
        <v>25</v>
      </c>
      <c r="B76" t="s">
        <v>319</v>
      </c>
      <c r="C76" t="s">
        <v>320</v>
      </c>
      <c r="D76" t="s">
        <v>315</v>
      </c>
      <c r="E76">
        <v>40976</v>
      </c>
      <c r="F76" t="s">
        <v>501</v>
      </c>
      <c r="G76" t="s">
        <v>501</v>
      </c>
      <c r="H76" t="s">
        <v>498</v>
      </c>
      <c r="I76">
        <v>4033</v>
      </c>
      <c r="J76" t="s">
        <v>501</v>
      </c>
    </row>
    <row r="77" spans="1:10">
      <c r="A77" t="s">
        <v>109</v>
      </c>
      <c r="B77" t="s">
        <v>352</v>
      </c>
      <c r="C77" t="s">
        <v>110</v>
      </c>
      <c r="D77" t="s">
        <v>347</v>
      </c>
      <c r="E77">
        <v>40946</v>
      </c>
      <c r="F77" t="s">
        <v>501</v>
      </c>
      <c r="G77" t="s">
        <v>501</v>
      </c>
      <c r="H77" t="s">
        <v>678</v>
      </c>
      <c r="I77">
        <v>4035</v>
      </c>
      <c r="J77" t="s">
        <v>501</v>
      </c>
    </row>
    <row r="78" spans="1:10">
      <c r="A78" t="s">
        <v>58</v>
      </c>
      <c r="B78" t="s">
        <v>327</v>
      </c>
      <c r="C78" t="s">
        <v>59</v>
      </c>
      <c r="D78" t="s">
        <v>313</v>
      </c>
      <c r="E78">
        <v>40932</v>
      </c>
      <c r="F78" t="s">
        <v>501</v>
      </c>
      <c r="G78" t="s">
        <v>501</v>
      </c>
      <c r="H78" t="s">
        <v>497</v>
      </c>
      <c r="I78">
        <v>4033</v>
      </c>
      <c r="J78" t="s">
        <v>501</v>
      </c>
    </row>
    <row r="79" spans="1:10">
      <c r="A79" t="s">
        <v>54</v>
      </c>
      <c r="B79" t="s">
        <v>326</v>
      </c>
      <c r="C79" t="s">
        <v>55</v>
      </c>
      <c r="D79" t="s">
        <v>312</v>
      </c>
      <c r="E79">
        <v>40931</v>
      </c>
      <c r="F79" t="s">
        <v>501</v>
      </c>
      <c r="G79" t="s">
        <v>501</v>
      </c>
      <c r="H79" t="s">
        <v>695</v>
      </c>
      <c r="I79">
        <v>4033</v>
      </c>
      <c r="J79" t="s">
        <v>501</v>
      </c>
    </row>
    <row r="80" spans="1:10">
      <c r="A80" t="s">
        <v>53</v>
      </c>
      <c r="B80" t="s">
        <v>324</v>
      </c>
      <c r="C80" t="s">
        <v>325</v>
      </c>
      <c r="D80" t="s">
        <v>315</v>
      </c>
      <c r="E80">
        <v>40927</v>
      </c>
      <c r="F80" t="s">
        <v>501</v>
      </c>
      <c r="G80" t="s">
        <v>501</v>
      </c>
      <c r="H80" t="s">
        <v>677</v>
      </c>
      <c r="I80">
        <v>4033</v>
      </c>
      <c r="J80" t="s">
        <v>501</v>
      </c>
    </row>
    <row r="81" spans="1:10">
      <c r="A81" t="s">
        <v>49</v>
      </c>
      <c r="B81" t="s">
        <v>186</v>
      </c>
      <c r="C81" t="s">
        <v>50</v>
      </c>
      <c r="D81" t="s">
        <v>367</v>
      </c>
      <c r="E81">
        <v>40938</v>
      </c>
      <c r="F81" t="s">
        <v>501</v>
      </c>
      <c r="G81" t="s">
        <v>501</v>
      </c>
      <c r="H81" t="s">
        <v>498</v>
      </c>
      <c r="I81">
        <v>4033</v>
      </c>
      <c r="J81" t="s">
        <v>501</v>
      </c>
    </row>
    <row r="82" spans="1:10">
      <c r="A82" t="s">
        <v>7</v>
      </c>
      <c r="B82" t="s">
        <v>365</v>
      </c>
      <c r="C82" t="s">
        <v>366</v>
      </c>
      <c r="D82" t="s">
        <v>367</v>
      </c>
      <c r="E82">
        <v>40914</v>
      </c>
      <c r="F82" t="s">
        <v>501</v>
      </c>
      <c r="G82" t="s">
        <v>501</v>
      </c>
      <c r="H82" t="s">
        <v>517</v>
      </c>
      <c r="I82">
        <v>4035</v>
      </c>
      <c r="J82" t="s">
        <v>501</v>
      </c>
    </row>
    <row r="83" spans="1:10">
      <c r="A83" t="s">
        <v>45</v>
      </c>
      <c r="B83" t="s">
        <v>323</v>
      </c>
      <c r="C83" t="s">
        <v>46</v>
      </c>
      <c r="D83" t="s">
        <v>312</v>
      </c>
      <c r="E83">
        <v>40904</v>
      </c>
      <c r="F83" t="s">
        <v>501</v>
      </c>
      <c r="G83" t="s">
        <v>501</v>
      </c>
      <c r="H83" s="76" t="s">
        <v>3122</v>
      </c>
      <c r="I83">
        <v>4033</v>
      </c>
      <c r="J83" t="s">
        <v>501</v>
      </c>
    </row>
    <row r="84" spans="1:10">
      <c r="A84" t="s">
        <v>43</v>
      </c>
      <c r="B84" t="s">
        <v>298</v>
      </c>
      <c r="C84" t="s">
        <v>44</v>
      </c>
      <c r="D84" t="s">
        <v>294</v>
      </c>
      <c r="E84">
        <v>40905</v>
      </c>
      <c r="F84" t="s">
        <v>501</v>
      </c>
      <c r="G84" t="s">
        <v>501</v>
      </c>
      <c r="H84" s="76" t="s">
        <v>3120</v>
      </c>
      <c r="I84">
        <v>4033</v>
      </c>
      <c r="J84" t="s">
        <v>501</v>
      </c>
    </row>
    <row r="85" spans="1:10">
      <c r="A85" t="s">
        <v>41</v>
      </c>
      <c r="B85" t="s">
        <v>322</v>
      </c>
      <c r="C85" t="s">
        <v>42</v>
      </c>
      <c r="D85" t="s">
        <v>312</v>
      </c>
      <c r="E85">
        <v>40914</v>
      </c>
      <c r="F85" t="s">
        <v>501</v>
      </c>
      <c r="G85" t="s">
        <v>501</v>
      </c>
      <c r="H85" t="s">
        <v>503</v>
      </c>
      <c r="I85">
        <v>4033</v>
      </c>
      <c r="J85" t="s">
        <v>501</v>
      </c>
    </row>
    <row r="86" spans="1:10">
      <c r="A86" t="s">
        <v>39</v>
      </c>
      <c r="B86" t="s">
        <v>297</v>
      </c>
      <c r="C86" t="s">
        <v>40</v>
      </c>
      <c r="D86" t="s">
        <v>294</v>
      </c>
      <c r="E86">
        <v>40914</v>
      </c>
      <c r="F86" t="s">
        <v>501</v>
      </c>
      <c r="G86" t="s">
        <v>501</v>
      </c>
      <c r="H86" t="s">
        <v>497</v>
      </c>
      <c r="I86">
        <v>4033</v>
      </c>
      <c r="J86" t="s">
        <v>501</v>
      </c>
    </row>
    <row r="87" spans="1:10">
      <c r="A87" t="s">
        <v>37</v>
      </c>
      <c r="B87" t="s">
        <v>296</v>
      </c>
      <c r="C87" t="s">
        <v>38</v>
      </c>
      <c r="D87" t="s">
        <v>294</v>
      </c>
      <c r="E87">
        <v>40918</v>
      </c>
      <c r="F87" t="s">
        <v>501</v>
      </c>
      <c r="G87" t="s">
        <v>501</v>
      </c>
      <c r="H87" s="76" t="s">
        <v>3120</v>
      </c>
      <c r="I87">
        <v>4033</v>
      </c>
      <c r="J87" t="s">
        <v>501</v>
      </c>
    </row>
    <row r="88" spans="1:10">
      <c r="A88" t="s">
        <v>35</v>
      </c>
      <c r="B88" t="s">
        <v>321</v>
      </c>
      <c r="C88" t="s">
        <v>36</v>
      </c>
      <c r="D88" t="s">
        <v>691</v>
      </c>
      <c r="E88">
        <v>41017</v>
      </c>
      <c r="F88" t="s">
        <v>3272</v>
      </c>
      <c r="G88" t="s">
        <v>501</v>
      </c>
      <c r="H88" t="s">
        <v>3121</v>
      </c>
      <c r="I88">
        <v>4033</v>
      </c>
      <c r="J88" t="s">
        <v>3272</v>
      </c>
    </row>
    <row r="89" spans="1:10">
      <c r="A89" t="s">
        <v>33</v>
      </c>
      <c r="B89" t="s">
        <v>295</v>
      </c>
      <c r="C89" t="s">
        <v>34</v>
      </c>
      <c r="D89" t="s">
        <v>294</v>
      </c>
      <c r="E89">
        <v>41015</v>
      </c>
      <c r="F89" t="s">
        <v>3272</v>
      </c>
      <c r="G89" t="s">
        <v>501</v>
      </c>
      <c r="H89" s="76" t="s">
        <v>3121</v>
      </c>
      <c r="I89">
        <v>4033</v>
      </c>
      <c r="J89" t="s">
        <v>3272</v>
      </c>
    </row>
    <row r="90" spans="1:10">
      <c r="A90" t="s">
        <v>31</v>
      </c>
      <c r="B90" t="s">
        <v>311</v>
      </c>
      <c r="C90" t="s">
        <v>32</v>
      </c>
      <c r="D90" t="s">
        <v>312</v>
      </c>
      <c r="E90">
        <v>40921</v>
      </c>
      <c r="F90" t="s">
        <v>501</v>
      </c>
      <c r="G90" t="s">
        <v>501</v>
      </c>
      <c r="H90" t="s">
        <v>495</v>
      </c>
      <c r="I90">
        <v>4033</v>
      </c>
      <c r="J90" t="s">
        <v>501</v>
      </c>
    </row>
    <row r="91" spans="1:10" ht="30">
      <c r="A91" t="s">
        <v>24</v>
      </c>
      <c r="B91" t="s">
        <v>359</v>
      </c>
      <c r="C91" t="s">
        <v>360</v>
      </c>
      <c r="D91" t="s">
        <v>350</v>
      </c>
      <c r="E91" t="s">
        <v>507</v>
      </c>
      <c r="F91" t="s">
        <v>696</v>
      </c>
      <c r="G91" t="s">
        <v>685</v>
      </c>
      <c r="H91" s="107" t="s">
        <v>3396</v>
      </c>
      <c r="I91">
        <v>4035</v>
      </c>
      <c r="J91" t="s">
        <v>696</v>
      </c>
    </row>
    <row r="92" spans="1:10">
      <c r="A92" t="s">
        <v>29</v>
      </c>
      <c r="B92" t="s">
        <v>376</v>
      </c>
      <c r="C92" t="s">
        <v>30</v>
      </c>
      <c r="D92" t="s">
        <v>377</v>
      </c>
      <c r="E92">
        <v>40904</v>
      </c>
      <c r="F92" t="s">
        <v>501</v>
      </c>
      <c r="G92" t="s">
        <v>501</v>
      </c>
      <c r="H92" s="76" t="s">
        <v>3124</v>
      </c>
      <c r="I92">
        <v>4033</v>
      </c>
      <c r="J92" t="s">
        <v>501</v>
      </c>
    </row>
    <row r="93" spans="1:10">
      <c r="A93" t="s">
        <v>724</v>
      </c>
      <c r="B93" t="s">
        <v>725</v>
      </c>
      <c r="C93" t="s">
        <v>775</v>
      </c>
      <c r="D93" t="s">
        <v>778</v>
      </c>
      <c r="E93">
        <v>40945</v>
      </c>
      <c r="F93" t="s">
        <v>501</v>
      </c>
      <c r="G93" t="s">
        <v>501</v>
      </c>
      <c r="H93" t="s">
        <v>779</v>
      </c>
      <c r="I93">
        <v>4033</v>
      </c>
      <c r="J93" t="s">
        <v>501</v>
      </c>
    </row>
    <row r="94" spans="1:10">
      <c r="A94" t="s">
        <v>708</v>
      </c>
      <c r="B94" t="s">
        <v>780</v>
      </c>
      <c r="C94" t="s">
        <v>769</v>
      </c>
      <c r="D94" t="s">
        <v>689</v>
      </c>
      <c r="E94">
        <v>40945</v>
      </c>
      <c r="F94" t="s">
        <v>501</v>
      </c>
      <c r="G94" t="s">
        <v>501</v>
      </c>
      <c r="H94" t="s">
        <v>781</v>
      </c>
      <c r="I94">
        <v>4033</v>
      </c>
      <c r="J94" t="s">
        <v>501</v>
      </c>
    </row>
    <row r="95" spans="1:10">
      <c r="A95" t="s">
        <v>716</v>
      </c>
      <c r="B95" t="s">
        <v>782</v>
      </c>
      <c r="C95" t="s">
        <v>771</v>
      </c>
      <c r="D95" t="s">
        <v>783</v>
      </c>
      <c r="E95">
        <v>40946</v>
      </c>
      <c r="F95" t="s">
        <v>501</v>
      </c>
      <c r="G95" t="s">
        <v>501</v>
      </c>
      <c r="H95" t="s">
        <v>784</v>
      </c>
      <c r="I95">
        <v>4035</v>
      </c>
      <c r="J95" t="s">
        <v>501</v>
      </c>
    </row>
    <row r="96" spans="1:10">
      <c r="A96" t="s">
        <v>718</v>
      </c>
      <c r="B96" t="s">
        <v>719</v>
      </c>
      <c r="C96" t="s">
        <v>785</v>
      </c>
      <c r="D96" t="s">
        <v>783</v>
      </c>
      <c r="E96">
        <v>40948</v>
      </c>
      <c r="F96" t="s">
        <v>501</v>
      </c>
      <c r="G96" t="s">
        <v>501</v>
      </c>
      <c r="H96" t="s">
        <v>784</v>
      </c>
      <c r="I96">
        <v>4035</v>
      </c>
      <c r="J96" t="s">
        <v>501</v>
      </c>
    </row>
    <row r="97" spans="1:10">
      <c r="A97" t="s">
        <v>11</v>
      </c>
      <c r="B97" t="s">
        <v>353</v>
      </c>
      <c r="C97" t="s">
        <v>12</v>
      </c>
      <c r="D97" t="s">
        <v>347</v>
      </c>
      <c r="E97">
        <v>40941</v>
      </c>
      <c r="F97" t="s">
        <v>501</v>
      </c>
      <c r="G97" t="s">
        <v>501</v>
      </c>
      <c r="H97" t="s">
        <v>763</v>
      </c>
      <c r="I97">
        <v>4035</v>
      </c>
      <c r="J97" t="s">
        <v>501</v>
      </c>
    </row>
    <row r="98" spans="1:10">
      <c r="A98" t="s">
        <v>714</v>
      </c>
      <c r="B98" t="s">
        <v>787</v>
      </c>
      <c r="C98" t="s">
        <v>788</v>
      </c>
      <c r="D98" t="s">
        <v>789</v>
      </c>
      <c r="E98">
        <v>40947</v>
      </c>
      <c r="F98" t="s">
        <v>501</v>
      </c>
      <c r="G98" t="s">
        <v>501</v>
      </c>
      <c r="H98" t="s">
        <v>790</v>
      </c>
      <c r="I98">
        <v>4033</v>
      </c>
      <c r="J98" t="s">
        <v>501</v>
      </c>
    </row>
    <row r="99" spans="1:10">
      <c r="A99" t="s">
        <v>815</v>
      </c>
      <c r="B99" t="s">
        <v>816</v>
      </c>
      <c r="C99" t="s">
        <v>980</v>
      </c>
      <c r="D99" t="s">
        <v>981</v>
      </c>
      <c r="E99">
        <v>40954</v>
      </c>
      <c r="F99" t="s">
        <v>501</v>
      </c>
      <c r="G99" t="s">
        <v>501</v>
      </c>
      <c r="H99" t="s">
        <v>488</v>
      </c>
      <c r="I99">
        <v>4033</v>
      </c>
      <c r="J99" t="s">
        <v>501</v>
      </c>
    </row>
    <row r="100" spans="1:10">
      <c r="A100" t="s">
        <v>843</v>
      </c>
      <c r="B100" t="s">
        <v>844</v>
      </c>
      <c r="C100" t="s">
        <v>985</v>
      </c>
      <c r="D100" t="s">
        <v>983</v>
      </c>
      <c r="E100">
        <v>40963</v>
      </c>
      <c r="F100" t="s">
        <v>501</v>
      </c>
      <c r="G100" t="s">
        <v>501</v>
      </c>
      <c r="H100" t="s">
        <v>486</v>
      </c>
      <c r="I100">
        <v>4033</v>
      </c>
      <c r="J100" t="s">
        <v>501</v>
      </c>
    </row>
    <row r="101" spans="1:10">
      <c r="A101" t="s">
        <v>833</v>
      </c>
      <c r="B101" t="s">
        <v>834</v>
      </c>
      <c r="C101" t="s">
        <v>986</v>
      </c>
      <c r="D101" t="s">
        <v>983</v>
      </c>
      <c r="E101">
        <v>40963</v>
      </c>
      <c r="F101" t="s">
        <v>501</v>
      </c>
      <c r="G101" t="s">
        <v>501</v>
      </c>
      <c r="H101" t="s">
        <v>487</v>
      </c>
      <c r="I101">
        <v>4033</v>
      </c>
      <c r="J101" t="s">
        <v>501</v>
      </c>
    </row>
    <row r="102" spans="1:10">
      <c r="A102" t="s">
        <v>845</v>
      </c>
      <c r="B102" t="s">
        <v>846</v>
      </c>
      <c r="C102" t="s">
        <v>998</v>
      </c>
      <c r="D102" t="s">
        <v>999</v>
      </c>
      <c r="E102">
        <v>40956</v>
      </c>
      <c r="F102" t="s">
        <v>501</v>
      </c>
      <c r="G102" t="s">
        <v>501</v>
      </c>
      <c r="H102" t="s">
        <v>515</v>
      </c>
      <c r="I102">
        <v>4033</v>
      </c>
      <c r="J102" t="s">
        <v>501</v>
      </c>
    </row>
    <row r="103" spans="1:10">
      <c r="A103" t="s">
        <v>913</v>
      </c>
      <c r="B103" t="s">
        <v>1072</v>
      </c>
      <c r="C103" t="s">
        <v>1073</v>
      </c>
      <c r="D103" t="s">
        <v>979</v>
      </c>
      <c r="E103">
        <v>40956</v>
      </c>
      <c r="F103" t="s">
        <v>501</v>
      </c>
      <c r="G103" t="s">
        <v>501</v>
      </c>
      <c r="H103" t="s">
        <v>487</v>
      </c>
      <c r="I103">
        <v>4033</v>
      </c>
      <c r="J103" t="s">
        <v>501</v>
      </c>
    </row>
    <row r="104" spans="1:10">
      <c r="A104" t="s">
        <v>1014</v>
      </c>
      <c r="B104" t="s">
        <v>1031</v>
      </c>
      <c r="C104" t="s">
        <v>1388</v>
      </c>
      <c r="D104" t="s">
        <v>1389</v>
      </c>
      <c r="E104">
        <v>40969</v>
      </c>
      <c r="F104" t="s">
        <v>501</v>
      </c>
      <c r="G104" t="s">
        <v>501</v>
      </c>
      <c r="H104" t="s">
        <v>515</v>
      </c>
      <c r="I104">
        <v>4033</v>
      </c>
      <c r="J104" t="s">
        <v>501</v>
      </c>
    </row>
    <row r="105" spans="1:10">
      <c r="A105" t="s">
        <v>1008</v>
      </c>
      <c r="B105" t="s">
        <v>1026</v>
      </c>
      <c r="C105" t="s">
        <v>1390</v>
      </c>
      <c r="D105" t="s">
        <v>981</v>
      </c>
      <c r="E105">
        <v>40955</v>
      </c>
      <c r="F105" t="s">
        <v>501</v>
      </c>
      <c r="G105" t="s">
        <v>501</v>
      </c>
      <c r="H105" t="s">
        <v>497</v>
      </c>
      <c r="I105">
        <v>4033</v>
      </c>
      <c r="J105" t="s">
        <v>501</v>
      </c>
    </row>
    <row r="106" spans="1:10">
      <c r="A106" t="s">
        <v>1013</v>
      </c>
      <c r="B106" t="s">
        <v>1099</v>
      </c>
      <c r="C106" t="s">
        <v>1076</v>
      </c>
      <c r="D106" t="s">
        <v>1391</v>
      </c>
      <c r="E106">
        <v>40970</v>
      </c>
      <c r="F106" t="s">
        <v>501</v>
      </c>
      <c r="G106" t="s">
        <v>501</v>
      </c>
      <c r="H106" t="s">
        <v>1392</v>
      </c>
      <c r="I106">
        <v>4033</v>
      </c>
      <c r="J106" t="s">
        <v>501</v>
      </c>
    </row>
    <row r="107" spans="1:10">
      <c r="A107" t="s">
        <v>841</v>
      </c>
      <c r="B107" t="s">
        <v>842</v>
      </c>
      <c r="C107" t="s">
        <v>1453</v>
      </c>
      <c r="D107" t="s">
        <v>983</v>
      </c>
      <c r="E107">
        <v>40968</v>
      </c>
      <c r="F107" t="s">
        <v>501</v>
      </c>
      <c r="G107" t="s">
        <v>501</v>
      </c>
      <c r="H107" t="s">
        <v>488</v>
      </c>
      <c r="I107">
        <v>4033</v>
      </c>
      <c r="J107" t="s">
        <v>501</v>
      </c>
    </row>
    <row r="108" spans="1:10">
      <c r="A108" t="s">
        <v>915</v>
      </c>
      <c r="B108" t="s">
        <v>916</v>
      </c>
      <c r="C108" t="s">
        <v>1454</v>
      </c>
      <c r="D108" t="s">
        <v>1398</v>
      </c>
      <c r="E108">
        <v>40974</v>
      </c>
      <c r="F108" t="s">
        <v>501</v>
      </c>
      <c r="G108" t="s">
        <v>501</v>
      </c>
      <c r="H108" t="s">
        <v>1527</v>
      </c>
      <c r="I108">
        <v>4033</v>
      </c>
      <c r="J108" t="s">
        <v>501</v>
      </c>
    </row>
    <row r="109" spans="1:10">
      <c r="A109" t="s">
        <v>923</v>
      </c>
      <c r="B109" t="s">
        <v>924</v>
      </c>
      <c r="C109" t="s">
        <v>1455</v>
      </c>
      <c r="D109" t="s">
        <v>1398</v>
      </c>
      <c r="E109">
        <v>40970</v>
      </c>
      <c r="F109" t="s">
        <v>501</v>
      </c>
      <c r="G109" t="s">
        <v>501</v>
      </c>
      <c r="H109" t="s">
        <v>487</v>
      </c>
      <c r="I109">
        <v>4033</v>
      </c>
      <c r="J109" t="s">
        <v>501</v>
      </c>
    </row>
    <row r="110" spans="1:10">
      <c r="A110" t="s">
        <v>935</v>
      </c>
      <c r="B110" t="s">
        <v>936</v>
      </c>
      <c r="C110" t="s">
        <v>1412</v>
      </c>
      <c r="D110" t="s">
        <v>999</v>
      </c>
      <c r="E110">
        <v>40966</v>
      </c>
      <c r="F110" t="s">
        <v>501</v>
      </c>
      <c r="G110" t="s">
        <v>501</v>
      </c>
      <c r="H110" t="s">
        <v>497</v>
      </c>
      <c r="I110">
        <v>4033</v>
      </c>
      <c r="J110" t="s">
        <v>501</v>
      </c>
    </row>
    <row r="111" spans="1:10">
      <c r="A111" t="s">
        <v>1003</v>
      </c>
      <c r="B111" t="s">
        <v>1022</v>
      </c>
      <c r="C111" t="s">
        <v>1456</v>
      </c>
      <c r="D111" t="s">
        <v>981</v>
      </c>
      <c r="E111">
        <v>40969</v>
      </c>
      <c r="F111" t="s">
        <v>501</v>
      </c>
      <c r="G111" t="s">
        <v>501</v>
      </c>
      <c r="H111" t="s">
        <v>487</v>
      </c>
      <c r="I111">
        <v>4033</v>
      </c>
      <c r="J111" t="s">
        <v>501</v>
      </c>
    </row>
    <row r="112" spans="1:10">
      <c r="A112" t="s">
        <v>2376</v>
      </c>
      <c r="B112" t="s">
        <v>1023</v>
      </c>
      <c r="C112" t="s">
        <v>1457</v>
      </c>
      <c r="D112" t="s">
        <v>983</v>
      </c>
      <c r="E112">
        <v>40995</v>
      </c>
      <c r="F112" t="s">
        <v>501</v>
      </c>
      <c r="G112" t="s">
        <v>501</v>
      </c>
      <c r="H112" t="s">
        <v>487</v>
      </c>
      <c r="I112">
        <v>4033</v>
      </c>
      <c r="J112" t="s">
        <v>501</v>
      </c>
    </row>
    <row r="113" spans="1:10">
      <c r="A113" t="s">
        <v>1016</v>
      </c>
      <c r="B113" t="s">
        <v>1033</v>
      </c>
      <c r="C113" t="s">
        <v>1458</v>
      </c>
      <c r="D113" t="s">
        <v>988</v>
      </c>
      <c r="E113">
        <v>40968</v>
      </c>
      <c r="F113" t="s">
        <v>501</v>
      </c>
      <c r="G113" t="s">
        <v>501</v>
      </c>
      <c r="H113" t="s">
        <v>486</v>
      </c>
      <c r="I113">
        <v>4033</v>
      </c>
      <c r="J113" t="s">
        <v>501</v>
      </c>
    </row>
    <row r="114" spans="1:10">
      <c r="A114" t="s">
        <v>897</v>
      </c>
      <c r="B114" t="s">
        <v>898</v>
      </c>
      <c r="C114" t="s">
        <v>1459</v>
      </c>
      <c r="D114" t="s">
        <v>990</v>
      </c>
      <c r="E114">
        <v>40969</v>
      </c>
      <c r="F114" t="s">
        <v>501</v>
      </c>
      <c r="G114" t="s">
        <v>501</v>
      </c>
      <c r="H114" t="s">
        <v>495</v>
      </c>
      <c r="I114">
        <v>4033</v>
      </c>
      <c r="J114" t="s">
        <v>501</v>
      </c>
    </row>
    <row r="115" spans="1:10">
      <c r="A115" t="s">
        <v>1011</v>
      </c>
      <c r="B115" t="s">
        <v>1029</v>
      </c>
      <c r="C115" t="s">
        <v>1460</v>
      </c>
      <c r="D115" t="s">
        <v>990</v>
      </c>
      <c r="E115">
        <v>40974</v>
      </c>
      <c r="F115" t="s">
        <v>501</v>
      </c>
      <c r="G115" t="s">
        <v>501</v>
      </c>
      <c r="H115" t="s">
        <v>676</v>
      </c>
      <c r="I115">
        <v>4033</v>
      </c>
      <c r="J115" t="s">
        <v>501</v>
      </c>
    </row>
    <row r="116" spans="1:10">
      <c r="A116" t="s">
        <v>1018</v>
      </c>
      <c r="B116" t="s">
        <v>1035</v>
      </c>
      <c r="C116" t="s">
        <v>1461</v>
      </c>
      <c r="D116" t="s">
        <v>1391</v>
      </c>
      <c r="E116">
        <v>40974</v>
      </c>
      <c r="F116" t="s">
        <v>501</v>
      </c>
      <c r="G116" t="s">
        <v>501</v>
      </c>
      <c r="H116" t="s">
        <v>488</v>
      </c>
      <c r="I116">
        <v>4033</v>
      </c>
      <c r="J116" t="s">
        <v>501</v>
      </c>
    </row>
    <row r="117" spans="1:10">
      <c r="A117" t="s">
        <v>1406</v>
      </c>
      <c r="B117" t="s">
        <v>1399</v>
      </c>
      <c r="C117" t="s">
        <v>1428</v>
      </c>
      <c r="D117" t="s">
        <v>990</v>
      </c>
      <c r="E117">
        <v>40967</v>
      </c>
      <c r="F117" t="s">
        <v>501</v>
      </c>
      <c r="G117" t="s">
        <v>501</v>
      </c>
      <c r="H117" t="s">
        <v>495</v>
      </c>
      <c r="I117">
        <v>4033</v>
      </c>
      <c r="J117" t="s">
        <v>501</v>
      </c>
    </row>
    <row r="118" spans="1:10">
      <c r="A118" t="s">
        <v>917</v>
      </c>
      <c r="B118" t="s">
        <v>918</v>
      </c>
      <c r="C118" t="s">
        <v>1462</v>
      </c>
      <c r="D118" t="s">
        <v>1389</v>
      </c>
      <c r="E118">
        <v>40969</v>
      </c>
      <c r="F118" t="s">
        <v>501</v>
      </c>
      <c r="G118" t="s">
        <v>501</v>
      </c>
      <c r="H118" t="s">
        <v>498</v>
      </c>
      <c r="I118">
        <v>4033</v>
      </c>
      <c r="J118" t="s">
        <v>501</v>
      </c>
    </row>
    <row r="119" spans="1:10">
      <c r="A119" t="s">
        <v>1500</v>
      </c>
      <c r="B119" t="s">
        <v>1400</v>
      </c>
      <c r="C119" t="s">
        <v>1463</v>
      </c>
      <c r="D119" t="s">
        <v>1401</v>
      </c>
      <c r="E119">
        <v>41012</v>
      </c>
      <c r="F119" t="s">
        <v>501</v>
      </c>
      <c r="G119" t="s">
        <v>501</v>
      </c>
      <c r="H119" t="s">
        <v>2420</v>
      </c>
      <c r="I119">
        <v>4035</v>
      </c>
      <c r="J119" t="s">
        <v>501</v>
      </c>
    </row>
    <row r="120" spans="1:10">
      <c r="A120" t="s">
        <v>1385</v>
      </c>
      <c r="B120" t="s">
        <v>1236</v>
      </c>
      <c r="C120" t="s">
        <v>1445</v>
      </c>
      <c r="D120" t="s">
        <v>1405</v>
      </c>
      <c r="E120">
        <v>40970</v>
      </c>
      <c r="F120" t="s">
        <v>501</v>
      </c>
      <c r="G120" t="s">
        <v>501</v>
      </c>
      <c r="H120" t="s">
        <v>678</v>
      </c>
      <c r="I120">
        <v>4035</v>
      </c>
      <c r="J120" t="s">
        <v>501</v>
      </c>
    </row>
    <row r="121" spans="1:10">
      <c r="A121" t="s">
        <v>817</v>
      </c>
      <c r="B121" t="s">
        <v>818</v>
      </c>
      <c r="C121" t="s">
        <v>1465</v>
      </c>
      <c r="D121" t="s">
        <v>1402</v>
      </c>
      <c r="E121">
        <v>40966</v>
      </c>
      <c r="F121" t="s">
        <v>501</v>
      </c>
      <c r="G121" t="s">
        <v>501</v>
      </c>
      <c r="H121" t="s">
        <v>498</v>
      </c>
      <c r="I121">
        <v>4035</v>
      </c>
      <c r="J121" t="s">
        <v>501</v>
      </c>
    </row>
    <row r="122" spans="1:10">
      <c r="A122" t="s">
        <v>813</v>
      </c>
      <c r="B122" t="s">
        <v>814</v>
      </c>
      <c r="C122" t="s">
        <v>1466</v>
      </c>
      <c r="D122" t="s">
        <v>1403</v>
      </c>
      <c r="E122">
        <v>40967</v>
      </c>
      <c r="F122" t="s">
        <v>501</v>
      </c>
      <c r="G122" t="s">
        <v>501</v>
      </c>
      <c r="H122" t="s">
        <v>1441</v>
      </c>
      <c r="I122">
        <v>4035</v>
      </c>
      <c r="J122" t="s">
        <v>501</v>
      </c>
    </row>
    <row r="123" spans="1:10" ht="30">
      <c r="A123" t="s">
        <v>839</v>
      </c>
      <c r="B123" t="s">
        <v>840</v>
      </c>
      <c r="C123" t="s">
        <v>1467</v>
      </c>
      <c r="D123" t="s">
        <v>1404</v>
      </c>
      <c r="E123" t="s">
        <v>507</v>
      </c>
      <c r="F123" t="s">
        <v>696</v>
      </c>
      <c r="G123" t="s">
        <v>685</v>
      </c>
      <c r="H123" s="107" t="s">
        <v>3396</v>
      </c>
      <c r="I123">
        <v>4033</v>
      </c>
      <c r="J123" t="s">
        <v>696</v>
      </c>
    </row>
    <row r="124" spans="1:10" ht="30">
      <c r="A124" t="s">
        <v>835</v>
      </c>
      <c r="B124" t="s">
        <v>836</v>
      </c>
      <c r="C124" t="s">
        <v>1468</v>
      </c>
      <c r="D124" t="s">
        <v>1404</v>
      </c>
      <c r="E124" t="s">
        <v>507</v>
      </c>
      <c r="F124" t="s">
        <v>696</v>
      </c>
      <c r="G124" t="s">
        <v>685</v>
      </c>
      <c r="H124" s="107" t="s">
        <v>3396</v>
      </c>
      <c r="I124">
        <v>4033</v>
      </c>
      <c r="J124" t="s">
        <v>696</v>
      </c>
    </row>
    <row r="125" spans="1:10">
      <c r="A125" t="s">
        <v>807</v>
      </c>
      <c r="B125" t="s">
        <v>808</v>
      </c>
      <c r="C125" t="s">
        <v>1469</v>
      </c>
      <c r="D125" t="s">
        <v>981</v>
      </c>
      <c r="E125">
        <v>40995</v>
      </c>
      <c r="F125" t="s">
        <v>501</v>
      </c>
      <c r="G125" t="s">
        <v>501</v>
      </c>
      <c r="H125" t="s">
        <v>2421</v>
      </c>
      <c r="I125">
        <v>4033</v>
      </c>
      <c r="J125" t="s">
        <v>501</v>
      </c>
    </row>
    <row r="126" spans="1:10">
      <c r="A126" t="s">
        <v>907</v>
      </c>
      <c r="B126" t="s">
        <v>908</v>
      </c>
      <c r="C126" t="s">
        <v>1470</v>
      </c>
      <c r="D126" t="s">
        <v>979</v>
      </c>
      <c r="E126">
        <v>40988</v>
      </c>
      <c r="F126" t="s">
        <v>501</v>
      </c>
      <c r="G126" t="s">
        <v>501</v>
      </c>
      <c r="H126" t="s">
        <v>2421</v>
      </c>
      <c r="I126">
        <v>4033</v>
      </c>
      <c r="J126" t="s">
        <v>501</v>
      </c>
    </row>
    <row r="127" spans="1:10" ht="30">
      <c r="A127" t="s">
        <v>925</v>
      </c>
      <c r="B127" t="s">
        <v>926</v>
      </c>
      <c r="C127" t="s">
        <v>1471</v>
      </c>
      <c r="D127" t="s">
        <v>1398</v>
      </c>
      <c r="E127" t="s">
        <v>507</v>
      </c>
      <c r="F127" t="s">
        <v>696</v>
      </c>
      <c r="G127" t="s">
        <v>685</v>
      </c>
      <c r="H127" s="107" t="s">
        <v>3396</v>
      </c>
      <c r="I127">
        <v>4033</v>
      </c>
      <c r="J127" t="s">
        <v>696</v>
      </c>
    </row>
    <row r="128" spans="1:10" ht="30">
      <c r="A128" t="s">
        <v>927</v>
      </c>
      <c r="B128" t="s">
        <v>928</v>
      </c>
      <c r="C128" t="s">
        <v>1472</v>
      </c>
      <c r="D128" t="s">
        <v>1398</v>
      </c>
      <c r="E128" t="s">
        <v>507</v>
      </c>
      <c r="F128" t="s">
        <v>696</v>
      </c>
      <c r="G128" t="s">
        <v>685</v>
      </c>
      <c r="H128" s="107" t="s">
        <v>3396</v>
      </c>
      <c r="I128">
        <v>4033</v>
      </c>
      <c r="J128" t="s">
        <v>696</v>
      </c>
    </row>
    <row r="129" spans="1:10" ht="30">
      <c r="A129" t="s">
        <v>929</v>
      </c>
      <c r="B129" t="s">
        <v>930</v>
      </c>
      <c r="C129" t="s">
        <v>1473</v>
      </c>
      <c r="D129" t="s">
        <v>1398</v>
      </c>
      <c r="E129" t="s">
        <v>507</v>
      </c>
      <c r="F129" t="s">
        <v>696</v>
      </c>
      <c r="G129" t="s">
        <v>685</v>
      </c>
      <c r="H129" s="107" t="s">
        <v>3396</v>
      </c>
      <c r="I129">
        <v>4033</v>
      </c>
      <c r="J129" t="s">
        <v>696</v>
      </c>
    </row>
    <row r="130" spans="1:10" ht="30">
      <c r="A130" t="s">
        <v>931</v>
      </c>
      <c r="B130" t="s">
        <v>932</v>
      </c>
      <c r="C130" t="s">
        <v>1474</v>
      </c>
      <c r="D130" t="s">
        <v>1398</v>
      </c>
      <c r="E130" t="s">
        <v>507</v>
      </c>
      <c r="F130" t="s">
        <v>696</v>
      </c>
      <c r="G130" t="s">
        <v>685</v>
      </c>
      <c r="H130" s="107" t="s">
        <v>3396</v>
      </c>
      <c r="I130">
        <v>4033</v>
      </c>
      <c r="J130" t="s">
        <v>696</v>
      </c>
    </row>
    <row r="131" spans="1:10" ht="30">
      <c r="A131" t="s">
        <v>1002</v>
      </c>
      <c r="B131" t="s">
        <v>1021</v>
      </c>
      <c r="C131" t="s">
        <v>1475</v>
      </c>
      <c r="D131" t="s">
        <v>997</v>
      </c>
      <c r="E131" t="s">
        <v>507</v>
      </c>
      <c r="F131" t="s">
        <v>696</v>
      </c>
      <c r="G131" t="s">
        <v>685</v>
      </c>
      <c r="H131" s="107" t="s">
        <v>3396</v>
      </c>
      <c r="I131">
        <v>4033</v>
      </c>
      <c r="J131" t="s">
        <v>696</v>
      </c>
    </row>
    <row r="132" spans="1:10" ht="30">
      <c r="A132" t="s">
        <v>1005</v>
      </c>
      <c r="B132" t="s">
        <v>1024</v>
      </c>
      <c r="C132" t="s">
        <v>1476</v>
      </c>
      <c r="D132" t="s">
        <v>983</v>
      </c>
      <c r="E132" t="s">
        <v>507</v>
      </c>
      <c r="F132" t="s">
        <v>696</v>
      </c>
      <c r="G132" t="s">
        <v>685</v>
      </c>
      <c r="H132" s="107" t="s">
        <v>3396</v>
      </c>
      <c r="I132">
        <v>4033</v>
      </c>
      <c r="J132" t="s">
        <v>696</v>
      </c>
    </row>
    <row r="133" spans="1:10" ht="30">
      <c r="A133" t="s">
        <v>1009</v>
      </c>
      <c r="B133" t="s">
        <v>1027</v>
      </c>
      <c r="C133" t="s">
        <v>1477</v>
      </c>
      <c r="D133" t="s">
        <v>981</v>
      </c>
      <c r="E133" t="s">
        <v>507</v>
      </c>
      <c r="F133" t="s">
        <v>696</v>
      </c>
      <c r="G133" t="s">
        <v>685</v>
      </c>
      <c r="H133" s="107" t="s">
        <v>3396</v>
      </c>
      <c r="I133">
        <v>4033</v>
      </c>
      <c r="J133" t="s">
        <v>696</v>
      </c>
    </row>
    <row r="134" spans="1:10" ht="30">
      <c r="A134" t="s">
        <v>1010</v>
      </c>
      <c r="B134" t="s">
        <v>1028</v>
      </c>
      <c r="C134" t="s">
        <v>1478</v>
      </c>
      <c r="D134" t="s">
        <v>981</v>
      </c>
      <c r="E134" t="s">
        <v>507</v>
      </c>
      <c r="F134" t="s">
        <v>696</v>
      </c>
      <c r="G134" t="s">
        <v>685</v>
      </c>
      <c r="H134" s="107" t="s">
        <v>3396</v>
      </c>
      <c r="I134">
        <v>4033</v>
      </c>
      <c r="J134" t="s">
        <v>696</v>
      </c>
    </row>
    <row r="135" spans="1:10">
      <c r="A135" t="s">
        <v>1015</v>
      </c>
      <c r="B135" t="s">
        <v>1032</v>
      </c>
      <c r="C135" t="s">
        <v>1479</v>
      </c>
      <c r="D135" t="s">
        <v>1389</v>
      </c>
      <c r="E135">
        <v>40996</v>
      </c>
      <c r="F135" t="s">
        <v>501</v>
      </c>
      <c r="G135" t="s">
        <v>501</v>
      </c>
      <c r="H135" t="s">
        <v>2553</v>
      </c>
      <c r="I135">
        <v>4033</v>
      </c>
      <c r="J135" t="s">
        <v>501</v>
      </c>
    </row>
    <row r="136" spans="1:10" ht="30">
      <c r="A136" t="s">
        <v>1017</v>
      </c>
      <c r="B136" t="s">
        <v>1034</v>
      </c>
      <c r="C136" t="s">
        <v>1480</v>
      </c>
      <c r="D136" t="s">
        <v>1391</v>
      </c>
      <c r="E136" t="s">
        <v>507</v>
      </c>
      <c r="F136" t="s">
        <v>696</v>
      </c>
      <c r="G136" t="s">
        <v>685</v>
      </c>
      <c r="H136" s="107" t="s">
        <v>3396</v>
      </c>
      <c r="I136">
        <v>4033</v>
      </c>
      <c r="J136" t="s">
        <v>696</v>
      </c>
    </row>
    <row r="137" spans="1:10" ht="30">
      <c r="A137" t="s">
        <v>1019</v>
      </c>
      <c r="B137" t="s">
        <v>1036</v>
      </c>
      <c r="C137" t="s">
        <v>1481</v>
      </c>
      <c r="D137" t="s">
        <v>993</v>
      </c>
      <c r="E137" t="s">
        <v>507</v>
      </c>
      <c r="F137" t="s">
        <v>696</v>
      </c>
      <c r="G137" t="s">
        <v>685</v>
      </c>
      <c r="H137" s="107" t="s">
        <v>3396</v>
      </c>
      <c r="I137">
        <v>4033</v>
      </c>
      <c r="J137" t="s">
        <v>696</v>
      </c>
    </row>
    <row r="138" spans="1:10">
      <c r="A138" t="s">
        <v>837</v>
      </c>
      <c r="B138" t="s">
        <v>838</v>
      </c>
      <c r="C138" t="s">
        <v>1482</v>
      </c>
      <c r="D138" t="s">
        <v>990</v>
      </c>
      <c r="E138">
        <v>40988</v>
      </c>
      <c r="F138" t="s">
        <v>501</v>
      </c>
      <c r="G138" t="s">
        <v>501</v>
      </c>
      <c r="H138" t="s">
        <v>495</v>
      </c>
      <c r="I138">
        <v>4033</v>
      </c>
      <c r="J138" t="s">
        <v>501</v>
      </c>
    </row>
    <row r="139" spans="1:10" ht="30">
      <c r="A139" t="s">
        <v>909</v>
      </c>
      <c r="B139" t="s">
        <v>910</v>
      </c>
      <c r="C139" t="s">
        <v>1483</v>
      </c>
      <c r="D139" t="s">
        <v>1398</v>
      </c>
      <c r="E139" t="s">
        <v>507</v>
      </c>
      <c r="F139" t="s">
        <v>696</v>
      </c>
      <c r="G139" t="s">
        <v>685</v>
      </c>
      <c r="H139" s="107" t="s">
        <v>3396</v>
      </c>
      <c r="I139">
        <v>4033</v>
      </c>
      <c r="J139" t="s">
        <v>696</v>
      </c>
    </row>
    <row r="140" spans="1:10" ht="30">
      <c r="A140" t="s">
        <v>921</v>
      </c>
      <c r="B140" t="s">
        <v>922</v>
      </c>
      <c r="C140" t="s">
        <v>1484</v>
      </c>
      <c r="D140" t="s">
        <v>993</v>
      </c>
      <c r="E140" t="s">
        <v>507</v>
      </c>
      <c r="F140" t="s">
        <v>696</v>
      </c>
      <c r="G140" t="s">
        <v>685</v>
      </c>
      <c r="H140" s="107" t="s">
        <v>3396</v>
      </c>
      <c r="I140">
        <v>4033</v>
      </c>
      <c r="J140" t="s">
        <v>696</v>
      </c>
    </row>
    <row r="141" spans="1:10" ht="30">
      <c r="A141" t="s">
        <v>933</v>
      </c>
      <c r="B141" t="s">
        <v>934</v>
      </c>
      <c r="C141" t="s">
        <v>1485</v>
      </c>
      <c r="D141" t="s">
        <v>1398</v>
      </c>
      <c r="E141" t="s">
        <v>507</v>
      </c>
      <c r="F141" t="s">
        <v>696</v>
      </c>
      <c r="G141" t="s">
        <v>685</v>
      </c>
      <c r="H141" s="107" t="s">
        <v>3396</v>
      </c>
      <c r="I141">
        <v>4033</v>
      </c>
      <c r="J141" t="s">
        <v>696</v>
      </c>
    </row>
    <row r="142" spans="1:10" ht="30">
      <c r="A142" t="s">
        <v>1006</v>
      </c>
      <c r="B142" t="s">
        <v>1025</v>
      </c>
      <c r="C142" t="s">
        <v>1486</v>
      </c>
      <c r="D142" t="s">
        <v>1397</v>
      </c>
      <c r="E142" t="s">
        <v>507</v>
      </c>
      <c r="F142" t="s">
        <v>696</v>
      </c>
      <c r="G142" t="s">
        <v>685</v>
      </c>
      <c r="H142" s="107" t="s">
        <v>3396</v>
      </c>
      <c r="I142">
        <v>4033</v>
      </c>
      <c r="J142" t="s">
        <v>696</v>
      </c>
    </row>
    <row r="143" spans="1:10" ht="30">
      <c r="A143" t="s">
        <v>1012</v>
      </c>
      <c r="B143" t="s">
        <v>1030</v>
      </c>
      <c r="C143" t="s">
        <v>1487</v>
      </c>
      <c r="D143" t="s">
        <v>990</v>
      </c>
      <c r="E143" t="s">
        <v>507</v>
      </c>
      <c r="F143" t="s">
        <v>696</v>
      </c>
      <c r="G143" t="s">
        <v>685</v>
      </c>
      <c r="H143" s="107" t="s">
        <v>3396</v>
      </c>
      <c r="I143">
        <v>4033</v>
      </c>
      <c r="J143" t="s">
        <v>696</v>
      </c>
    </row>
    <row r="144" spans="1:10" ht="30">
      <c r="A144" t="s">
        <v>919</v>
      </c>
      <c r="B144" t="s">
        <v>920</v>
      </c>
      <c r="C144" t="s">
        <v>1488</v>
      </c>
      <c r="D144" t="s">
        <v>1398</v>
      </c>
      <c r="E144" t="s">
        <v>507</v>
      </c>
      <c r="F144" t="s">
        <v>696</v>
      </c>
      <c r="G144" t="s">
        <v>685</v>
      </c>
      <c r="H144" s="107" t="s">
        <v>3396</v>
      </c>
      <c r="I144">
        <v>4033</v>
      </c>
      <c r="J144" t="s">
        <v>696</v>
      </c>
    </row>
    <row r="145" spans="1:10">
      <c r="A145" t="s">
        <v>1020</v>
      </c>
      <c r="B145" t="s">
        <v>1037</v>
      </c>
      <c r="C145" t="s">
        <v>1489</v>
      </c>
      <c r="D145" t="s">
        <v>990</v>
      </c>
      <c r="E145" t="s">
        <v>507</v>
      </c>
      <c r="F145" t="s">
        <v>696</v>
      </c>
      <c r="G145" t="s">
        <v>685</v>
      </c>
      <c r="H145" t="s">
        <v>2422</v>
      </c>
      <c r="I145">
        <v>4033</v>
      </c>
      <c r="J145" t="s">
        <v>696</v>
      </c>
    </row>
    <row r="146" spans="1:10" ht="30">
      <c r="A146" t="s">
        <v>799</v>
      </c>
      <c r="B146" t="s">
        <v>800</v>
      </c>
      <c r="C146" t="s">
        <v>1490</v>
      </c>
      <c r="D146" t="s">
        <v>789</v>
      </c>
      <c r="E146" t="s">
        <v>507</v>
      </c>
      <c r="F146" t="s">
        <v>696</v>
      </c>
      <c r="G146" t="s">
        <v>685</v>
      </c>
      <c r="H146" s="107" t="s">
        <v>3396</v>
      </c>
      <c r="I146">
        <v>4035</v>
      </c>
      <c r="J146" t="s">
        <v>696</v>
      </c>
    </row>
    <row r="147" spans="1:10" ht="30">
      <c r="A147" t="s">
        <v>825</v>
      </c>
      <c r="B147" t="s">
        <v>826</v>
      </c>
      <c r="C147" t="s">
        <v>1491</v>
      </c>
      <c r="D147" t="s">
        <v>993</v>
      </c>
      <c r="E147" t="s">
        <v>507</v>
      </c>
      <c r="F147" t="s">
        <v>696</v>
      </c>
      <c r="G147" t="s">
        <v>685</v>
      </c>
      <c r="H147" s="107" t="s">
        <v>3396</v>
      </c>
      <c r="I147">
        <v>4033</v>
      </c>
      <c r="J147" t="s">
        <v>696</v>
      </c>
    </row>
    <row r="148" spans="1:10" ht="30">
      <c r="A148" t="s">
        <v>905</v>
      </c>
      <c r="B148" t="s">
        <v>906</v>
      </c>
      <c r="C148" t="s">
        <v>1492</v>
      </c>
      <c r="D148" t="s">
        <v>993</v>
      </c>
      <c r="E148" t="s">
        <v>507</v>
      </c>
      <c r="F148" t="s">
        <v>696</v>
      </c>
      <c r="G148" t="s">
        <v>685</v>
      </c>
      <c r="H148" s="107" t="s">
        <v>3396</v>
      </c>
      <c r="I148">
        <v>4035</v>
      </c>
      <c r="J148" t="s">
        <v>696</v>
      </c>
    </row>
    <row r="149" spans="1:10" ht="30">
      <c r="A149" t="s">
        <v>911</v>
      </c>
      <c r="B149" t="s">
        <v>912</v>
      </c>
      <c r="C149" t="s">
        <v>1493</v>
      </c>
      <c r="D149" t="s">
        <v>1405</v>
      </c>
      <c r="E149" t="s">
        <v>507</v>
      </c>
      <c r="F149" t="s">
        <v>696</v>
      </c>
      <c r="G149" t="s">
        <v>685</v>
      </c>
      <c r="H149" s="107" t="s">
        <v>3396</v>
      </c>
      <c r="I149">
        <v>4035</v>
      </c>
      <c r="J149" t="s">
        <v>696</v>
      </c>
    </row>
    <row r="150" spans="1:10" ht="30">
      <c r="A150" t="s">
        <v>819</v>
      </c>
      <c r="B150" t="s">
        <v>820</v>
      </c>
      <c r="C150" t="s">
        <v>1494</v>
      </c>
      <c r="D150" t="s">
        <v>1402</v>
      </c>
      <c r="E150" t="s">
        <v>507</v>
      </c>
      <c r="F150" t="s">
        <v>696</v>
      </c>
      <c r="G150" t="s">
        <v>685</v>
      </c>
      <c r="H150" s="107" t="s">
        <v>3396</v>
      </c>
      <c r="I150">
        <v>4035</v>
      </c>
      <c r="J150" t="s">
        <v>696</v>
      </c>
    </row>
    <row r="151" spans="1:10" ht="30">
      <c r="A151" t="s">
        <v>831</v>
      </c>
      <c r="B151" t="s">
        <v>832</v>
      </c>
      <c r="C151" t="s">
        <v>1495</v>
      </c>
      <c r="D151" t="s">
        <v>1402</v>
      </c>
      <c r="E151" t="s">
        <v>507</v>
      </c>
      <c r="F151" t="s">
        <v>696</v>
      </c>
      <c r="G151" t="s">
        <v>685</v>
      </c>
      <c r="H151" s="107" t="s">
        <v>3396</v>
      </c>
      <c r="I151">
        <v>4035</v>
      </c>
      <c r="J151" t="s">
        <v>696</v>
      </c>
    </row>
    <row r="152" spans="1:10" ht="30">
      <c r="A152" t="s">
        <v>805</v>
      </c>
      <c r="B152" t="s">
        <v>806</v>
      </c>
      <c r="C152" t="s">
        <v>1496</v>
      </c>
      <c r="D152" t="s">
        <v>997</v>
      </c>
      <c r="E152" t="s">
        <v>507</v>
      </c>
      <c r="F152" t="s">
        <v>696</v>
      </c>
      <c r="G152" t="s">
        <v>685</v>
      </c>
      <c r="H152" s="107" t="s">
        <v>3396</v>
      </c>
      <c r="I152">
        <v>4033</v>
      </c>
      <c r="J152" t="s">
        <v>696</v>
      </c>
    </row>
    <row r="153" spans="1:10" ht="30">
      <c r="A153" t="s">
        <v>901</v>
      </c>
      <c r="B153" t="s">
        <v>902</v>
      </c>
      <c r="C153" t="s">
        <v>1497</v>
      </c>
      <c r="D153" t="s">
        <v>997</v>
      </c>
      <c r="E153" t="s">
        <v>507</v>
      </c>
      <c r="F153" t="s">
        <v>696</v>
      </c>
      <c r="G153" t="s">
        <v>685</v>
      </c>
      <c r="H153" s="107" t="s">
        <v>3396</v>
      </c>
      <c r="I153">
        <v>4033</v>
      </c>
      <c r="J153" t="s">
        <v>696</v>
      </c>
    </row>
    <row r="154" spans="1:10" ht="30">
      <c r="A154" t="s">
        <v>1501</v>
      </c>
      <c r="B154" t="s">
        <v>1083</v>
      </c>
      <c r="C154" t="s">
        <v>1498</v>
      </c>
      <c r="D154" t="s">
        <v>1402</v>
      </c>
      <c r="E154" t="s">
        <v>507</v>
      </c>
      <c r="F154" t="s">
        <v>696</v>
      </c>
      <c r="G154" t="s">
        <v>685</v>
      </c>
      <c r="H154" s="107" t="s">
        <v>3396</v>
      </c>
      <c r="I154">
        <v>4035</v>
      </c>
      <c r="J154" t="s">
        <v>696</v>
      </c>
    </row>
    <row r="155" spans="1:10" ht="30">
      <c r="A155" t="s">
        <v>1502</v>
      </c>
      <c r="B155" t="s">
        <v>1082</v>
      </c>
      <c r="C155" t="s">
        <v>1499</v>
      </c>
      <c r="D155" t="s">
        <v>990</v>
      </c>
      <c r="E155" t="s">
        <v>507</v>
      </c>
      <c r="F155" t="s">
        <v>696</v>
      </c>
      <c r="G155" t="s">
        <v>685</v>
      </c>
      <c r="H155" s="107" t="s">
        <v>3396</v>
      </c>
      <c r="I155">
        <v>4033</v>
      </c>
      <c r="J155" t="s">
        <v>696</v>
      </c>
    </row>
    <row r="156" spans="1:10" ht="30">
      <c r="A156" t="s">
        <v>1120</v>
      </c>
      <c r="B156" t="s">
        <v>1121</v>
      </c>
      <c r="C156" t="s">
        <v>1123</v>
      </c>
      <c r="D156" t="s">
        <v>993</v>
      </c>
      <c r="E156" t="s">
        <v>507</v>
      </c>
      <c r="F156" t="s">
        <v>696</v>
      </c>
      <c r="G156" t="s">
        <v>685</v>
      </c>
      <c r="H156" s="107" t="s">
        <v>3396</v>
      </c>
      <c r="I156">
        <v>4033</v>
      </c>
      <c r="J156" t="s">
        <v>696</v>
      </c>
    </row>
    <row r="157" spans="1:10">
      <c r="A157" t="s">
        <v>1323</v>
      </c>
      <c r="B157" t="s">
        <v>1324</v>
      </c>
      <c r="C157" t="s">
        <v>1442</v>
      </c>
      <c r="D157" t="s">
        <v>1443</v>
      </c>
      <c r="E157">
        <v>40981</v>
      </c>
      <c r="F157" t="s">
        <v>501</v>
      </c>
      <c r="G157" t="s">
        <v>501</v>
      </c>
      <c r="H157" t="s">
        <v>2328</v>
      </c>
      <c r="I157">
        <v>4033</v>
      </c>
      <c r="J157" t="s">
        <v>501</v>
      </c>
    </row>
    <row r="158" spans="1:10">
      <c r="A158" t="s">
        <v>158</v>
      </c>
      <c r="B158" t="s">
        <v>355</v>
      </c>
      <c r="C158" t="s">
        <v>356</v>
      </c>
      <c r="D158" t="s">
        <v>347</v>
      </c>
      <c r="E158">
        <v>40939</v>
      </c>
      <c r="F158" t="s">
        <v>501</v>
      </c>
      <c r="G158" t="s">
        <v>501</v>
      </c>
      <c r="H158" t="s">
        <v>764</v>
      </c>
      <c r="I158">
        <v>4035</v>
      </c>
      <c r="J158" t="s">
        <v>501</v>
      </c>
    </row>
    <row r="159" spans="1:10">
      <c r="A159" t="s">
        <v>147</v>
      </c>
      <c r="B159" t="s">
        <v>357</v>
      </c>
      <c r="C159" t="s">
        <v>358</v>
      </c>
      <c r="D159" t="s">
        <v>353</v>
      </c>
      <c r="E159">
        <v>40924</v>
      </c>
      <c r="F159" t="s">
        <v>501</v>
      </c>
      <c r="G159" t="s">
        <v>501</v>
      </c>
      <c r="H159" t="s">
        <v>678</v>
      </c>
      <c r="I159">
        <v>4035</v>
      </c>
      <c r="J159" t="s">
        <v>501</v>
      </c>
    </row>
    <row r="160" spans="1:10">
      <c r="A160" t="s">
        <v>1329</v>
      </c>
      <c r="B160" t="s">
        <v>1330</v>
      </c>
      <c r="C160" t="s">
        <v>1446</v>
      </c>
      <c r="D160" t="s">
        <v>1405</v>
      </c>
      <c r="E160" t="s">
        <v>507</v>
      </c>
      <c r="F160" t="s">
        <v>505</v>
      </c>
      <c r="G160" t="s">
        <v>685</v>
      </c>
      <c r="H160" t="s">
        <v>767</v>
      </c>
      <c r="I160">
        <v>4035</v>
      </c>
      <c r="J160" t="s">
        <v>505</v>
      </c>
    </row>
    <row r="161" spans="1:10">
      <c r="A161" t="s">
        <v>2374</v>
      </c>
      <c r="B161" t="s">
        <v>1161</v>
      </c>
      <c r="C161" t="s">
        <v>1163</v>
      </c>
      <c r="D161" t="s">
        <v>999</v>
      </c>
      <c r="E161">
        <v>40994</v>
      </c>
      <c r="F161" t="s">
        <v>501</v>
      </c>
      <c r="G161" t="s">
        <v>501</v>
      </c>
      <c r="H161" t="s">
        <v>488</v>
      </c>
      <c r="I161">
        <v>4033</v>
      </c>
      <c r="J161" t="s">
        <v>501</v>
      </c>
    </row>
    <row r="162" spans="1:10">
      <c r="A162" t="s">
        <v>1357</v>
      </c>
      <c r="B162" t="s">
        <v>1208</v>
      </c>
      <c r="C162" t="s">
        <v>1447</v>
      </c>
      <c r="D162" t="s">
        <v>1443</v>
      </c>
      <c r="E162">
        <v>40982</v>
      </c>
      <c r="F162" t="s">
        <v>501</v>
      </c>
      <c r="G162" t="s">
        <v>501</v>
      </c>
      <c r="H162" t="s">
        <v>488</v>
      </c>
      <c r="I162">
        <v>4033</v>
      </c>
      <c r="J162" t="s">
        <v>501</v>
      </c>
    </row>
    <row r="163" spans="1:10">
      <c r="A163" t="s">
        <v>2396</v>
      </c>
      <c r="B163" t="s">
        <v>2216</v>
      </c>
      <c r="C163" t="s">
        <v>1448</v>
      </c>
      <c r="D163" t="s">
        <v>1398</v>
      </c>
      <c r="E163">
        <v>40991</v>
      </c>
      <c r="F163" t="s">
        <v>501</v>
      </c>
      <c r="G163" t="s">
        <v>501</v>
      </c>
      <c r="H163" t="s">
        <v>704</v>
      </c>
      <c r="I163">
        <v>4033</v>
      </c>
      <c r="J163" t="s">
        <v>501</v>
      </c>
    </row>
    <row r="164" spans="1:10" ht="30">
      <c r="A164" t="s">
        <v>1384</v>
      </c>
      <c r="B164" t="s">
        <v>1235</v>
      </c>
      <c r="C164" t="s">
        <v>1449</v>
      </c>
      <c r="D164" t="s">
        <v>1402</v>
      </c>
      <c r="E164" t="s">
        <v>507</v>
      </c>
      <c r="F164" t="s">
        <v>696</v>
      </c>
      <c r="G164" t="s">
        <v>685</v>
      </c>
      <c r="H164" s="107" t="s">
        <v>3396</v>
      </c>
      <c r="I164">
        <v>4035</v>
      </c>
      <c r="J164" t="s">
        <v>696</v>
      </c>
    </row>
    <row r="165" spans="1:10">
      <c r="A165" t="s">
        <v>1355</v>
      </c>
      <c r="B165" t="s">
        <v>1206</v>
      </c>
      <c r="C165" t="s">
        <v>1450</v>
      </c>
      <c r="D165" t="s">
        <v>1402</v>
      </c>
      <c r="E165">
        <v>40973</v>
      </c>
      <c r="F165" t="s">
        <v>501</v>
      </c>
      <c r="G165" t="s">
        <v>501</v>
      </c>
      <c r="H165" t="s">
        <v>1528</v>
      </c>
      <c r="I165">
        <v>4035</v>
      </c>
      <c r="J165" t="s">
        <v>501</v>
      </c>
    </row>
    <row r="166" spans="1:10" ht="30">
      <c r="A166" t="s">
        <v>1364</v>
      </c>
      <c r="B166" t="s">
        <v>1213</v>
      </c>
      <c r="C166" t="s">
        <v>1451</v>
      </c>
      <c r="D166" t="s">
        <v>997</v>
      </c>
      <c r="E166" t="s">
        <v>507</v>
      </c>
      <c r="F166" t="s">
        <v>696</v>
      </c>
      <c r="G166" t="s">
        <v>685</v>
      </c>
      <c r="H166" s="107" t="s">
        <v>3396</v>
      </c>
      <c r="I166">
        <v>4035</v>
      </c>
      <c r="J166" t="s">
        <v>696</v>
      </c>
    </row>
    <row r="167" spans="1:10" ht="30">
      <c r="A167" t="s">
        <v>1351</v>
      </c>
      <c r="B167" t="s">
        <v>1202</v>
      </c>
      <c r="C167" t="s">
        <v>1402</v>
      </c>
      <c r="D167" t="s">
        <v>1402</v>
      </c>
      <c r="E167" t="s">
        <v>507</v>
      </c>
      <c r="F167" t="s">
        <v>696</v>
      </c>
      <c r="G167" t="s">
        <v>685</v>
      </c>
      <c r="H167" s="107" t="s">
        <v>3396</v>
      </c>
      <c r="I167">
        <v>4035</v>
      </c>
      <c r="J167" t="s">
        <v>696</v>
      </c>
    </row>
    <row r="168" spans="1:10" ht="30">
      <c r="A168" t="s">
        <v>1383</v>
      </c>
      <c r="B168" t="s">
        <v>1234</v>
      </c>
      <c r="C168" t="s">
        <v>1452</v>
      </c>
      <c r="D168" s="107" t="s">
        <v>3396</v>
      </c>
      <c r="E168">
        <v>40970</v>
      </c>
      <c r="F168" t="s">
        <v>501</v>
      </c>
      <c r="G168" t="s">
        <v>501</v>
      </c>
      <c r="H168" t="s">
        <v>498</v>
      </c>
      <c r="I168">
        <v>4035</v>
      </c>
      <c r="J168" t="s">
        <v>501</v>
      </c>
    </row>
    <row r="169" spans="1:10">
      <c r="A169" t="s">
        <v>1426</v>
      </c>
      <c r="B169" t="s">
        <v>1423</v>
      </c>
      <c r="C169" t="s">
        <v>1427</v>
      </c>
      <c r="D169" t="s">
        <v>1398</v>
      </c>
      <c r="E169">
        <v>40982</v>
      </c>
      <c r="F169" t="s">
        <v>501</v>
      </c>
      <c r="G169" t="s">
        <v>501</v>
      </c>
      <c r="H169" t="s">
        <v>486</v>
      </c>
      <c r="I169">
        <v>4033</v>
      </c>
      <c r="J169" t="s">
        <v>501</v>
      </c>
    </row>
    <row r="170" spans="1:10">
      <c r="A170" t="s">
        <v>710</v>
      </c>
      <c r="B170" t="s">
        <v>711</v>
      </c>
      <c r="C170" t="s">
        <v>786</v>
      </c>
      <c r="D170" t="s">
        <v>353</v>
      </c>
      <c r="E170">
        <v>40954</v>
      </c>
      <c r="F170" t="s">
        <v>501</v>
      </c>
      <c r="G170" t="s">
        <v>501</v>
      </c>
      <c r="H170" t="s">
        <v>764</v>
      </c>
      <c r="I170">
        <v>4033</v>
      </c>
      <c r="J170" t="s">
        <v>501</v>
      </c>
    </row>
    <row r="171" spans="1:10">
      <c r="A171" t="s">
        <v>1362</v>
      </c>
      <c r="B171" t="s">
        <v>2332</v>
      </c>
      <c r="C171" t="s">
        <v>2131</v>
      </c>
      <c r="D171" t="s">
        <v>999</v>
      </c>
      <c r="E171">
        <v>40982</v>
      </c>
      <c r="F171" t="s">
        <v>501</v>
      </c>
      <c r="G171" t="s">
        <v>501</v>
      </c>
      <c r="H171" t="s">
        <v>701</v>
      </c>
      <c r="I171">
        <v>4033</v>
      </c>
      <c r="J171" t="s">
        <v>501</v>
      </c>
    </row>
    <row r="172" spans="1:10">
      <c r="A172" t="s">
        <v>706</v>
      </c>
      <c r="B172" t="s">
        <v>707</v>
      </c>
      <c r="C172" t="s">
        <v>2333</v>
      </c>
      <c r="D172" t="s">
        <v>2334</v>
      </c>
      <c r="E172">
        <v>40990</v>
      </c>
      <c r="F172" t="s">
        <v>501</v>
      </c>
      <c r="G172" t="s">
        <v>501</v>
      </c>
      <c r="H172" t="s">
        <v>701</v>
      </c>
      <c r="I172">
        <v>4033</v>
      </c>
      <c r="J172" t="s">
        <v>501</v>
      </c>
    </row>
    <row r="173" spans="1:10">
      <c r="A173" t="s">
        <v>722</v>
      </c>
      <c r="B173" t="s">
        <v>2335</v>
      </c>
      <c r="C173" t="s">
        <v>2336</v>
      </c>
      <c r="D173" t="s">
        <v>1389</v>
      </c>
      <c r="E173">
        <v>40989</v>
      </c>
      <c r="F173" t="s">
        <v>501</v>
      </c>
      <c r="G173" t="s">
        <v>501</v>
      </c>
      <c r="H173" t="s">
        <v>704</v>
      </c>
      <c r="I173">
        <v>4033</v>
      </c>
      <c r="J173" t="s">
        <v>501</v>
      </c>
    </row>
    <row r="174" spans="1:10">
      <c r="A174" t="s">
        <v>1570</v>
      </c>
      <c r="B174" t="s">
        <v>1571</v>
      </c>
      <c r="C174" t="s">
        <v>1575</v>
      </c>
      <c r="D174" t="s">
        <v>993</v>
      </c>
      <c r="E174">
        <v>40987</v>
      </c>
      <c r="F174" t="s">
        <v>501</v>
      </c>
      <c r="G174" t="s">
        <v>501</v>
      </c>
      <c r="H174" t="s">
        <v>703</v>
      </c>
      <c r="I174">
        <v>4033</v>
      </c>
      <c r="J174" t="s">
        <v>501</v>
      </c>
    </row>
    <row r="175" spans="1:10" ht="30">
      <c r="A175" t="s">
        <v>1101</v>
      </c>
      <c r="B175" t="s">
        <v>1100</v>
      </c>
      <c r="C175" t="s">
        <v>2337</v>
      </c>
      <c r="D175" s="107" t="s">
        <v>3396</v>
      </c>
      <c r="E175" s="76" t="s">
        <v>507</v>
      </c>
      <c r="F175" t="s">
        <v>696</v>
      </c>
      <c r="G175" t="s">
        <v>685</v>
      </c>
      <c r="H175" s="107" t="s">
        <v>3396</v>
      </c>
      <c r="I175">
        <v>4035</v>
      </c>
      <c r="J175" t="s">
        <v>696</v>
      </c>
    </row>
    <row r="176" spans="1:10" ht="30">
      <c r="A176" t="s">
        <v>1110</v>
      </c>
      <c r="B176" t="s">
        <v>1111</v>
      </c>
      <c r="C176" t="s">
        <v>2338</v>
      </c>
      <c r="D176" s="107" t="s">
        <v>3396</v>
      </c>
      <c r="E176" s="76" t="s">
        <v>507</v>
      </c>
      <c r="F176" t="s">
        <v>696</v>
      </c>
      <c r="G176" t="s">
        <v>685</v>
      </c>
      <c r="H176" s="107" t="s">
        <v>3396</v>
      </c>
      <c r="I176">
        <v>4033</v>
      </c>
      <c r="J176" t="s">
        <v>696</v>
      </c>
    </row>
    <row r="177" spans="1:10" ht="30">
      <c r="A177" t="s">
        <v>1125</v>
      </c>
      <c r="B177" t="s">
        <v>1126</v>
      </c>
      <c r="C177" t="s">
        <v>2339</v>
      </c>
      <c r="D177" s="107" t="s">
        <v>3396</v>
      </c>
      <c r="E177" s="76" t="s">
        <v>507</v>
      </c>
      <c r="F177" t="s">
        <v>696</v>
      </c>
      <c r="G177" t="s">
        <v>685</v>
      </c>
      <c r="H177" s="107" t="s">
        <v>3396</v>
      </c>
      <c r="I177">
        <v>4033</v>
      </c>
      <c r="J177" t="s">
        <v>696</v>
      </c>
    </row>
    <row r="178" spans="1:10">
      <c r="A178" t="s">
        <v>2370</v>
      </c>
      <c r="B178" t="s">
        <v>1131</v>
      </c>
      <c r="C178" t="s">
        <v>1133</v>
      </c>
      <c r="D178" s="76" t="s">
        <v>1398</v>
      </c>
      <c r="E178">
        <v>40996</v>
      </c>
      <c r="F178" t="s">
        <v>501</v>
      </c>
      <c r="G178" t="s">
        <v>501</v>
      </c>
      <c r="H178" t="s">
        <v>701</v>
      </c>
      <c r="I178">
        <v>4033</v>
      </c>
      <c r="J178" t="s">
        <v>501</v>
      </c>
    </row>
    <row r="179" spans="1:10" ht="30">
      <c r="A179" t="s">
        <v>1135</v>
      </c>
      <c r="B179" t="s">
        <v>1136</v>
      </c>
      <c r="C179" t="s">
        <v>2340</v>
      </c>
      <c r="D179" t="s">
        <v>993</v>
      </c>
      <c r="E179" s="76" t="s">
        <v>507</v>
      </c>
      <c r="F179" t="s">
        <v>696</v>
      </c>
      <c r="G179" t="s">
        <v>685</v>
      </c>
      <c r="H179" s="107" t="s">
        <v>3396</v>
      </c>
      <c r="I179">
        <v>4033</v>
      </c>
      <c r="J179" t="s">
        <v>696</v>
      </c>
    </row>
    <row r="180" spans="1:10" ht="30">
      <c r="A180" t="s">
        <v>1145</v>
      </c>
      <c r="B180" t="s">
        <v>1146</v>
      </c>
      <c r="C180" t="s">
        <v>1148</v>
      </c>
      <c r="D180" s="107" t="s">
        <v>3396</v>
      </c>
      <c r="E180" s="76" t="s">
        <v>507</v>
      </c>
      <c r="F180" t="s">
        <v>696</v>
      </c>
      <c r="G180" t="s">
        <v>685</v>
      </c>
      <c r="H180" s="107" t="s">
        <v>3396</v>
      </c>
      <c r="I180">
        <v>4033</v>
      </c>
      <c r="J180" t="s">
        <v>696</v>
      </c>
    </row>
    <row r="181" spans="1:10" ht="30">
      <c r="A181" t="s">
        <v>1155</v>
      </c>
      <c r="B181" t="s">
        <v>1156</v>
      </c>
      <c r="C181" t="s">
        <v>1158</v>
      </c>
      <c r="D181" t="s">
        <v>983</v>
      </c>
      <c r="E181" s="76" t="s">
        <v>507</v>
      </c>
      <c r="F181" t="s">
        <v>696</v>
      </c>
      <c r="G181" t="s">
        <v>685</v>
      </c>
      <c r="H181" s="107" t="s">
        <v>3396</v>
      </c>
      <c r="I181">
        <v>4033</v>
      </c>
      <c r="J181" t="s">
        <v>696</v>
      </c>
    </row>
    <row r="182" spans="1:10" ht="30">
      <c r="A182" t="s">
        <v>1165</v>
      </c>
      <c r="B182" t="s">
        <v>1166</v>
      </c>
      <c r="C182" t="s">
        <v>1168</v>
      </c>
      <c r="D182" t="s">
        <v>1401</v>
      </c>
      <c r="E182" s="76" t="s">
        <v>507</v>
      </c>
      <c r="F182" t="s">
        <v>696</v>
      </c>
      <c r="G182" t="s">
        <v>685</v>
      </c>
      <c r="H182" s="107" t="s">
        <v>3396</v>
      </c>
      <c r="I182">
        <v>4035</v>
      </c>
      <c r="J182" t="s">
        <v>696</v>
      </c>
    </row>
    <row r="183" spans="1:10" ht="30">
      <c r="A183" t="s">
        <v>1349</v>
      </c>
      <c r="B183" t="s">
        <v>1200</v>
      </c>
      <c r="C183" t="s">
        <v>2341</v>
      </c>
      <c r="D183" t="s">
        <v>990</v>
      </c>
      <c r="E183" s="76" t="s">
        <v>507</v>
      </c>
      <c r="F183" t="s">
        <v>696</v>
      </c>
      <c r="G183" t="s">
        <v>685</v>
      </c>
      <c r="H183" s="107" t="s">
        <v>3396</v>
      </c>
      <c r="I183">
        <v>4033</v>
      </c>
      <c r="J183" t="s">
        <v>696</v>
      </c>
    </row>
    <row r="184" spans="1:10" ht="30">
      <c r="A184" t="s">
        <v>1350</v>
      </c>
      <c r="B184" t="s">
        <v>1201</v>
      </c>
      <c r="C184" t="s">
        <v>2342</v>
      </c>
      <c r="D184" t="s">
        <v>993</v>
      </c>
      <c r="E184" s="76" t="s">
        <v>507</v>
      </c>
      <c r="F184" t="s">
        <v>696</v>
      </c>
      <c r="G184" t="s">
        <v>685</v>
      </c>
      <c r="H184" s="107" t="s">
        <v>3396</v>
      </c>
      <c r="I184">
        <v>4033</v>
      </c>
      <c r="J184" t="s">
        <v>696</v>
      </c>
    </row>
    <row r="185" spans="1:10" ht="30">
      <c r="A185" t="s">
        <v>1352</v>
      </c>
      <c r="B185" t="s">
        <v>1203</v>
      </c>
      <c r="C185" t="s">
        <v>2343</v>
      </c>
      <c r="D185" t="s">
        <v>1404</v>
      </c>
      <c r="E185" s="76" t="s">
        <v>507</v>
      </c>
      <c r="F185" t="s">
        <v>696</v>
      </c>
      <c r="G185" t="s">
        <v>685</v>
      </c>
      <c r="H185" s="107" t="s">
        <v>3396</v>
      </c>
      <c r="I185">
        <v>4033</v>
      </c>
      <c r="J185" t="s">
        <v>696</v>
      </c>
    </row>
    <row r="186" spans="1:10" ht="30">
      <c r="A186" t="s">
        <v>1353</v>
      </c>
      <c r="B186" t="s">
        <v>1204</v>
      </c>
      <c r="C186" t="s">
        <v>2344</v>
      </c>
      <c r="D186" t="s">
        <v>983</v>
      </c>
      <c r="E186" s="76" t="s">
        <v>507</v>
      </c>
      <c r="F186" t="s">
        <v>696</v>
      </c>
      <c r="G186" t="s">
        <v>685</v>
      </c>
      <c r="H186" s="107" t="s">
        <v>3396</v>
      </c>
      <c r="I186">
        <v>4033</v>
      </c>
      <c r="J186" t="s">
        <v>696</v>
      </c>
    </row>
    <row r="187" spans="1:10" ht="30">
      <c r="A187" t="s">
        <v>1356</v>
      </c>
      <c r="B187" t="s">
        <v>1207</v>
      </c>
      <c r="C187" t="s">
        <v>2345</v>
      </c>
      <c r="D187" t="s">
        <v>981</v>
      </c>
      <c r="E187" s="76" t="s">
        <v>507</v>
      </c>
      <c r="F187" t="s">
        <v>696</v>
      </c>
      <c r="G187" t="s">
        <v>685</v>
      </c>
      <c r="H187" s="107" t="s">
        <v>3396</v>
      </c>
      <c r="I187">
        <v>4033</v>
      </c>
      <c r="J187" t="s">
        <v>696</v>
      </c>
    </row>
    <row r="188" spans="1:10" ht="30">
      <c r="A188" t="s">
        <v>1358</v>
      </c>
      <c r="B188" t="s">
        <v>1209</v>
      </c>
      <c r="C188" t="s">
        <v>2287</v>
      </c>
      <c r="D188" t="s">
        <v>999</v>
      </c>
      <c r="E188" s="76" t="s">
        <v>507</v>
      </c>
      <c r="F188" t="s">
        <v>696</v>
      </c>
      <c r="G188" t="s">
        <v>685</v>
      </c>
      <c r="H188" s="107" t="s">
        <v>3396</v>
      </c>
      <c r="I188">
        <v>4033</v>
      </c>
      <c r="J188" t="s">
        <v>696</v>
      </c>
    </row>
    <row r="189" spans="1:10" ht="30">
      <c r="A189" t="s">
        <v>1359</v>
      </c>
      <c r="B189" t="s">
        <v>1210</v>
      </c>
      <c r="C189" t="s">
        <v>2346</v>
      </c>
      <c r="D189" t="s">
        <v>983</v>
      </c>
      <c r="E189" s="76" t="s">
        <v>507</v>
      </c>
      <c r="F189" t="s">
        <v>696</v>
      </c>
      <c r="G189" t="s">
        <v>685</v>
      </c>
      <c r="H189" s="107" t="s">
        <v>3396</v>
      </c>
      <c r="I189">
        <v>4033</v>
      </c>
      <c r="J189" t="s">
        <v>696</v>
      </c>
    </row>
    <row r="190" spans="1:10" ht="30">
      <c r="A190" t="s">
        <v>1360</v>
      </c>
      <c r="B190" t="s">
        <v>1211</v>
      </c>
      <c r="C190" t="s">
        <v>2245</v>
      </c>
      <c r="D190" t="s">
        <v>983</v>
      </c>
      <c r="E190" s="76" t="s">
        <v>507</v>
      </c>
      <c r="F190" t="s">
        <v>696</v>
      </c>
      <c r="G190" t="s">
        <v>685</v>
      </c>
      <c r="H190" s="107" t="s">
        <v>3396</v>
      </c>
      <c r="I190">
        <v>4033</v>
      </c>
      <c r="J190" t="s">
        <v>696</v>
      </c>
    </row>
    <row r="191" spans="1:10" ht="30">
      <c r="A191" t="s">
        <v>1363</v>
      </c>
      <c r="B191" t="s">
        <v>1212</v>
      </c>
      <c r="C191" t="s">
        <v>2260</v>
      </c>
      <c r="D191" t="s">
        <v>2347</v>
      </c>
      <c r="E191" s="76" t="s">
        <v>507</v>
      </c>
      <c r="F191" t="s">
        <v>696</v>
      </c>
      <c r="G191" t="s">
        <v>685</v>
      </c>
      <c r="H191" s="107" t="s">
        <v>3396</v>
      </c>
      <c r="I191">
        <v>4033</v>
      </c>
      <c r="J191" t="s">
        <v>696</v>
      </c>
    </row>
    <row r="192" spans="1:10" ht="30">
      <c r="A192" t="s">
        <v>1365</v>
      </c>
      <c r="B192" t="s">
        <v>1215</v>
      </c>
      <c r="C192" t="s">
        <v>2221</v>
      </c>
      <c r="D192" t="s">
        <v>1404</v>
      </c>
      <c r="E192" s="76" t="s">
        <v>507</v>
      </c>
      <c r="F192" t="s">
        <v>696</v>
      </c>
      <c r="G192" t="s">
        <v>685</v>
      </c>
      <c r="H192" s="107" t="s">
        <v>3396</v>
      </c>
      <c r="I192">
        <v>4033</v>
      </c>
      <c r="J192" t="s">
        <v>696</v>
      </c>
    </row>
    <row r="193" spans="1:10" ht="30">
      <c r="A193" t="s">
        <v>1366</v>
      </c>
      <c r="B193" t="s">
        <v>1216</v>
      </c>
      <c r="C193" t="s">
        <v>2348</v>
      </c>
      <c r="D193" t="s">
        <v>2347</v>
      </c>
      <c r="E193" s="76" t="s">
        <v>507</v>
      </c>
      <c r="F193" t="s">
        <v>696</v>
      </c>
      <c r="G193" t="s">
        <v>685</v>
      </c>
      <c r="H193" s="107" t="s">
        <v>3396</v>
      </c>
      <c r="I193">
        <v>4033</v>
      </c>
      <c r="J193" t="s">
        <v>696</v>
      </c>
    </row>
    <row r="194" spans="1:10" ht="30">
      <c r="A194" t="s">
        <v>1367</v>
      </c>
      <c r="B194" t="s">
        <v>1217</v>
      </c>
      <c r="C194" t="s">
        <v>2275</v>
      </c>
      <c r="D194" t="s">
        <v>990</v>
      </c>
      <c r="E194" s="76" t="s">
        <v>507</v>
      </c>
      <c r="F194" t="s">
        <v>696</v>
      </c>
      <c r="G194" t="s">
        <v>685</v>
      </c>
      <c r="H194" s="107" t="s">
        <v>3396</v>
      </c>
      <c r="I194">
        <v>4033</v>
      </c>
      <c r="J194" t="s">
        <v>696</v>
      </c>
    </row>
    <row r="195" spans="1:10">
      <c r="A195" t="s">
        <v>1368</v>
      </c>
      <c r="B195" t="s">
        <v>1218</v>
      </c>
      <c r="C195" t="s">
        <v>2349</v>
      </c>
      <c r="D195" t="s">
        <v>2350</v>
      </c>
      <c r="E195" s="76">
        <v>41001</v>
      </c>
      <c r="F195" t="s">
        <v>501</v>
      </c>
      <c r="G195" t="s">
        <v>501</v>
      </c>
      <c r="H195" s="76" t="s">
        <v>3127</v>
      </c>
      <c r="I195">
        <v>4033</v>
      </c>
      <c r="J195" t="s">
        <v>501</v>
      </c>
    </row>
    <row r="196" spans="1:10" ht="30">
      <c r="A196" t="s">
        <v>1369</v>
      </c>
      <c r="B196" t="s">
        <v>1219</v>
      </c>
      <c r="C196" t="s">
        <v>2351</v>
      </c>
      <c r="D196" t="s">
        <v>783</v>
      </c>
      <c r="E196" s="76" t="s">
        <v>507</v>
      </c>
      <c r="F196" t="s">
        <v>696</v>
      </c>
      <c r="G196" t="s">
        <v>685</v>
      </c>
      <c r="H196" s="107" t="s">
        <v>3396</v>
      </c>
      <c r="I196">
        <v>4035</v>
      </c>
      <c r="J196" t="s">
        <v>696</v>
      </c>
    </row>
    <row r="197" spans="1:10" ht="30">
      <c r="A197" t="s">
        <v>1370</v>
      </c>
      <c r="B197" t="s">
        <v>1220</v>
      </c>
      <c r="C197" t="s">
        <v>2249</v>
      </c>
      <c r="D197" t="s">
        <v>2352</v>
      </c>
      <c r="E197" s="76" t="s">
        <v>507</v>
      </c>
      <c r="F197" t="s">
        <v>696</v>
      </c>
      <c r="G197" t="s">
        <v>685</v>
      </c>
      <c r="H197" s="107" t="s">
        <v>3396</v>
      </c>
      <c r="I197">
        <v>4033</v>
      </c>
      <c r="J197" t="s">
        <v>696</v>
      </c>
    </row>
    <row r="198" spans="1:10" ht="30">
      <c r="A198" t="s">
        <v>1371</v>
      </c>
      <c r="B198" t="s">
        <v>1221</v>
      </c>
      <c r="C198" t="s">
        <v>2353</v>
      </c>
      <c r="D198" t="s">
        <v>789</v>
      </c>
      <c r="E198" s="76" t="s">
        <v>507</v>
      </c>
      <c r="F198" t="s">
        <v>696</v>
      </c>
      <c r="G198" t="s">
        <v>685</v>
      </c>
      <c r="H198" s="107" t="s">
        <v>3396</v>
      </c>
      <c r="I198">
        <v>4033</v>
      </c>
      <c r="J198" t="s">
        <v>696</v>
      </c>
    </row>
    <row r="199" spans="1:10" ht="30">
      <c r="A199" t="s">
        <v>1372</v>
      </c>
      <c r="B199" t="s">
        <v>1222</v>
      </c>
      <c r="C199" t="s">
        <v>2354</v>
      </c>
      <c r="D199" t="s">
        <v>993</v>
      </c>
      <c r="E199" s="76" t="s">
        <v>507</v>
      </c>
      <c r="F199" t="s">
        <v>696</v>
      </c>
      <c r="G199" t="s">
        <v>685</v>
      </c>
      <c r="H199" s="107" t="s">
        <v>3396</v>
      </c>
      <c r="I199">
        <v>4033</v>
      </c>
      <c r="J199" t="s">
        <v>696</v>
      </c>
    </row>
    <row r="200" spans="1:10" ht="30">
      <c r="A200" t="s">
        <v>1373</v>
      </c>
      <c r="B200" t="s">
        <v>1224</v>
      </c>
      <c r="C200" t="s">
        <v>2355</v>
      </c>
      <c r="D200" t="s">
        <v>1404</v>
      </c>
      <c r="E200" s="76" t="s">
        <v>507</v>
      </c>
      <c r="F200" t="s">
        <v>696</v>
      </c>
      <c r="G200" t="s">
        <v>685</v>
      </c>
      <c r="H200" s="107" t="s">
        <v>3396</v>
      </c>
      <c r="I200">
        <v>4033</v>
      </c>
      <c r="J200" t="s">
        <v>696</v>
      </c>
    </row>
    <row r="201" spans="1:10">
      <c r="A201" t="s">
        <v>1374</v>
      </c>
      <c r="B201" t="s">
        <v>1225</v>
      </c>
      <c r="C201" t="s">
        <v>2264</v>
      </c>
      <c r="D201" t="s">
        <v>999</v>
      </c>
      <c r="E201">
        <v>40990</v>
      </c>
      <c r="F201" t="s">
        <v>501</v>
      </c>
      <c r="G201" t="s">
        <v>501</v>
      </c>
      <c r="H201" t="s">
        <v>2423</v>
      </c>
      <c r="I201">
        <v>4033</v>
      </c>
      <c r="J201" t="s">
        <v>501</v>
      </c>
    </row>
    <row r="202" spans="1:10" ht="30">
      <c r="A202" t="s">
        <v>1376</v>
      </c>
      <c r="B202" t="s">
        <v>1227</v>
      </c>
      <c r="C202" t="s">
        <v>2424</v>
      </c>
      <c r="D202" t="s">
        <v>164</v>
      </c>
      <c r="E202" s="76" t="s">
        <v>507</v>
      </c>
      <c r="F202" t="s">
        <v>696</v>
      </c>
      <c r="G202" t="s">
        <v>685</v>
      </c>
      <c r="H202" s="107" t="s">
        <v>3396</v>
      </c>
      <c r="I202">
        <v>4035</v>
      </c>
      <c r="J202" t="s">
        <v>696</v>
      </c>
    </row>
    <row r="203" spans="1:10">
      <c r="A203" t="s">
        <v>2372</v>
      </c>
      <c r="B203" t="s">
        <v>2277</v>
      </c>
      <c r="C203" t="s">
        <v>2425</v>
      </c>
      <c r="D203" t="s">
        <v>1389</v>
      </c>
      <c r="E203">
        <v>40990</v>
      </c>
      <c r="F203" t="s">
        <v>501</v>
      </c>
      <c r="G203" t="s">
        <v>501</v>
      </c>
      <c r="H203" t="s">
        <v>703</v>
      </c>
      <c r="I203">
        <v>4033</v>
      </c>
      <c r="J203" t="s">
        <v>501</v>
      </c>
    </row>
    <row r="204" spans="1:10" ht="30">
      <c r="A204" t="s">
        <v>1378</v>
      </c>
      <c r="B204" t="s">
        <v>1229</v>
      </c>
      <c r="C204" t="s">
        <v>2426</v>
      </c>
      <c r="D204" t="s">
        <v>1443</v>
      </c>
      <c r="E204" s="76" t="s">
        <v>507</v>
      </c>
      <c r="F204" t="s">
        <v>696</v>
      </c>
      <c r="G204" t="s">
        <v>685</v>
      </c>
      <c r="H204" s="107" t="s">
        <v>3396</v>
      </c>
      <c r="I204">
        <v>4033</v>
      </c>
      <c r="J204" t="s">
        <v>696</v>
      </c>
    </row>
    <row r="205" spans="1:10" ht="30">
      <c r="A205" t="s">
        <v>1379</v>
      </c>
      <c r="B205" t="s">
        <v>1230</v>
      </c>
      <c r="C205" t="s">
        <v>2427</v>
      </c>
      <c r="D205" t="s">
        <v>1398</v>
      </c>
      <c r="E205" s="76" t="s">
        <v>507</v>
      </c>
      <c r="F205" t="s">
        <v>696</v>
      </c>
      <c r="G205" t="s">
        <v>685</v>
      </c>
      <c r="H205" s="107" t="s">
        <v>3396</v>
      </c>
      <c r="I205">
        <v>4033</v>
      </c>
      <c r="J205" t="s">
        <v>696</v>
      </c>
    </row>
    <row r="206" spans="1:10" ht="30">
      <c r="A206" t="s">
        <v>1380</v>
      </c>
      <c r="B206" t="s">
        <v>1231</v>
      </c>
      <c r="C206" t="s">
        <v>2428</v>
      </c>
      <c r="D206" t="s">
        <v>1398</v>
      </c>
      <c r="E206" s="76" t="s">
        <v>507</v>
      </c>
      <c r="F206" t="s">
        <v>696</v>
      </c>
      <c r="G206" t="s">
        <v>685</v>
      </c>
      <c r="H206" s="107" t="s">
        <v>3396</v>
      </c>
      <c r="I206">
        <v>4033</v>
      </c>
      <c r="J206" t="s">
        <v>696</v>
      </c>
    </row>
    <row r="207" spans="1:10" ht="30">
      <c r="A207" t="s">
        <v>1381</v>
      </c>
      <c r="B207" t="s">
        <v>1232</v>
      </c>
      <c r="C207" t="s">
        <v>2199</v>
      </c>
      <c r="D207" t="s">
        <v>1402</v>
      </c>
      <c r="E207" s="76" t="s">
        <v>507</v>
      </c>
      <c r="F207" t="s">
        <v>696</v>
      </c>
      <c r="G207" t="s">
        <v>685</v>
      </c>
      <c r="H207" s="107" t="s">
        <v>3396</v>
      </c>
      <c r="I207">
        <v>4035</v>
      </c>
      <c r="J207" t="s">
        <v>696</v>
      </c>
    </row>
    <row r="208" spans="1:10" ht="30">
      <c r="A208" t="s">
        <v>1382</v>
      </c>
      <c r="B208" t="s">
        <v>1233</v>
      </c>
      <c r="C208" t="s">
        <v>2429</v>
      </c>
      <c r="D208" t="s">
        <v>999</v>
      </c>
      <c r="E208" s="76" t="s">
        <v>507</v>
      </c>
      <c r="F208" t="s">
        <v>696</v>
      </c>
      <c r="G208" t="s">
        <v>685</v>
      </c>
      <c r="H208" s="107" t="s">
        <v>3396</v>
      </c>
      <c r="I208">
        <v>4033</v>
      </c>
      <c r="J208" t="s">
        <v>696</v>
      </c>
    </row>
    <row r="209" spans="1:10" ht="30">
      <c r="A209" t="s">
        <v>1386</v>
      </c>
      <c r="B209" t="s">
        <v>1237</v>
      </c>
      <c r="C209" t="s">
        <v>2430</v>
      </c>
      <c r="D209" t="s">
        <v>1398</v>
      </c>
      <c r="E209" s="76" t="s">
        <v>507</v>
      </c>
      <c r="F209" t="s">
        <v>696</v>
      </c>
      <c r="G209" t="s">
        <v>685</v>
      </c>
      <c r="H209" s="107" t="s">
        <v>3396</v>
      </c>
      <c r="I209">
        <v>4033</v>
      </c>
      <c r="J209" t="s">
        <v>696</v>
      </c>
    </row>
    <row r="210" spans="1:10" ht="30">
      <c r="A210" t="s">
        <v>1387</v>
      </c>
      <c r="B210" t="s">
        <v>1238</v>
      </c>
      <c r="C210" t="s">
        <v>2431</v>
      </c>
      <c r="D210" t="s">
        <v>1398</v>
      </c>
      <c r="E210" s="76" t="s">
        <v>507</v>
      </c>
      <c r="F210" t="s">
        <v>696</v>
      </c>
      <c r="G210" t="s">
        <v>685</v>
      </c>
      <c r="H210" s="107" t="s">
        <v>3396</v>
      </c>
      <c r="I210">
        <v>4033</v>
      </c>
      <c r="J210" t="s">
        <v>696</v>
      </c>
    </row>
    <row r="211" spans="1:10" ht="30">
      <c r="A211" t="s">
        <v>1321</v>
      </c>
      <c r="B211" t="s">
        <v>1322</v>
      </c>
      <c r="C211" t="s">
        <v>2292</v>
      </c>
      <c r="D211" t="s">
        <v>1402</v>
      </c>
      <c r="E211" s="76" t="s">
        <v>507</v>
      </c>
      <c r="F211" t="s">
        <v>696</v>
      </c>
      <c r="G211" t="s">
        <v>685</v>
      </c>
      <c r="H211" s="107" t="s">
        <v>3396</v>
      </c>
      <c r="I211">
        <v>4033</v>
      </c>
      <c r="J211" t="s">
        <v>696</v>
      </c>
    </row>
    <row r="212" spans="1:10" ht="30">
      <c r="A212" t="s">
        <v>1325</v>
      </c>
      <c r="B212" t="s">
        <v>1326</v>
      </c>
      <c r="C212" s="76" t="s">
        <v>2610</v>
      </c>
      <c r="D212" s="76" t="s">
        <v>993</v>
      </c>
      <c r="E212" s="76" t="s">
        <v>507</v>
      </c>
      <c r="F212" t="s">
        <v>696</v>
      </c>
      <c r="G212" t="s">
        <v>685</v>
      </c>
      <c r="H212" s="107" t="s">
        <v>3396</v>
      </c>
      <c r="I212">
        <v>4033</v>
      </c>
      <c r="J212" t="s">
        <v>696</v>
      </c>
    </row>
    <row r="213" spans="1:10" ht="30">
      <c r="A213" t="s">
        <v>1327</v>
      </c>
      <c r="B213" t="s">
        <v>1328</v>
      </c>
      <c r="C213" s="76" t="s">
        <v>2302</v>
      </c>
      <c r="D213" s="76" t="s">
        <v>1405</v>
      </c>
      <c r="E213" s="76" t="s">
        <v>507</v>
      </c>
      <c r="F213" t="s">
        <v>696</v>
      </c>
      <c r="G213" t="s">
        <v>685</v>
      </c>
      <c r="H213" s="107" t="s">
        <v>3396</v>
      </c>
      <c r="I213">
        <v>4035</v>
      </c>
      <c r="J213" t="s">
        <v>696</v>
      </c>
    </row>
    <row r="214" spans="1:10" ht="30">
      <c r="A214" t="s">
        <v>1331</v>
      </c>
      <c r="B214" t="s">
        <v>1332</v>
      </c>
      <c r="C214" s="76" t="s">
        <v>2308</v>
      </c>
      <c r="D214" s="76" t="s">
        <v>993</v>
      </c>
      <c r="E214" s="76" t="s">
        <v>507</v>
      </c>
      <c r="F214" t="s">
        <v>696</v>
      </c>
      <c r="G214" t="s">
        <v>685</v>
      </c>
      <c r="H214" s="107" t="s">
        <v>3396</v>
      </c>
      <c r="I214">
        <v>4033</v>
      </c>
      <c r="J214" t="s">
        <v>696</v>
      </c>
    </row>
    <row r="215" spans="1:10" ht="30">
      <c r="A215" t="s">
        <v>1333</v>
      </c>
      <c r="B215" t="s">
        <v>1334</v>
      </c>
      <c r="C215" s="76" t="s">
        <v>2312</v>
      </c>
      <c r="D215" s="76" t="s">
        <v>1405</v>
      </c>
      <c r="E215" s="76" t="s">
        <v>507</v>
      </c>
      <c r="F215" t="s">
        <v>696</v>
      </c>
      <c r="G215" t="s">
        <v>685</v>
      </c>
      <c r="H215" s="107" t="s">
        <v>3396</v>
      </c>
      <c r="I215">
        <v>4033</v>
      </c>
      <c r="J215" t="s">
        <v>696</v>
      </c>
    </row>
    <row r="216" spans="1:10">
      <c r="A216" t="s">
        <v>726</v>
      </c>
      <c r="B216" t="s">
        <v>727</v>
      </c>
      <c r="C216" t="s">
        <v>2358</v>
      </c>
      <c r="D216" t="s">
        <v>979</v>
      </c>
      <c r="E216">
        <v>40988</v>
      </c>
      <c r="F216" t="s">
        <v>501</v>
      </c>
      <c r="G216" t="s">
        <v>501</v>
      </c>
      <c r="H216" t="s">
        <v>701</v>
      </c>
      <c r="I216">
        <v>4033</v>
      </c>
      <c r="J216" t="s">
        <v>501</v>
      </c>
    </row>
    <row r="217" spans="1:10">
      <c r="A217" t="s">
        <v>1393</v>
      </c>
      <c r="B217" t="s">
        <v>1394</v>
      </c>
      <c r="C217" t="s">
        <v>2432</v>
      </c>
      <c r="D217" t="s">
        <v>993</v>
      </c>
      <c r="E217" t="s">
        <v>507</v>
      </c>
      <c r="F217" t="s">
        <v>696</v>
      </c>
      <c r="G217" s="76" t="s">
        <v>685</v>
      </c>
      <c r="H217" t="s">
        <v>2420</v>
      </c>
      <c r="I217">
        <v>4033</v>
      </c>
      <c r="J217" t="s">
        <v>696</v>
      </c>
    </row>
    <row r="218" spans="1:10">
      <c r="A218" t="s">
        <v>1375</v>
      </c>
      <c r="B218" t="s">
        <v>2223</v>
      </c>
      <c r="C218" t="s">
        <v>2225</v>
      </c>
      <c r="D218" t="s">
        <v>1405</v>
      </c>
      <c r="E218" t="s">
        <v>507</v>
      </c>
      <c r="F218" t="s">
        <v>696</v>
      </c>
      <c r="G218" s="76" t="s">
        <v>685</v>
      </c>
      <c r="H218" t="s">
        <v>2420</v>
      </c>
      <c r="I218">
        <v>4033</v>
      </c>
      <c r="J218" t="s">
        <v>696</v>
      </c>
    </row>
    <row r="219" spans="1:10">
      <c r="A219" t="s">
        <v>829</v>
      </c>
      <c r="B219" t="s">
        <v>830</v>
      </c>
      <c r="C219" s="76" t="s">
        <v>994</v>
      </c>
      <c r="D219" s="76" t="s">
        <v>995</v>
      </c>
      <c r="E219" s="76">
        <v>40975</v>
      </c>
      <c r="F219" t="s">
        <v>501</v>
      </c>
      <c r="G219" t="s">
        <v>501</v>
      </c>
      <c r="H219" t="s">
        <v>767</v>
      </c>
      <c r="I219">
        <v>4035</v>
      </c>
      <c r="J219" t="s">
        <v>501</v>
      </c>
    </row>
    <row r="220" spans="1:10" ht="30">
      <c r="A220" t="s">
        <v>2442</v>
      </c>
      <c r="B220" t="s">
        <v>2456</v>
      </c>
      <c r="C220" s="76" t="s">
        <v>2612</v>
      </c>
      <c r="D220" s="76" t="s">
        <v>1389</v>
      </c>
      <c r="E220" t="s">
        <v>507</v>
      </c>
      <c r="F220" t="s">
        <v>696</v>
      </c>
      <c r="G220" t="s">
        <v>685</v>
      </c>
      <c r="H220" s="107" t="s">
        <v>3396</v>
      </c>
      <c r="I220">
        <v>4033</v>
      </c>
      <c r="J220" t="s">
        <v>696</v>
      </c>
    </row>
    <row r="221" spans="1:10">
      <c r="A221" t="s">
        <v>2443</v>
      </c>
      <c r="B221" t="s">
        <v>2457</v>
      </c>
      <c r="C221" s="76" t="s">
        <v>2476</v>
      </c>
      <c r="D221" s="76" t="s">
        <v>990</v>
      </c>
      <c r="E221" s="76">
        <v>40994</v>
      </c>
      <c r="F221" s="76" t="s">
        <v>501</v>
      </c>
      <c r="G221" s="76" t="s">
        <v>501</v>
      </c>
      <c r="H221" s="76" t="s">
        <v>495</v>
      </c>
      <c r="I221">
        <v>4033</v>
      </c>
      <c r="J221" t="s">
        <v>501</v>
      </c>
    </row>
    <row r="222" spans="1:10" ht="30">
      <c r="A222" t="s">
        <v>2444</v>
      </c>
      <c r="B222" t="s">
        <v>2458</v>
      </c>
      <c r="C222" s="76" t="s">
        <v>2613</v>
      </c>
      <c r="D222" s="76" t="s">
        <v>1401</v>
      </c>
      <c r="E222" s="76" t="s">
        <v>507</v>
      </c>
      <c r="F222" s="76" t="s">
        <v>696</v>
      </c>
      <c r="G222" s="76" t="s">
        <v>685</v>
      </c>
      <c r="H222" s="107" t="s">
        <v>3396</v>
      </c>
      <c r="I222">
        <v>4035</v>
      </c>
      <c r="J222" t="s">
        <v>696</v>
      </c>
    </row>
    <row r="223" spans="1:10">
      <c r="A223" t="s">
        <v>2445</v>
      </c>
      <c r="B223" t="s">
        <v>2550</v>
      </c>
      <c r="C223" t="s">
        <v>2482</v>
      </c>
      <c r="D223" t="s">
        <v>979</v>
      </c>
      <c r="E223">
        <v>40994</v>
      </c>
      <c r="F223" t="s">
        <v>501</v>
      </c>
      <c r="G223" t="s">
        <v>501</v>
      </c>
      <c r="H223" t="s">
        <v>703</v>
      </c>
      <c r="I223">
        <v>4033</v>
      </c>
      <c r="J223" t="s">
        <v>501</v>
      </c>
    </row>
    <row r="224" spans="1:10">
      <c r="A224" t="s">
        <v>2446</v>
      </c>
      <c r="B224" t="s">
        <v>2459</v>
      </c>
      <c r="C224" s="76" t="s">
        <v>2614</v>
      </c>
      <c r="D224" s="76" t="s">
        <v>979</v>
      </c>
      <c r="E224">
        <v>40996</v>
      </c>
      <c r="F224" t="s">
        <v>501</v>
      </c>
      <c r="G224" t="s">
        <v>501</v>
      </c>
      <c r="H224" s="76" t="s">
        <v>2615</v>
      </c>
      <c r="I224">
        <v>4033</v>
      </c>
      <c r="J224" t="s">
        <v>501</v>
      </c>
    </row>
    <row r="225" spans="1:10" ht="30">
      <c r="A225" t="s">
        <v>2447</v>
      </c>
      <c r="B225" t="s">
        <v>2460</v>
      </c>
      <c r="C225" s="76" t="s">
        <v>2616</v>
      </c>
      <c r="D225" s="76" t="s">
        <v>1398</v>
      </c>
      <c r="E225" t="s">
        <v>507</v>
      </c>
      <c r="F225" t="s">
        <v>696</v>
      </c>
      <c r="G225" t="s">
        <v>685</v>
      </c>
      <c r="H225" s="107" t="s">
        <v>3396</v>
      </c>
      <c r="I225">
        <v>4033</v>
      </c>
      <c r="J225" t="s">
        <v>696</v>
      </c>
    </row>
    <row r="226" spans="1:10">
      <c r="A226" t="s">
        <v>2781</v>
      </c>
      <c r="B226" t="s">
        <v>2754</v>
      </c>
      <c r="C226" s="76" t="s">
        <v>3128</v>
      </c>
      <c r="D226" s="76" t="s">
        <v>997</v>
      </c>
      <c r="E226" s="76">
        <v>41038</v>
      </c>
      <c r="F226" s="76" t="s">
        <v>694</v>
      </c>
      <c r="G226" s="76" t="s">
        <v>694</v>
      </c>
      <c r="H226" s="76" t="s">
        <v>3129</v>
      </c>
      <c r="I226">
        <v>4035</v>
      </c>
      <c r="J226" t="s">
        <v>694</v>
      </c>
    </row>
    <row r="227" spans="1:10" ht="30">
      <c r="A227" t="s">
        <v>2449</v>
      </c>
      <c r="B227" t="s">
        <v>2462</v>
      </c>
      <c r="C227" s="76" t="s">
        <v>2618</v>
      </c>
      <c r="D227" s="76" t="s">
        <v>997</v>
      </c>
      <c r="E227" t="s">
        <v>507</v>
      </c>
      <c r="F227" t="s">
        <v>696</v>
      </c>
      <c r="G227" t="s">
        <v>685</v>
      </c>
      <c r="H227" s="107" t="s">
        <v>3396</v>
      </c>
      <c r="I227">
        <v>4033</v>
      </c>
      <c r="J227" t="s">
        <v>696</v>
      </c>
    </row>
    <row r="228" spans="1:10" ht="30">
      <c r="A228" t="s">
        <v>2450</v>
      </c>
      <c r="B228" t="s">
        <v>2463</v>
      </c>
      <c r="C228" s="76" t="s">
        <v>2619</v>
      </c>
      <c r="D228" s="76" t="s">
        <v>990</v>
      </c>
      <c r="E228" s="76" t="s">
        <v>507</v>
      </c>
      <c r="F228" s="76" t="s">
        <v>696</v>
      </c>
      <c r="G228" s="76" t="s">
        <v>685</v>
      </c>
      <c r="H228" s="107" t="s">
        <v>3396</v>
      </c>
      <c r="I228">
        <v>4033</v>
      </c>
      <c r="J228" t="s">
        <v>696</v>
      </c>
    </row>
    <row r="229" spans="1:10">
      <c r="A229" t="s">
        <v>1319</v>
      </c>
      <c r="B229" t="s">
        <v>1320</v>
      </c>
      <c r="C229" s="76" t="s">
        <v>2611</v>
      </c>
      <c r="D229" s="76" t="s">
        <v>1405</v>
      </c>
      <c r="E229" s="76">
        <v>41002</v>
      </c>
      <c r="F229" s="76" t="s">
        <v>501</v>
      </c>
      <c r="G229" s="76" t="s">
        <v>501</v>
      </c>
      <c r="H229" s="76" t="s">
        <v>2420</v>
      </c>
      <c r="I229">
        <v>4035</v>
      </c>
      <c r="J229" t="s">
        <v>501</v>
      </c>
    </row>
    <row r="230" spans="1:10">
      <c r="A230" t="s">
        <v>2452</v>
      </c>
      <c r="B230" t="s">
        <v>2535</v>
      </c>
      <c r="C230" s="76" t="s">
        <v>2621</v>
      </c>
      <c r="D230" s="76" t="s">
        <v>1389</v>
      </c>
      <c r="E230" s="76">
        <v>40997</v>
      </c>
      <c r="F230" s="76" t="s">
        <v>501</v>
      </c>
      <c r="G230" s="76" t="s">
        <v>501</v>
      </c>
      <c r="H230" s="76" t="s">
        <v>495</v>
      </c>
      <c r="I230">
        <v>4033</v>
      </c>
      <c r="J230" t="s">
        <v>501</v>
      </c>
    </row>
    <row r="231" spans="1:10" ht="30">
      <c r="A231" t="s">
        <v>2453</v>
      </c>
      <c r="B231" t="s">
        <v>2465</v>
      </c>
      <c r="C231" s="76" t="s">
        <v>2622</v>
      </c>
      <c r="D231" s="76" t="s">
        <v>1405</v>
      </c>
      <c r="E231" s="76" t="s">
        <v>507</v>
      </c>
      <c r="F231" s="76" t="s">
        <v>696</v>
      </c>
      <c r="G231" s="76" t="s">
        <v>685</v>
      </c>
      <c r="H231" s="107" t="s">
        <v>3396</v>
      </c>
      <c r="I231">
        <v>4035</v>
      </c>
      <c r="J231" t="s">
        <v>696</v>
      </c>
    </row>
    <row r="232" spans="1:10">
      <c r="A232" t="s">
        <v>2454</v>
      </c>
      <c r="B232" t="s">
        <v>2466</v>
      </c>
      <c r="C232" s="76" t="s">
        <v>2509</v>
      </c>
      <c r="D232" s="76" t="s">
        <v>1398</v>
      </c>
      <c r="E232" s="76">
        <v>40998</v>
      </c>
      <c r="F232" s="76" t="s">
        <v>501</v>
      </c>
      <c r="G232" s="76" t="s">
        <v>501</v>
      </c>
      <c r="H232" s="76" t="s">
        <v>3130</v>
      </c>
      <c r="I232">
        <v>4033</v>
      </c>
      <c r="J232" t="s">
        <v>501</v>
      </c>
    </row>
    <row r="233" spans="1:10">
      <c r="A233" t="s">
        <v>2448</v>
      </c>
      <c r="B233" t="s">
        <v>2461</v>
      </c>
      <c r="C233" s="76" t="s">
        <v>2617</v>
      </c>
      <c r="D233" s="76" t="s">
        <v>1402</v>
      </c>
      <c r="E233" s="76">
        <v>41031</v>
      </c>
      <c r="F233" s="76" t="s">
        <v>501</v>
      </c>
      <c r="G233" s="76" t="s">
        <v>501</v>
      </c>
      <c r="H233" s="76" t="s">
        <v>3129</v>
      </c>
      <c r="I233">
        <v>4035</v>
      </c>
      <c r="J233" t="s">
        <v>501</v>
      </c>
    </row>
    <row r="234" spans="1:10">
      <c r="A234" t="s">
        <v>1115</v>
      </c>
      <c r="B234" t="s">
        <v>1116</v>
      </c>
      <c r="C234" t="s">
        <v>3131</v>
      </c>
      <c r="D234" t="s">
        <v>979</v>
      </c>
      <c r="E234">
        <v>41010</v>
      </c>
      <c r="F234" t="s">
        <v>501</v>
      </c>
      <c r="G234" t="s">
        <v>501</v>
      </c>
      <c r="H234" t="s">
        <v>3121</v>
      </c>
      <c r="I234">
        <v>4033</v>
      </c>
      <c r="J234" t="s">
        <v>501</v>
      </c>
    </row>
    <row r="235" spans="1:10">
      <c r="A235" t="s">
        <v>2406</v>
      </c>
      <c r="B235" t="s">
        <v>1206</v>
      </c>
      <c r="C235" t="s">
        <v>2413</v>
      </c>
      <c r="D235" t="s">
        <v>1402</v>
      </c>
      <c r="E235">
        <v>41019</v>
      </c>
      <c r="F235" t="s">
        <v>696</v>
      </c>
      <c r="G235" t="s">
        <v>685</v>
      </c>
      <c r="H235" t="s">
        <v>3129</v>
      </c>
      <c r="I235">
        <v>4035</v>
      </c>
      <c r="J235" t="s">
        <v>696</v>
      </c>
    </row>
    <row r="236" spans="1:10" ht="30">
      <c r="A236" t="s">
        <v>2594</v>
      </c>
      <c r="B236" t="s">
        <v>2595</v>
      </c>
      <c r="C236" t="s">
        <v>2607</v>
      </c>
      <c r="D236" t="s">
        <v>164</v>
      </c>
      <c r="E236" t="s">
        <v>507</v>
      </c>
      <c r="F236" t="s">
        <v>696</v>
      </c>
      <c r="G236" t="s">
        <v>685</v>
      </c>
      <c r="H236" s="107" t="s">
        <v>3396</v>
      </c>
      <c r="I236">
        <v>4033</v>
      </c>
      <c r="J236" t="s">
        <v>696</v>
      </c>
    </row>
    <row r="237" spans="1:10">
      <c r="A237" t="s">
        <v>2656</v>
      </c>
      <c r="B237" t="s">
        <v>2649</v>
      </c>
      <c r="C237" t="s">
        <v>2651</v>
      </c>
      <c r="D237" t="s">
        <v>1398</v>
      </c>
      <c r="E237">
        <v>41024</v>
      </c>
      <c r="F237" t="s">
        <v>501</v>
      </c>
      <c r="G237" t="s">
        <v>501</v>
      </c>
      <c r="H237" t="s">
        <v>316</v>
      </c>
      <c r="I237">
        <v>4033</v>
      </c>
      <c r="J237" t="s">
        <v>501</v>
      </c>
    </row>
    <row r="238" spans="1:10">
      <c r="A238" t="s">
        <v>2645</v>
      </c>
      <c r="B238" t="s">
        <v>1831</v>
      </c>
      <c r="C238" t="s">
        <v>3132</v>
      </c>
      <c r="D238" t="s">
        <v>1443</v>
      </c>
      <c r="E238" t="s">
        <v>507</v>
      </c>
      <c r="F238" t="s">
        <v>696</v>
      </c>
      <c r="G238" t="s">
        <v>685</v>
      </c>
      <c r="H238" t="s">
        <v>3121</v>
      </c>
      <c r="I238">
        <v>4033</v>
      </c>
      <c r="J238" t="s">
        <v>696</v>
      </c>
    </row>
    <row r="239" spans="1:10">
      <c r="A239" t="s">
        <v>2640</v>
      </c>
      <c r="B239" t="s">
        <v>2641</v>
      </c>
      <c r="C239" t="s">
        <v>3133</v>
      </c>
      <c r="D239" t="s">
        <v>1389</v>
      </c>
      <c r="E239">
        <v>41026</v>
      </c>
      <c r="F239" t="s">
        <v>501</v>
      </c>
      <c r="G239" t="s">
        <v>501</v>
      </c>
      <c r="H239" t="s">
        <v>3121</v>
      </c>
      <c r="I239">
        <v>4033</v>
      </c>
      <c r="J239" t="s">
        <v>501</v>
      </c>
    </row>
    <row r="240" spans="1:10">
      <c r="A240" t="s">
        <v>27</v>
      </c>
      <c r="B240" t="s">
        <v>361</v>
      </c>
      <c r="C240" t="s">
        <v>28</v>
      </c>
      <c r="D240" t="s">
        <v>347</v>
      </c>
      <c r="E240">
        <v>40932</v>
      </c>
      <c r="F240" t="s">
        <v>501</v>
      </c>
      <c r="G240" t="s">
        <v>501</v>
      </c>
      <c r="H240" t="s">
        <v>678</v>
      </c>
      <c r="I240">
        <v>4035</v>
      </c>
      <c r="J240" t="s">
        <v>501</v>
      </c>
    </row>
    <row r="241" spans="1:10">
      <c r="A241" t="s">
        <v>2761</v>
      </c>
      <c r="B241" t="s">
        <v>118</v>
      </c>
      <c r="C241" t="s">
        <v>3134</v>
      </c>
      <c r="D241" t="s">
        <v>979</v>
      </c>
      <c r="E241">
        <v>41011</v>
      </c>
      <c r="F241" t="s">
        <v>501</v>
      </c>
      <c r="G241" t="s">
        <v>501</v>
      </c>
      <c r="H241" t="s">
        <v>3121</v>
      </c>
      <c r="I241">
        <v>4033</v>
      </c>
      <c r="J241" t="s">
        <v>501</v>
      </c>
    </row>
    <row r="242" spans="1:10">
      <c r="A242" t="s">
        <v>2762</v>
      </c>
      <c r="B242" t="s">
        <v>118</v>
      </c>
      <c r="C242" t="s">
        <v>3135</v>
      </c>
      <c r="D242" t="s">
        <v>979</v>
      </c>
      <c r="E242">
        <v>41011</v>
      </c>
      <c r="F242" t="s">
        <v>501</v>
      </c>
      <c r="G242" t="s">
        <v>501</v>
      </c>
      <c r="H242" t="s">
        <v>3121</v>
      </c>
      <c r="I242">
        <v>4033</v>
      </c>
      <c r="J242" t="s">
        <v>501</v>
      </c>
    </row>
    <row r="243" spans="1:10">
      <c r="A243" t="s">
        <v>3197</v>
      </c>
      <c r="B243" t="s">
        <v>2815</v>
      </c>
      <c r="C243" t="s">
        <v>3136</v>
      </c>
      <c r="D243" t="s">
        <v>999</v>
      </c>
      <c r="E243">
        <v>41026</v>
      </c>
      <c r="F243" t="s">
        <v>501</v>
      </c>
      <c r="G243" t="s">
        <v>501</v>
      </c>
      <c r="H243" t="s">
        <v>3121</v>
      </c>
      <c r="I243">
        <v>4033</v>
      </c>
      <c r="J243" t="s">
        <v>501</v>
      </c>
    </row>
    <row r="244" spans="1:10">
      <c r="A244" t="s">
        <v>2764</v>
      </c>
      <c r="B244" t="s">
        <v>118</v>
      </c>
      <c r="C244" t="s">
        <v>3137</v>
      </c>
      <c r="D244" t="s">
        <v>979</v>
      </c>
      <c r="E244">
        <v>41012</v>
      </c>
      <c r="F244" t="s">
        <v>696</v>
      </c>
      <c r="G244" t="s">
        <v>685</v>
      </c>
      <c r="H244" t="s">
        <v>3121</v>
      </c>
      <c r="I244">
        <v>4033</v>
      </c>
      <c r="J244" t="s">
        <v>696</v>
      </c>
    </row>
    <row r="245" spans="1:10">
      <c r="A245" t="s">
        <v>2765</v>
      </c>
      <c r="B245" t="s">
        <v>118</v>
      </c>
      <c r="C245" t="s">
        <v>3138</v>
      </c>
      <c r="D245" t="s">
        <v>979</v>
      </c>
      <c r="E245">
        <v>41012</v>
      </c>
      <c r="F245" t="s">
        <v>501</v>
      </c>
      <c r="G245" t="s">
        <v>501</v>
      </c>
      <c r="H245" t="s">
        <v>3121</v>
      </c>
      <c r="I245">
        <v>4033</v>
      </c>
      <c r="J245" t="s">
        <v>501</v>
      </c>
    </row>
    <row r="246" spans="1:10">
      <c r="A246" t="s">
        <v>2773</v>
      </c>
      <c r="B246" t="s">
        <v>118</v>
      </c>
      <c r="C246" t="s">
        <v>3139</v>
      </c>
      <c r="D246" t="s">
        <v>979</v>
      </c>
      <c r="E246">
        <v>41023</v>
      </c>
      <c r="F246" t="s">
        <v>501</v>
      </c>
      <c r="G246" t="s">
        <v>501</v>
      </c>
      <c r="H246" t="s">
        <v>3121</v>
      </c>
      <c r="I246">
        <v>4033</v>
      </c>
      <c r="J246" t="s">
        <v>501</v>
      </c>
    </row>
    <row r="247" spans="1:10" ht="30">
      <c r="A247" t="s">
        <v>2767</v>
      </c>
      <c r="B247" t="s">
        <v>118</v>
      </c>
      <c r="C247" t="s">
        <v>3140</v>
      </c>
      <c r="D247" t="s">
        <v>979</v>
      </c>
      <c r="E247" t="s">
        <v>507</v>
      </c>
      <c r="F247" t="s">
        <v>696</v>
      </c>
      <c r="G247" t="s">
        <v>685</v>
      </c>
      <c r="H247" s="107" t="s">
        <v>3396</v>
      </c>
      <c r="I247">
        <v>4033</v>
      </c>
      <c r="J247" t="s">
        <v>696</v>
      </c>
    </row>
    <row r="248" spans="1:10">
      <c r="A248" t="s">
        <v>2782</v>
      </c>
      <c r="B248" t="s">
        <v>118</v>
      </c>
      <c r="C248" t="s">
        <v>3141</v>
      </c>
      <c r="D248" t="s">
        <v>979</v>
      </c>
      <c r="E248">
        <v>41019</v>
      </c>
      <c r="F248" t="s">
        <v>501</v>
      </c>
      <c r="G248" t="s">
        <v>501</v>
      </c>
      <c r="H248" t="s">
        <v>3121</v>
      </c>
      <c r="I248">
        <v>4033</v>
      </c>
      <c r="J248" t="s">
        <v>501</v>
      </c>
    </row>
    <row r="249" spans="1:10">
      <c r="A249" t="s">
        <v>3142</v>
      </c>
      <c r="B249" t="s">
        <v>2824</v>
      </c>
      <c r="C249" t="s">
        <v>3143</v>
      </c>
      <c r="D249" t="s">
        <v>1398</v>
      </c>
      <c r="E249">
        <v>41023</v>
      </c>
      <c r="F249" t="s">
        <v>501</v>
      </c>
      <c r="G249" t="s">
        <v>501</v>
      </c>
      <c r="H249" t="s">
        <v>316</v>
      </c>
      <c r="I249">
        <v>4033</v>
      </c>
      <c r="J249" t="s">
        <v>501</v>
      </c>
    </row>
    <row r="250" spans="1:10">
      <c r="A250" t="s">
        <v>2775</v>
      </c>
      <c r="B250" t="s">
        <v>118</v>
      </c>
      <c r="C250" t="s">
        <v>2734</v>
      </c>
      <c r="D250" t="s">
        <v>979</v>
      </c>
      <c r="E250">
        <v>41019</v>
      </c>
      <c r="F250" t="s">
        <v>501</v>
      </c>
      <c r="G250" t="s">
        <v>501</v>
      </c>
      <c r="H250" t="s">
        <v>3121</v>
      </c>
      <c r="I250">
        <v>4033</v>
      </c>
      <c r="J250" t="s">
        <v>501</v>
      </c>
    </row>
    <row r="251" spans="1:10">
      <c r="A251" t="s">
        <v>2771</v>
      </c>
      <c r="B251" t="s">
        <v>118</v>
      </c>
      <c r="C251" t="s">
        <v>3144</v>
      </c>
      <c r="D251" t="s">
        <v>979</v>
      </c>
      <c r="E251">
        <v>41012</v>
      </c>
      <c r="F251" t="s">
        <v>501</v>
      </c>
      <c r="G251" t="s">
        <v>501</v>
      </c>
      <c r="H251" t="s">
        <v>3121</v>
      </c>
      <c r="I251">
        <v>4033</v>
      </c>
      <c r="J251" t="s">
        <v>501</v>
      </c>
    </row>
    <row r="252" spans="1:10">
      <c r="A252" t="s">
        <v>2778</v>
      </c>
      <c r="B252" t="s">
        <v>118</v>
      </c>
      <c r="C252" t="s">
        <v>3145</v>
      </c>
      <c r="D252" t="s">
        <v>979</v>
      </c>
      <c r="E252">
        <v>41019</v>
      </c>
      <c r="F252" t="s">
        <v>501</v>
      </c>
      <c r="G252" t="s">
        <v>501</v>
      </c>
      <c r="H252" t="s">
        <v>3121</v>
      </c>
      <c r="I252">
        <v>4033</v>
      </c>
      <c r="J252" t="s">
        <v>501</v>
      </c>
    </row>
    <row r="253" spans="1:10">
      <c r="A253" t="s">
        <v>2779</v>
      </c>
      <c r="B253" t="s">
        <v>118</v>
      </c>
      <c r="C253" t="s">
        <v>3146</v>
      </c>
      <c r="D253" t="s">
        <v>979</v>
      </c>
      <c r="E253">
        <v>41019</v>
      </c>
      <c r="F253" t="s">
        <v>696</v>
      </c>
      <c r="G253" t="s">
        <v>685</v>
      </c>
      <c r="H253" t="s">
        <v>3121</v>
      </c>
      <c r="I253">
        <v>4033</v>
      </c>
      <c r="J253" t="s">
        <v>696</v>
      </c>
    </row>
    <row r="254" spans="1:10">
      <c r="A254" t="s">
        <v>2780</v>
      </c>
      <c r="B254" t="s">
        <v>118</v>
      </c>
      <c r="C254" t="s">
        <v>3147</v>
      </c>
      <c r="D254" t="s">
        <v>979</v>
      </c>
      <c r="E254">
        <v>41022</v>
      </c>
      <c r="F254" t="s">
        <v>501</v>
      </c>
      <c r="G254" t="s">
        <v>501</v>
      </c>
      <c r="H254" t="s">
        <v>3121</v>
      </c>
      <c r="I254">
        <v>4033</v>
      </c>
      <c r="J254" t="s">
        <v>501</v>
      </c>
    </row>
    <row r="255" spans="1:10">
      <c r="A255" t="s">
        <v>3148</v>
      </c>
      <c r="B255" t="s">
        <v>2819</v>
      </c>
      <c r="C255" t="s">
        <v>3149</v>
      </c>
      <c r="D255" t="s">
        <v>990</v>
      </c>
      <c r="E255">
        <v>41017</v>
      </c>
      <c r="F255" t="s">
        <v>501</v>
      </c>
      <c r="G255" t="s">
        <v>501</v>
      </c>
      <c r="H255" t="s">
        <v>3150</v>
      </c>
      <c r="I255">
        <v>4033</v>
      </c>
      <c r="J255" t="s">
        <v>501</v>
      </c>
    </row>
    <row r="256" spans="1:10">
      <c r="A256" t="s">
        <v>2776</v>
      </c>
      <c r="B256" t="s">
        <v>118</v>
      </c>
      <c r="C256" t="s">
        <v>3151</v>
      </c>
      <c r="D256" t="s">
        <v>979</v>
      </c>
      <c r="E256">
        <v>41012</v>
      </c>
      <c r="F256" t="s">
        <v>501</v>
      </c>
      <c r="G256" t="s">
        <v>501</v>
      </c>
      <c r="H256" t="s">
        <v>3121</v>
      </c>
      <c r="I256">
        <v>4033</v>
      </c>
      <c r="J256" t="s">
        <v>501</v>
      </c>
    </row>
    <row r="257" spans="1:10" ht="30">
      <c r="A257" t="s">
        <v>2777</v>
      </c>
      <c r="B257" t="s">
        <v>118</v>
      </c>
      <c r="C257" t="s">
        <v>3152</v>
      </c>
      <c r="D257" t="s">
        <v>979</v>
      </c>
      <c r="E257" t="s">
        <v>507</v>
      </c>
      <c r="F257" t="s">
        <v>696</v>
      </c>
      <c r="G257" t="s">
        <v>685</v>
      </c>
      <c r="H257" s="107" t="s">
        <v>3396</v>
      </c>
      <c r="I257">
        <v>4033</v>
      </c>
      <c r="J257" t="s">
        <v>696</v>
      </c>
    </row>
    <row r="258" spans="1:10">
      <c r="A258" t="s">
        <v>2774</v>
      </c>
      <c r="B258" t="s">
        <v>118</v>
      </c>
      <c r="C258" t="s">
        <v>3153</v>
      </c>
      <c r="D258" t="s">
        <v>979</v>
      </c>
      <c r="E258">
        <v>41023</v>
      </c>
      <c r="F258" t="s">
        <v>501</v>
      </c>
      <c r="G258" t="s">
        <v>501</v>
      </c>
      <c r="H258" t="s">
        <v>3121</v>
      </c>
      <c r="I258">
        <v>4033</v>
      </c>
      <c r="J258" t="s">
        <v>501</v>
      </c>
    </row>
    <row r="259" spans="1:10">
      <c r="A259" t="s">
        <v>3154</v>
      </c>
      <c r="B259" t="s">
        <v>2819</v>
      </c>
      <c r="C259" t="s">
        <v>3155</v>
      </c>
      <c r="D259" t="s">
        <v>990</v>
      </c>
      <c r="E259">
        <v>41018</v>
      </c>
      <c r="F259" t="s">
        <v>501</v>
      </c>
      <c r="G259" t="s">
        <v>501</v>
      </c>
      <c r="H259" t="s">
        <v>3150</v>
      </c>
      <c r="I259">
        <v>4033</v>
      </c>
      <c r="J259" t="s">
        <v>501</v>
      </c>
    </row>
    <row r="260" spans="1:10">
      <c r="A260" t="s">
        <v>899</v>
      </c>
      <c r="B260" t="s">
        <v>900</v>
      </c>
      <c r="C260" t="s">
        <v>1464</v>
      </c>
      <c r="D260" t="s">
        <v>1401</v>
      </c>
      <c r="E260">
        <v>40982</v>
      </c>
      <c r="F260" t="s">
        <v>501</v>
      </c>
      <c r="G260" t="s">
        <v>501</v>
      </c>
      <c r="H260" t="s">
        <v>767</v>
      </c>
      <c r="I260">
        <v>4035</v>
      </c>
      <c r="J260" t="s">
        <v>501</v>
      </c>
    </row>
    <row r="261" spans="1:10">
      <c r="A261" t="s">
        <v>2763</v>
      </c>
      <c r="B261" t="s">
        <v>118</v>
      </c>
      <c r="C261" t="s">
        <v>3156</v>
      </c>
      <c r="D261" t="s">
        <v>979</v>
      </c>
      <c r="E261">
        <v>41015</v>
      </c>
      <c r="F261" t="s">
        <v>501</v>
      </c>
      <c r="G261" t="s">
        <v>501</v>
      </c>
      <c r="H261" t="s">
        <v>3121</v>
      </c>
      <c r="I261">
        <v>4033</v>
      </c>
      <c r="J261" t="s">
        <v>501</v>
      </c>
    </row>
    <row r="262" spans="1:10">
      <c r="A262" t="s">
        <v>2766</v>
      </c>
      <c r="B262" t="s">
        <v>118</v>
      </c>
      <c r="C262" t="s">
        <v>3157</v>
      </c>
      <c r="D262" t="s">
        <v>979</v>
      </c>
      <c r="E262">
        <v>41019</v>
      </c>
      <c r="F262" t="s">
        <v>501</v>
      </c>
      <c r="G262" t="s">
        <v>501</v>
      </c>
      <c r="H262" t="s">
        <v>3121</v>
      </c>
      <c r="I262">
        <v>4033</v>
      </c>
      <c r="J262" t="s">
        <v>501</v>
      </c>
    </row>
    <row r="263" spans="1:10">
      <c r="A263" t="s">
        <v>2768</v>
      </c>
      <c r="B263" t="s">
        <v>118</v>
      </c>
      <c r="C263" t="s">
        <v>3158</v>
      </c>
      <c r="D263" t="s">
        <v>979</v>
      </c>
      <c r="E263">
        <v>41017</v>
      </c>
      <c r="F263" t="s">
        <v>501</v>
      </c>
      <c r="G263" t="s">
        <v>501</v>
      </c>
      <c r="H263" t="s">
        <v>3121</v>
      </c>
      <c r="I263">
        <v>4033</v>
      </c>
      <c r="J263" t="s">
        <v>501</v>
      </c>
    </row>
    <row r="264" spans="1:10" ht="30">
      <c r="A264">
        <v>3267</v>
      </c>
      <c r="B264" t="s">
        <v>2803</v>
      </c>
      <c r="C264" t="s">
        <v>2805</v>
      </c>
      <c r="D264" t="s">
        <v>1405</v>
      </c>
      <c r="E264" t="s">
        <v>507</v>
      </c>
      <c r="F264" t="s">
        <v>696</v>
      </c>
      <c r="G264" t="s">
        <v>685</v>
      </c>
      <c r="H264" s="107" t="s">
        <v>3396</v>
      </c>
      <c r="I264" s="107" t="s">
        <v>3396</v>
      </c>
      <c r="J264" t="s">
        <v>696</v>
      </c>
    </row>
    <row r="265" spans="1:10" ht="30">
      <c r="A265">
        <v>3268</v>
      </c>
      <c r="B265" t="s">
        <v>2807</v>
      </c>
      <c r="C265" t="s">
        <v>3159</v>
      </c>
      <c r="D265" t="s">
        <v>990</v>
      </c>
      <c r="E265" t="s">
        <v>507</v>
      </c>
      <c r="F265" t="s">
        <v>696</v>
      </c>
      <c r="G265" t="s">
        <v>685</v>
      </c>
      <c r="H265" s="107" t="s">
        <v>3396</v>
      </c>
      <c r="I265" s="107" t="s">
        <v>3396</v>
      </c>
      <c r="J265" t="s">
        <v>696</v>
      </c>
    </row>
    <row r="266" spans="1:10" ht="30">
      <c r="A266">
        <v>3269</v>
      </c>
      <c r="B266" t="s">
        <v>2811</v>
      </c>
      <c r="C266" t="s">
        <v>3160</v>
      </c>
      <c r="D266" t="s">
        <v>1398</v>
      </c>
      <c r="E266" t="s">
        <v>507</v>
      </c>
      <c r="F266" t="s">
        <v>696</v>
      </c>
      <c r="G266" t="s">
        <v>685</v>
      </c>
      <c r="H266" s="107" t="s">
        <v>3396</v>
      </c>
      <c r="I266" s="107" t="s">
        <v>3396</v>
      </c>
      <c r="J266" t="s">
        <v>696</v>
      </c>
    </row>
    <row r="267" spans="1:10">
      <c r="A267" t="s">
        <v>2769</v>
      </c>
      <c r="B267" t="s">
        <v>118</v>
      </c>
      <c r="C267" t="s">
        <v>3161</v>
      </c>
      <c r="D267" t="s">
        <v>979</v>
      </c>
      <c r="E267">
        <v>41015</v>
      </c>
      <c r="F267" t="s">
        <v>501</v>
      </c>
      <c r="G267" t="s">
        <v>501</v>
      </c>
      <c r="H267" t="s">
        <v>3121</v>
      </c>
      <c r="I267">
        <v>4033</v>
      </c>
      <c r="J267" t="s">
        <v>501</v>
      </c>
    </row>
    <row r="268" spans="1:10">
      <c r="A268" t="s">
        <v>2770</v>
      </c>
      <c r="B268" t="s">
        <v>118</v>
      </c>
      <c r="C268" t="s">
        <v>3162</v>
      </c>
      <c r="D268" t="s">
        <v>979</v>
      </c>
      <c r="E268">
        <v>41018</v>
      </c>
      <c r="F268" t="s">
        <v>501</v>
      </c>
      <c r="G268" t="s">
        <v>501</v>
      </c>
      <c r="H268" t="s">
        <v>3121</v>
      </c>
      <c r="I268">
        <v>4033</v>
      </c>
      <c r="J268" t="s">
        <v>501</v>
      </c>
    </row>
    <row r="269" spans="1:10">
      <c r="A269" t="s">
        <v>2772</v>
      </c>
      <c r="B269" t="s">
        <v>118</v>
      </c>
      <c r="C269" t="s">
        <v>3163</v>
      </c>
      <c r="D269" t="s">
        <v>979</v>
      </c>
      <c r="E269">
        <v>41015</v>
      </c>
      <c r="F269" t="s">
        <v>501</v>
      </c>
      <c r="G269" t="s">
        <v>501</v>
      </c>
      <c r="H269" t="s">
        <v>3121</v>
      </c>
      <c r="I269">
        <v>4033</v>
      </c>
      <c r="J269" t="s">
        <v>501</v>
      </c>
    </row>
    <row r="270" spans="1:10">
      <c r="A270" t="s">
        <v>3164</v>
      </c>
      <c r="B270" t="s">
        <v>2799</v>
      </c>
      <c r="C270" t="s">
        <v>2801</v>
      </c>
      <c r="D270" t="s">
        <v>990</v>
      </c>
      <c r="E270">
        <v>41015</v>
      </c>
      <c r="F270" t="s">
        <v>501</v>
      </c>
      <c r="G270" t="s">
        <v>501</v>
      </c>
      <c r="H270" t="s">
        <v>316</v>
      </c>
      <c r="I270">
        <v>4033</v>
      </c>
      <c r="J270" t="s">
        <v>501</v>
      </c>
    </row>
    <row r="271" spans="1:10" ht="30">
      <c r="A271">
        <v>3206</v>
      </c>
      <c r="B271" t="s">
        <v>2843</v>
      </c>
      <c r="C271" t="s">
        <v>3165</v>
      </c>
      <c r="D271" t="s">
        <v>1401</v>
      </c>
      <c r="E271" t="s">
        <v>507</v>
      </c>
      <c r="F271" t="s">
        <v>696</v>
      </c>
      <c r="G271" t="s">
        <v>685</v>
      </c>
      <c r="H271" s="107" t="s">
        <v>3396</v>
      </c>
      <c r="I271" s="107" t="s">
        <v>3396</v>
      </c>
      <c r="J271" t="s">
        <v>696</v>
      </c>
    </row>
    <row r="272" spans="1:10" ht="30">
      <c r="A272" t="s">
        <v>2625</v>
      </c>
      <c r="B272" t="s">
        <v>3166</v>
      </c>
      <c r="C272" t="s">
        <v>3167</v>
      </c>
      <c r="D272" t="s">
        <v>999</v>
      </c>
      <c r="E272">
        <v>41016</v>
      </c>
      <c r="F272" t="s">
        <v>501</v>
      </c>
      <c r="G272" t="s">
        <v>501</v>
      </c>
      <c r="H272" s="107" t="s">
        <v>3396</v>
      </c>
      <c r="I272" s="107" t="s">
        <v>3396</v>
      </c>
      <c r="J272" t="s">
        <v>501</v>
      </c>
    </row>
    <row r="273" spans="1:10">
      <c r="A273" t="s">
        <v>3168</v>
      </c>
      <c r="B273" t="s">
        <v>2885</v>
      </c>
      <c r="C273" t="s">
        <v>2887</v>
      </c>
      <c r="D273" t="s">
        <v>1405</v>
      </c>
      <c r="E273">
        <v>41036</v>
      </c>
      <c r="F273" t="s">
        <v>501</v>
      </c>
      <c r="G273" t="s">
        <v>501</v>
      </c>
      <c r="H273" t="s">
        <v>3125</v>
      </c>
      <c r="I273">
        <v>4033</v>
      </c>
      <c r="J273" t="s">
        <v>501</v>
      </c>
    </row>
    <row r="274" spans="1:10">
      <c r="A274" t="s">
        <v>3169</v>
      </c>
      <c r="B274" t="s">
        <v>2889</v>
      </c>
      <c r="C274" t="s">
        <v>2891</v>
      </c>
      <c r="D274" t="s">
        <v>990</v>
      </c>
      <c r="E274" t="s">
        <v>507</v>
      </c>
      <c r="F274" t="s">
        <v>696</v>
      </c>
      <c r="G274" t="s">
        <v>685</v>
      </c>
      <c r="H274" t="s">
        <v>316</v>
      </c>
      <c r="I274">
        <v>4033</v>
      </c>
      <c r="J274" t="s">
        <v>696</v>
      </c>
    </row>
    <row r="275" spans="1:10" ht="30">
      <c r="A275" t="s">
        <v>3170</v>
      </c>
      <c r="B275" t="s">
        <v>1831</v>
      </c>
      <c r="C275" t="s">
        <v>2894</v>
      </c>
      <c r="D275" t="s">
        <v>1443</v>
      </c>
      <c r="E275" t="s">
        <v>507</v>
      </c>
      <c r="F275" t="s">
        <v>696</v>
      </c>
      <c r="G275" t="s">
        <v>685</v>
      </c>
      <c r="H275" s="107" t="s">
        <v>3396</v>
      </c>
      <c r="I275">
        <v>4033</v>
      </c>
      <c r="J275" t="s">
        <v>696</v>
      </c>
    </row>
    <row r="276" spans="1:10" ht="30">
      <c r="A276" t="s">
        <v>3171</v>
      </c>
      <c r="B276" t="s">
        <v>2896</v>
      </c>
      <c r="C276" t="s">
        <v>2898</v>
      </c>
      <c r="D276" t="s">
        <v>1405</v>
      </c>
      <c r="E276" t="s">
        <v>507</v>
      </c>
      <c r="F276" t="s">
        <v>696</v>
      </c>
      <c r="G276" t="s">
        <v>685</v>
      </c>
      <c r="H276" s="107" t="s">
        <v>3396</v>
      </c>
      <c r="I276">
        <v>4033</v>
      </c>
      <c r="J276" t="s">
        <v>696</v>
      </c>
    </row>
    <row r="277" spans="1:10" ht="30">
      <c r="A277" t="s">
        <v>3172</v>
      </c>
      <c r="B277" t="s">
        <v>2900</v>
      </c>
      <c r="C277" t="s">
        <v>2902</v>
      </c>
      <c r="D277" t="s">
        <v>997</v>
      </c>
      <c r="E277">
        <v>41033</v>
      </c>
      <c r="F277" s="76" t="s">
        <v>694</v>
      </c>
      <c r="G277" s="76" t="s">
        <v>694</v>
      </c>
      <c r="H277" t="s">
        <v>3121</v>
      </c>
      <c r="I277">
        <v>4033</v>
      </c>
      <c r="J277" s="107" t="s">
        <v>3396</v>
      </c>
    </row>
    <row r="278" spans="1:10">
      <c r="A278" t="s">
        <v>3173</v>
      </c>
      <c r="B278" t="s">
        <v>2904</v>
      </c>
      <c r="C278" t="s">
        <v>2906</v>
      </c>
      <c r="D278" t="s">
        <v>1398</v>
      </c>
      <c r="E278">
        <v>41031</v>
      </c>
      <c r="F278" t="s">
        <v>501</v>
      </c>
      <c r="G278" t="s">
        <v>501</v>
      </c>
      <c r="H278" t="s">
        <v>169</v>
      </c>
      <c r="I278">
        <v>4033</v>
      </c>
      <c r="J278" t="s">
        <v>501</v>
      </c>
    </row>
    <row r="279" spans="1:10">
      <c r="A279" t="s">
        <v>3174</v>
      </c>
      <c r="B279" t="s">
        <v>2908</v>
      </c>
      <c r="C279" t="s">
        <v>2910</v>
      </c>
      <c r="D279" t="s">
        <v>1405</v>
      </c>
      <c r="E279">
        <v>41032</v>
      </c>
      <c r="F279" t="s">
        <v>501</v>
      </c>
      <c r="G279" t="s">
        <v>501</v>
      </c>
      <c r="H279" t="s">
        <v>3125</v>
      </c>
      <c r="I279">
        <v>4033</v>
      </c>
      <c r="J279" t="s">
        <v>501</v>
      </c>
    </row>
    <row r="280" spans="1:10" ht="30">
      <c r="A280" t="s">
        <v>3175</v>
      </c>
      <c r="B280" t="s">
        <v>2912</v>
      </c>
      <c r="C280" t="s">
        <v>2914</v>
      </c>
      <c r="D280" t="s">
        <v>1389</v>
      </c>
      <c r="E280" t="s">
        <v>507</v>
      </c>
      <c r="F280" t="s">
        <v>696</v>
      </c>
      <c r="G280" t="s">
        <v>685</v>
      </c>
      <c r="H280" s="107" t="s">
        <v>3396</v>
      </c>
      <c r="I280">
        <v>4033</v>
      </c>
      <c r="J280" t="s">
        <v>696</v>
      </c>
    </row>
    <row r="281" spans="1:10" ht="30">
      <c r="A281" t="s">
        <v>3176</v>
      </c>
      <c r="B281" t="s">
        <v>2916</v>
      </c>
      <c r="C281" t="s">
        <v>2918</v>
      </c>
      <c r="D281" t="s">
        <v>1398</v>
      </c>
      <c r="E281" t="s">
        <v>507</v>
      </c>
      <c r="F281" t="s">
        <v>696</v>
      </c>
      <c r="G281" t="s">
        <v>685</v>
      </c>
      <c r="H281" s="107" t="s">
        <v>3396</v>
      </c>
      <c r="I281">
        <v>4033</v>
      </c>
      <c r="J281" t="s">
        <v>696</v>
      </c>
    </row>
    <row r="282" spans="1:10" ht="30">
      <c r="A282" t="s">
        <v>3177</v>
      </c>
      <c r="B282" t="s">
        <v>2920</v>
      </c>
      <c r="C282" t="s">
        <v>2922</v>
      </c>
      <c r="D282" t="s">
        <v>1398</v>
      </c>
      <c r="E282" t="s">
        <v>507</v>
      </c>
      <c r="F282" t="s">
        <v>696</v>
      </c>
      <c r="G282" t="s">
        <v>685</v>
      </c>
      <c r="H282" s="107" t="s">
        <v>3396</v>
      </c>
      <c r="I282">
        <v>4033</v>
      </c>
      <c r="J282" t="s">
        <v>696</v>
      </c>
    </row>
    <row r="283" spans="1:10" ht="30">
      <c r="A283" t="s">
        <v>3178</v>
      </c>
      <c r="B283" t="s">
        <v>2969</v>
      </c>
      <c r="C283" t="s">
        <v>2971</v>
      </c>
      <c r="D283" t="s">
        <v>995</v>
      </c>
      <c r="E283" t="s">
        <v>507</v>
      </c>
      <c r="F283" t="s">
        <v>696</v>
      </c>
      <c r="G283" t="s">
        <v>685</v>
      </c>
      <c r="H283" s="107" t="s">
        <v>3396</v>
      </c>
      <c r="I283">
        <v>4035</v>
      </c>
      <c r="J283" t="s">
        <v>696</v>
      </c>
    </row>
    <row r="284" spans="1:10" ht="30">
      <c r="A284" t="s">
        <v>3179</v>
      </c>
      <c r="B284" t="s">
        <v>2973</v>
      </c>
      <c r="C284" t="s">
        <v>2975</v>
      </c>
      <c r="D284" t="s">
        <v>995</v>
      </c>
      <c r="E284" t="s">
        <v>3398</v>
      </c>
      <c r="F284" s="107" t="s">
        <v>3396</v>
      </c>
      <c r="G284" s="107" t="s">
        <v>3396</v>
      </c>
      <c r="H284" t="s">
        <v>3125</v>
      </c>
      <c r="I284">
        <v>4035</v>
      </c>
      <c r="J284" s="107" t="s">
        <v>3396</v>
      </c>
    </row>
    <row r="285" spans="1:10" ht="30">
      <c r="A285" t="s">
        <v>3180</v>
      </c>
      <c r="B285" t="s">
        <v>2977</v>
      </c>
      <c r="C285" t="s">
        <v>3181</v>
      </c>
      <c r="D285" t="s">
        <v>1398</v>
      </c>
      <c r="E285">
        <v>41036</v>
      </c>
      <c r="F285" s="76" t="s">
        <v>694</v>
      </c>
      <c r="G285" s="76" t="s">
        <v>489</v>
      </c>
      <c r="H285" t="s">
        <v>3121</v>
      </c>
      <c r="I285">
        <v>4033</v>
      </c>
      <c r="J285" s="107" t="s">
        <v>3396</v>
      </c>
    </row>
    <row r="286" spans="1:10">
      <c r="A286" t="s">
        <v>3182</v>
      </c>
      <c r="B286" t="s">
        <v>2981</v>
      </c>
      <c r="C286" t="s">
        <v>2983</v>
      </c>
      <c r="D286" t="s">
        <v>999</v>
      </c>
      <c r="E286">
        <v>41023</v>
      </c>
      <c r="F286" t="s">
        <v>501</v>
      </c>
      <c r="G286" t="s">
        <v>501</v>
      </c>
      <c r="H286" t="s">
        <v>3121</v>
      </c>
      <c r="I286">
        <v>4033</v>
      </c>
      <c r="J286" t="s">
        <v>501</v>
      </c>
    </row>
    <row r="287" spans="1:10" ht="30">
      <c r="A287" t="s">
        <v>3273</v>
      </c>
      <c r="B287" t="s">
        <v>3009</v>
      </c>
      <c r="C287" t="s">
        <v>3011</v>
      </c>
      <c r="D287" t="s">
        <v>979</v>
      </c>
      <c r="E287" t="s">
        <v>507</v>
      </c>
      <c r="F287" t="s">
        <v>696</v>
      </c>
      <c r="G287" t="s">
        <v>685</v>
      </c>
      <c r="H287" s="107" t="s">
        <v>3396</v>
      </c>
      <c r="I287">
        <v>4033</v>
      </c>
      <c r="J287" t="s">
        <v>696</v>
      </c>
    </row>
    <row r="288" spans="1:10" ht="30">
      <c r="A288" t="s">
        <v>3274</v>
      </c>
      <c r="B288" t="s">
        <v>3013</v>
      </c>
      <c r="C288" t="s">
        <v>3015</v>
      </c>
      <c r="D288" t="s">
        <v>1401</v>
      </c>
      <c r="E288" t="s">
        <v>507</v>
      </c>
      <c r="F288" t="s">
        <v>696</v>
      </c>
      <c r="G288" t="s">
        <v>685</v>
      </c>
      <c r="H288" s="107" t="s">
        <v>3396</v>
      </c>
      <c r="I288">
        <v>4035</v>
      </c>
      <c r="J288" t="s">
        <v>696</v>
      </c>
    </row>
    <row r="289" spans="1:10">
      <c r="A289" t="s">
        <v>3275</v>
      </c>
      <c r="B289" t="s">
        <v>3005</v>
      </c>
      <c r="C289" t="s">
        <v>3007</v>
      </c>
      <c r="D289" t="s">
        <v>1398</v>
      </c>
      <c r="E289">
        <v>41032</v>
      </c>
      <c r="F289" t="s">
        <v>501</v>
      </c>
      <c r="G289" t="s">
        <v>501</v>
      </c>
      <c r="H289" t="s">
        <v>169</v>
      </c>
      <c r="I289">
        <v>4033</v>
      </c>
      <c r="J289" t="s">
        <v>501</v>
      </c>
    </row>
    <row r="290" spans="1:10">
      <c r="A290" t="s">
        <v>3276</v>
      </c>
      <c r="B290" t="s">
        <v>3017</v>
      </c>
      <c r="C290" t="s">
        <v>3019</v>
      </c>
      <c r="D290" t="s">
        <v>1402</v>
      </c>
      <c r="E290">
        <v>41032</v>
      </c>
      <c r="F290" s="76" t="s">
        <v>501</v>
      </c>
      <c r="G290" s="76" t="s">
        <v>501</v>
      </c>
      <c r="H290" t="s">
        <v>3129</v>
      </c>
      <c r="I290">
        <v>4035</v>
      </c>
      <c r="J290" s="76" t="s">
        <v>501</v>
      </c>
    </row>
    <row r="291" spans="1:10" ht="30">
      <c r="A291" t="s">
        <v>3277</v>
      </c>
      <c r="B291" t="s">
        <v>3021</v>
      </c>
      <c r="C291" t="s">
        <v>3023</v>
      </c>
      <c r="D291" t="s">
        <v>993</v>
      </c>
      <c r="E291" t="s">
        <v>507</v>
      </c>
      <c r="F291" t="s">
        <v>696</v>
      </c>
      <c r="G291" t="s">
        <v>685</v>
      </c>
      <c r="H291" s="107" t="s">
        <v>3396</v>
      </c>
      <c r="I291">
        <v>4033</v>
      </c>
      <c r="J291" t="s">
        <v>696</v>
      </c>
    </row>
    <row r="292" spans="1:10">
      <c r="A292" t="s">
        <v>3278</v>
      </c>
      <c r="B292" t="s">
        <v>3025</v>
      </c>
      <c r="C292" t="s">
        <v>3027</v>
      </c>
      <c r="D292" t="s">
        <v>997</v>
      </c>
      <c r="E292">
        <v>41032</v>
      </c>
      <c r="F292" s="76" t="s">
        <v>501</v>
      </c>
      <c r="G292" s="76" t="s">
        <v>501</v>
      </c>
      <c r="H292" t="s">
        <v>3121</v>
      </c>
      <c r="I292">
        <v>4033</v>
      </c>
      <c r="J292" s="76" t="s">
        <v>501</v>
      </c>
    </row>
    <row r="293" spans="1:10">
      <c r="A293" t="s">
        <v>3279</v>
      </c>
      <c r="B293" t="s">
        <v>3029</v>
      </c>
      <c r="C293" t="s">
        <v>3031</v>
      </c>
      <c r="D293" t="s">
        <v>999</v>
      </c>
      <c r="E293">
        <v>41031</v>
      </c>
      <c r="F293" t="s">
        <v>501</v>
      </c>
      <c r="G293" t="s">
        <v>501</v>
      </c>
      <c r="H293" t="s">
        <v>3121</v>
      </c>
      <c r="I293">
        <v>4033</v>
      </c>
      <c r="J293" t="s">
        <v>501</v>
      </c>
    </row>
    <row r="294" spans="1:10" ht="30">
      <c r="A294" t="s">
        <v>3280</v>
      </c>
      <c r="B294" t="s">
        <v>3033</v>
      </c>
      <c r="C294" t="s">
        <v>3035</v>
      </c>
      <c r="D294" t="s">
        <v>164</v>
      </c>
      <c r="E294" t="s">
        <v>507</v>
      </c>
      <c r="F294" t="s">
        <v>696</v>
      </c>
      <c r="G294" t="s">
        <v>685</v>
      </c>
      <c r="H294" s="107" t="s">
        <v>3396</v>
      </c>
      <c r="I294">
        <v>4035</v>
      </c>
      <c r="J294" t="s">
        <v>696</v>
      </c>
    </row>
    <row r="295" spans="1:10" ht="30">
      <c r="A295" t="s">
        <v>3281</v>
      </c>
      <c r="B295" t="s">
        <v>3074</v>
      </c>
      <c r="C295" t="s">
        <v>3076</v>
      </c>
      <c r="D295" t="s">
        <v>1405</v>
      </c>
      <c r="E295" t="s">
        <v>507</v>
      </c>
      <c r="F295" t="s">
        <v>696</v>
      </c>
      <c r="G295" t="s">
        <v>685</v>
      </c>
      <c r="H295" s="107" t="s">
        <v>3396</v>
      </c>
      <c r="I295">
        <v>4033</v>
      </c>
      <c r="J295" t="s">
        <v>696</v>
      </c>
    </row>
    <row r="296" spans="1:10" ht="30">
      <c r="A296" t="s">
        <v>3282</v>
      </c>
      <c r="B296" t="s">
        <v>3078</v>
      </c>
      <c r="C296" t="s">
        <v>3080</v>
      </c>
      <c r="D296" t="s">
        <v>999</v>
      </c>
      <c r="E296" t="s">
        <v>507</v>
      </c>
      <c r="F296" t="s">
        <v>696</v>
      </c>
      <c r="G296" t="s">
        <v>685</v>
      </c>
      <c r="H296" s="107" t="s">
        <v>3396</v>
      </c>
      <c r="I296">
        <v>4033</v>
      </c>
      <c r="J296" t="s">
        <v>696</v>
      </c>
    </row>
    <row r="297" spans="1:10" ht="30">
      <c r="A297" t="s">
        <v>3283</v>
      </c>
      <c r="B297" t="s">
        <v>3082</v>
      </c>
      <c r="C297" t="s">
        <v>3084</v>
      </c>
      <c r="D297" t="s">
        <v>1401</v>
      </c>
      <c r="E297" t="s">
        <v>507</v>
      </c>
      <c r="F297" t="s">
        <v>696</v>
      </c>
      <c r="G297" t="s">
        <v>685</v>
      </c>
      <c r="H297" s="107" t="s">
        <v>3396</v>
      </c>
      <c r="I297">
        <v>4035</v>
      </c>
      <c r="J297" t="s">
        <v>696</v>
      </c>
    </row>
    <row r="298" spans="1:10" ht="30">
      <c r="A298" t="s">
        <v>3284</v>
      </c>
      <c r="B298" t="s">
        <v>3086</v>
      </c>
      <c r="C298" t="s">
        <v>3088</v>
      </c>
      <c r="D298" t="s">
        <v>1402</v>
      </c>
      <c r="E298">
        <v>41033</v>
      </c>
      <c r="F298" s="76" t="s">
        <v>694</v>
      </c>
      <c r="G298" s="76" t="s">
        <v>694</v>
      </c>
      <c r="H298" t="s">
        <v>3129</v>
      </c>
      <c r="I298">
        <v>4035</v>
      </c>
      <c r="J298" s="107" t="s">
        <v>3396</v>
      </c>
    </row>
    <row r="299" spans="1:10">
      <c r="A299" t="s">
        <v>3285</v>
      </c>
      <c r="B299" t="s">
        <v>3090</v>
      </c>
      <c r="C299" t="s">
        <v>3092</v>
      </c>
      <c r="D299" t="s">
        <v>1401</v>
      </c>
      <c r="E299">
        <v>41038</v>
      </c>
      <c r="F299" t="s">
        <v>694</v>
      </c>
      <c r="G299" t="s">
        <v>489</v>
      </c>
      <c r="H299" t="s">
        <v>3125</v>
      </c>
      <c r="I299">
        <v>4035</v>
      </c>
      <c r="J299" t="s">
        <v>694</v>
      </c>
    </row>
    <row r="300" spans="1:10">
      <c r="A300" t="s">
        <v>3286</v>
      </c>
      <c r="B300" t="s">
        <v>3090</v>
      </c>
      <c r="C300" t="s">
        <v>3095</v>
      </c>
      <c r="D300" t="s">
        <v>1401</v>
      </c>
      <c r="E300">
        <v>41038</v>
      </c>
      <c r="F300" t="s">
        <v>694</v>
      </c>
      <c r="G300" t="s">
        <v>489</v>
      </c>
      <c r="H300" t="s">
        <v>3125</v>
      </c>
      <c r="I300">
        <v>4035</v>
      </c>
      <c r="J300" t="s">
        <v>694</v>
      </c>
    </row>
    <row r="301" spans="1:10" ht="30">
      <c r="A301" t="s">
        <v>3287</v>
      </c>
      <c r="B301" t="s">
        <v>3090</v>
      </c>
      <c r="C301" t="s">
        <v>3098</v>
      </c>
      <c r="D301" t="s">
        <v>1401</v>
      </c>
      <c r="E301" s="107" t="s">
        <v>3396</v>
      </c>
      <c r="F301" t="s">
        <v>696</v>
      </c>
      <c r="G301" t="s">
        <v>685</v>
      </c>
      <c r="H301" t="s">
        <v>3125</v>
      </c>
      <c r="I301">
        <v>4035</v>
      </c>
      <c r="J301" s="107" t="s">
        <v>3396</v>
      </c>
    </row>
    <row r="302" spans="1:10" ht="30">
      <c r="A302" t="s">
        <v>3288</v>
      </c>
      <c r="B302" t="s">
        <v>3090</v>
      </c>
      <c r="C302" t="s">
        <v>3100</v>
      </c>
      <c r="D302" t="s">
        <v>1401</v>
      </c>
      <c r="E302">
        <v>41039</v>
      </c>
      <c r="F302" t="s">
        <v>694</v>
      </c>
      <c r="G302" t="s">
        <v>694</v>
      </c>
      <c r="H302" t="s">
        <v>3125</v>
      </c>
      <c r="I302">
        <v>4035</v>
      </c>
      <c r="J302" s="107" t="s">
        <v>3396</v>
      </c>
    </row>
    <row r="303" spans="1:10">
      <c r="A303" t="s">
        <v>3289</v>
      </c>
      <c r="B303" t="s">
        <v>3090</v>
      </c>
      <c r="C303" t="s">
        <v>3102</v>
      </c>
      <c r="D303" t="s">
        <v>1401</v>
      </c>
      <c r="E303">
        <v>41038</v>
      </c>
      <c r="F303" t="s">
        <v>694</v>
      </c>
      <c r="G303" t="s">
        <v>489</v>
      </c>
      <c r="H303" t="s">
        <v>3125</v>
      </c>
      <c r="I303">
        <v>4035</v>
      </c>
      <c r="J303" t="s">
        <v>694</v>
      </c>
    </row>
    <row r="304" spans="1:10" ht="30">
      <c r="A304" t="s">
        <v>3290</v>
      </c>
      <c r="B304" t="s">
        <v>2843</v>
      </c>
      <c r="C304" t="s">
        <v>3105</v>
      </c>
      <c r="D304" t="s">
        <v>1401</v>
      </c>
      <c r="E304" s="76">
        <v>41039</v>
      </c>
      <c r="F304" s="76" t="s">
        <v>694</v>
      </c>
      <c r="G304" s="76" t="s">
        <v>694</v>
      </c>
      <c r="H304" t="s">
        <v>3125</v>
      </c>
      <c r="I304">
        <v>4035</v>
      </c>
      <c r="J304" s="107" t="s">
        <v>3396</v>
      </c>
    </row>
    <row r="305" spans="1:10" ht="30">
      <c r="A305" t="s">
        <v>3291</v>
      </c>
      <c r="B305" t="s">
        <v>2843</v>
      </c>
      <c r="C305" t="s">
        <v>3108</v>
      </c>
      <c r="D305" t="s">
        <v>1401</v>
      </c>
      <c r="E305" s="76">
        <v>41039</v>
      </c>
      <c r="F305" s="76" t="s">
        <v>694</v>
      </c>
      <c r="G305" s="76" t="s">
        <v>694</v>
      </c>
      <c r="H305" t="s">
        <v>3125</v>
      </c>
      <c r="I305">
        <v>4035</v>
      </c>
      <c r="J305" s="107" t="s">
        <v>3396</v>
      </c>
    </row>
    <row r="306" spans="1:10" ht="30">
      <c r="A306" t="s">
        <v>3292</v>
      </c>
      <c r="B306" t="s">
        <v>2843</v>
      </c>
      <c r="C306" t="s">
        <v>3111</v>
      </c>
      <c r="D306" t="s">
        <v>1401</v>
      </c>
      <c r="E306" s="76">
        <v>41040</v>
      </c>
      <c r="F306" s="76" t="s">
        <v>694</v>
      </c>
      <c r="G306" s="76" t="s">
        <v>694</v>
      </c>
      <c r="H306" t="s">
        <v>3125</v>
      </c>
      <c r="I306">
        <v>4035</v>
      </c>
      <c r="J306" s="107" t="s">
        <v>3396</v>
      </c>
    </row>
    <row r="307" spans="1:10" ht="30">
      <c r="A307" t="s">
        <v>3293</v>
      </c>
      <c r="B307" t="s">
        <v>190</v>
      </c>
      <c r="C307" t="s">
        <v>3114</v>
      </c>
      <c r="D307" t="s">
        <v>1401</v>
      </c>
      <c r="E307" s="76">
        <v>41043</v>
      </c>
      <c r="F307" s="76" t="s">
        <v>694</v>
      </c>
      <c r="G307" s="76" t="s">
        <v>694</v>
      </c>
      <c r="H307" t="s">
        <v>3125</v>
      </c>
      <c r="I307">
        <v>4035</v>
      </c>
      <c r="J307" s="107" t="s">
        <v>3396</v>
      </c>
    </row>
    <row r="308" spans="1:10" ht="30">
      <c r="A308" t="s">
        <v>3294</v>
      </c>
      <c r="B308" t="s">
        <v>190</v>
      </c>
      <c r="C308" t="s">
        <v>3117</v>
      </c>
      <c r="D308" t="s">
        <v>1401</v>
      </c>
      <c r="E308" s="76">
        <v>41043</v>
      </c>
      <c r="F308" s="76" t="s">
        <v>694</v>
      </c>
      <c r="G308" s="76" t="s">
        <v>694</v>
      </c>
      <c r="H308" t="s">
        <v>3125</v>
      </c>
      <c r="I308">
        <v>4035</v>
      </c>
      <c r="J308" s="107" t="s">
        <v>3396</v>
      </c>
    </row>
    <row r="309" spans="1:10" ht="30">
      <c r="A309" t="s">
        <v>3295</v>
      </c>
      <c r="B309" t="s">
        <v>3248</v>
      </c>
      <c r="C309" t="s">
        <v>3296</v>
      </c>
      <c r="D309" t="s">
        <v>1443</v>
      </c>
      <c r="E309" s="76">
        <v>41038</v>
      </c>
      <c r="F309" s="76" t="s">
        <v>694</v>
      </c>
      <c r="G309" s="76" t="s">
        <v>694</v>
      </c>
      <c r="H309" t="s">
        <v>3121</v>
      </c>
      <c r="I309">
        <v>4033</v>
      </c>
      <c r="J309" s="107" t="s">
        <v>3396</v>
      </c>
    </row>
    <row r="310" spans="1:10" ht="30">
      <c r="A310" t="s">
        <v>3297</v>
      </c>
      <c r="B310" t="s">
        <v>3248</v>
      </c>
      <c r="C310" t="s">
        <v>3253</v>
      </c>
      <c r="D310" t="s">
        <v>1443</v>
      </c>
      <c r="E310" s="76">
        <v>41039</v>
      </c>
      <c r="F310" s="76" t="s">
        <v>694</v>
      </c>
      <c r="G310" s="76" t="s">
        <v>694</v>
      </c>
      <c r="H310" t="s">
        <v>3121</v>
      </c>
      <c r="I310">
        <v>4033</v>
      </c>
      <c r="J310" s="107" t="s">
        <v>3396</v>
      </c>
    </row>
    <row r="311" spans="1:10" ht="30">
      <c r="A311" t="s">
        <v>3298</v>
      </c>
      <c r="B311" t="s">
        <v>3248</v>
      </c>
      <c r="C311" t="s">
        <v>3270</v>
      </c>
      <c r="D311" t="s">
        <v>1443</v>
      </c>
      <c r="E311" s="76">
        <v>41040</v>
      </c>
      <c r="F311" s="76" t="s">
        <v>694</v>
      </c>
      <c r="G311" s="76" t="s">
        <v>694</v>
      </c>
      <c r="H311" t="s">
        <v>3121</v>
      </c>
      <c r="I311">
        <v>4033</v>
      </c>
      <c r="J311" s="107" t="s">
        <v>3396</v>
      </c>
    </row>
    <row r="312" spans="1:10" ht="30">
      <c r="A312" t="s">
        <v>3299</v>
      </c>
      <c r="B312" t="s">
        <v>3255</v>
      </c>
      <c r="C312" t="s">
        <v>3257</v>
      </c>
      <c r="D312" t="s">
        <v>1443</v>
      </c>
      <c r="E312" s="76">
        <v>41038</v>
      </c>
      <c r="F312" s="76" t="s">
        <v>694</v>
      </c>
      <c r="G312" s="76" t="s">
        <v>694</v>
      </c>
      <c r="H312" t="s">
        <v>3121</v>
      </c>
      <c r="I312">
        <v>4033</v>
      </c>
      <c r="J312" s="107" t="s">
        <v>3396</v>
      </c>
    </row>
    <row r="313" spans="1:10" ht="30">
      <c r="A313" t="s">
        <v>3300</v>
      </c>
      <c r="B313" t="s">
        <v>3255</v>
      </c>
      <c r="C313" t="s">
        <v>3260</v>
      </c>
      <c r="D313" t="s">
        <v>1443</v>
      </c>
      <c r="E313" s="76">
        <v>41039</v>
      </c>
      <c r="F313" s="76" t="s">
        <v>694</v>
      </c>
      <c r="G313" s="76" t="s">
        <v>694</v>
      </c>
      <c r="H313" t="s">
        <v>3121</v>
      </c>
      <c r="I313">
        <v>4033</v>
      </c>
      <c r="J313" s="107" t="s">
        <v>3396</v>
      </c>
    </row>
    <row r="314" spans="1:10" ht="30">
      <c r="A314" t="s">
        <v>3301</v>
      </c>
      <c r="B314" t="s">
        <v>3262</v>
      </c>
      <c r="C314" t="s">
        <v>3264</v>
      </c>
      <c r="D314" t="s">
        <v>1443</v>
      </c>
      <c r="E314" s="76">
        <v>41040</v>
      </c>
      <c r="F314" s="76" t="s">
        <v>694</v>
      </c>
      <c r="G314" s="76" t="s">
        <v>694</v>
      </c>
      <c r="H314" t="s">
        <v>3121</v>
      </c>
      <c r="I314">
        <v>4033</v>
      </c>
      <c r="J314" s="107" t="s">
        <v>3396</v>
      </c>
    </row>
    <row r="315" spans="1:10" ht="30">
      <c r="A315" t="s">
        <v>3302</v>
      </c>
      <c r="B315" t="s">
        <v>3262</v>
      </c>
      <c r="C315" t="s">
        <v>3267</v>
      </c>
      <c r="D315" t="s">
        <v>1443</v>
      </c>
      <c r="E315" s="107" t="s">
        <v>3396</v>
      </c>
      <c r="F315" t="s">
        <v>696</v>
      </c>
      <c r="G315" t="s">
        <v>685</v>
      </c>
      <c r="H315" t="s">
        <v>3121</v>
      </c>
      <c r="I315">
        <v>4033</v>
      </c>
      <c r="J315" t="s">
        <v>696</v>
      </c>
    </row>
    <row r="316" spans="1:10">
      <c r="A316" s="76" t="s">
        <v>3373</v>
      </c>
      <c r="B316" s="76" t="s">
        <v>3205</v>
      </c>
      <c r="C316" s="76" t="s">
        <v>3207</v>
      </c>
      <c r="D316" s="76" t="s">
        <v>995</v>
      </c>
      <c r="E316" s="76">
        <v>41038</v>
      </c>
      <c r="F316" s="76" t="s">
        <v>694</v>
      </c>
      <c r="G316" s="76" t="s">
        <v>694</v>
      </c>
      <c r="H316" s="76" t="s">
        <v>3121</v>
      </c>
      <c r="I316">
        <v>4035</v>
      </c>
      <c r="J316" s="76" t="s">
        <v>694</v>
      </c>
    </row>
    <row r="317" spans="1:10" ht="30">
      <c r="A317" t="s">
        <v>3374</v>
      </c>
      <c r="B317" t="s">
        <v>3205</v>
      </c>
      <c r="C317" t="s">
        <v>3210</v>
      </c>
      <c r="D317" t="s">
        <v>995</v>
      </c>
      <c r="E317">
        <v>41039</v>
      </c>
      <c r="F317" t="s">
        <v>694</v>
      </c>
      <c r="G317" t="s">
        <v>694</v>
      </c>
      <c r="H317" t="s">
        <v>3125</v>
      </c>
      <c r="I317">
        <v>4035</v>
      </c>
      <c r="J317" s="107" t="s">
        <v>3396</v>
      </c>
    </row>
    <row r="318" spans="1:10" ht="30">
      <c r="A318" t="s">
        <v>3375</v>
      </c>
      <c r="B318" t="s">
        <v>3212</v>
      </c>
      <c r="C318" t="s">
        <v>3214</v>
      </c>
      <c r="D318" t="s">
        <v>995</v>
      </c>
      <c r="E318">
        <v>41039</v>
      </c>
      <c r="F318" t="s">
        <v>694</v>
      </c>
      <c r="G318" t="s">
        <v>694</v>
      </c>
      <c r="H318" t="s">
        <v>3125</v>
      </c>
      <c r="I318">
        <v>4035</v>
      </c>
      <c r="J318" s="107" t="s">
        <v>3396</v>
      </c>
    </row>
    <row r="319" spans="1:10" ht="30">
      <c r="A319" t="s">
        <v>3376</v>
      </c>
      <c r="B319" t="s">
        <v>3212</v>
      </c>
      <c r="C319" t="s">
        <v>3217</v>
      </c>
      <c r="D319" t="s">
        <v>995</v>
      </c>
      <c r="E319">
        <v>41040</v>
      </c>
      <c r="F319" t="s">
        <v>694</v>
      </c>
      <c r="G319" t="s">
        <v>694</v>
      </c>
      <c r="H319" t="s">
        <v>3125</v>
      </c>
      <c r="I319">
        <v>4035</v>
      </c>
      <c r="J319" s="107" t="s">
        <v>3396</v>
      </c>
    </row>
  </sheetData>
  <sortState ref="A2:F138">
    <sortCondition ref="A2:A138"/>
  </sortState>
  <customSheetViews>
    <customSheetView guid="{6BA235E4-56C2-4FA7-839D-98DA23C3EC2A}" scale="80" topLeftCell="A220">
      <selection activeCell="A220" sqref="A1:A1048576"/>
      <pageMargins left="0.511811024" right="0.511811024" top="0.78740157499999996" bottom="0.78740157499999996" header="0.31496062000000002" footer="0.31496062000000002"/>
    </customSheetView>
    <customSheetView guid="{539B099F-E275-407B-9319-0D9ADFCA1C18}" scale="80" topLeftCell="A190">
      <selection activeCell="B221" sqref="B221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8" baseType="lpstr">
      <vt:lpstr>VODANET</vt:lpstr>
      <vt:lpstr>GRAFICOS</vt:lpstr>
      <vt:lpstr>Lider</vt:lpstr>
      <vt:lpstr>Nelta</vt:lpstr>
      <vt:lpstr>Vodanet  </vt:lpstr>
      <vt:lpstr>SAOM</vt:lpstr>
      <vt:lpstr>AG_Lider</vt:lpstr>
      <vt:lpstr>VODANET!Area_de_impressao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Vodanet</cp:lastModifiedBy>
  <cp:lastPrinted>2012-01-19T18:49:10Z</cp:lastPrinted>
  <dcterms:created xsi:type="dcterms:W3CDTF">2011-12-01T18:12:51Z</dcterms:created>
  <dcterms:modified xsi:type="dcterms:W3CDTF">2012-05-09T20:50:19Z</dcterms:modified>
</cp:coreProperties>
</file>