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-15" yWindow="-15" windowWidth="10260" windowHeight="8115" tabRatio="634"/>
  </bookViews>
  <sheets>
    <sheet name="VODANET" sheetId="1" r:id="rId1"/>
    <sheet name="Portal_Prodemge" sheetId="2" r:id="rId2"/>
    <sheet name="GRAFICOS" sheetId="3" r:id="rId3"/>
    <sheet name="Lider" sheetId="4" r:id="rId4"/>
    <sheet name="Nelta" sheetId="5" r:id="rId5"/>
    <sheet name="Vodanet  " sheetId="6" r:id="rId6"/>
    <sheet name="SAOM" sheetId="7" r:id="rId7"/>
    <sheet name="AG_Lider" sheetId="8" r:id="rId8"/>
  </sheets>
  <definedNames>
    <definedName name="_xlnm._FilterDatabase" localSheetId="1" hidden="1">Portal_Prodemge!$A$1:$M$947</definedName>
    <definedName name="_xlnm._FilterDatabase" localSheetId="6" hidden="1">SAOM!$A$1:$S$306</definedName>
    <definedName name="_xlnm._FilterDatabase" localSheetId="0" hidden="1">VODANET!$A$5:$AA$305</definedName>
    <definedName name="_xlnm.Print_Area" localSheetId="0">VODANET!$A$3:$J$91</definedName>
    <definedName name="Z_04F01073_0726_4698_8CC2_2F120AA2FC50_.wvu.FilterData" localSheetId="1" hidden="1">Portal_Prodemge!$A$1:$M$947</definedName>
    <definedName name="Z_1DF3D2CB_EEEC_419B_BC82_D73AA86F5A31_.wvu.FilterData" localSheetId="1" hidden="1">Portal_Prodemge!$A$1:$M$947</definedName>
    <definedName name="Z_539B099F_E275_407B_9319_0D9ADFCA1C18_.wvu.Cols" localSheetId="0" hidden="1">VODANET!$C:$I,VODANET!$K:$X</definedName>
    <definedName name="Z_539B099F_E275_407B_9319_0D9ADFCA1C18_.wvu.FilterData" localSheetId="1" hidden="1">Portal_Prodemge!$A$1:$M$947</definedName>
    <definedName name="Z_539B099F_E275_407B_9319_0D9ADFCA1C18_.wvu.FilterData" localSheetId="6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5B218DF9_5D80_480D_BE5B_E09AA7E987BA_.wvu.FilterData" localSheetId="1" hidden="1">Portal_Prodemge!$A$1:$M$947</definedName>
    <definedName name="Z_6BA235E4_56C2_4FA7_839D_98DA23C3EC2A_.wvu.FilterData" localSheetId="1" hidden="1">Portal_Prodemge!$A$1:$M$947</definedName>
    <definedName name="Z_6BA235E4_56C2_4FA7_839D_98DA23C3EC2A_.wvu.FilterData" localSheetId="6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  <definedName name="Z_A8765F53_96F2_4D15_8CD2_C49DC9CEE8C7_.wvu.FilterData" localSheetId="1" hidden="1">Portal_Prodemge!$A$1:$M$947</definedName>
    <definedName name="Z_CC8F2C21_1FBD_4B48_A576_DC8065381888_.wvu.FilterData" localSheetId="1" hidden="1">Portal_Prodemge!$A$1:$M$947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Q297" i="1"/>
  <c r="Q298"/>
  <c r="Q299"/>
  <c r="Q300"/>
  <c r="Q301"/>
  <c r="Q302"/>
  <c r="Q303"/>
  <c r="Q304"/>
  <c r="Q305"/>
  <c r="P305"/>
  <c r="R305"/>
  <c r="S305"/>
  <c r="U305"/>
  <c r="O297"/>
  <c r="O298"/>
  <c r="O299"/>
  <c r="O300"/>
  <c r="O301"/>
  <c r="O302"/>
  <c r="O303"/>
  <c r="O304"/>
  <c r="O305"/>
  <c r="M297"/>
  <c r="M298"/>
  <c r="M299"/>
  <c r="M300"/>
  <c r="M301"/>
  <c r="M302"/>
  <c r="M303"/>
  <c r="M304"/>
  <c r="M305"/>
  <c r="D305"/>
  <c r="E305"/>
  <c r="P223" l="1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R297"/>
  <c r="S297"/>
  <c r="R298"/>
  <c r="S298"/>
  <c r="R299"/>
  <c r="S299"/>
  <c r="R300"/>
  <c r="S300"/>
  <c r="R301"/>
  <c r="S301"/>
  <c r="R302"/>
  <c r="S302"/>
  <c r="R303"/>
  <c r="S303"/>
  <c r="R304"/>
  <c r="S304"/>
  <c r="P297"/>
  <c r="P298"/>
  <c r="P299"/>
  <c r="P300"/>
  <c r="P301"/>
  <c r="P302"/>
  <c r="P303"/>
  <c r="P304"/>
  <c r="E297"/>
  <c r="E298"/>
  <c r="E299"/>
  <c r="E300"/>
  <c r="E301"/>
  <c r="E302"/>
  <c r="E303"/>
  <c r="E304"/>
  <c r="D297"/>
  <c r="D298"/>
  <c r="D299"/>
  <c r="D300"/>
  <c r="D301"/>
  <c r="D302"/>
  <c r="D303"/>
  <c r="D304"/>
  <c r="D140" i="2"/>
  <c r="S273" i="1"/>
  <c r="O271"/>
  <c r="P271"/>
  <c r="Q271"/>
  <c r="R271"/>
  <c r="S271"/>
  <c r="O272"/>
  <c r="P272"/>
  <c r="Q272"/>
  <c r="R272"/>
  <c r="S272"/>
  <c r="O273"/>
  <c r="P273"/>
  <c r="Q273"/>
  <c r="R273"/>
  <c r="O274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P264"/>
  <c r="Q264"/>
  <c r="R264"/>
  <c r="S264"/>
  <c r="U264"/>
  <c r="P265"/>
  <c r="Q265"/>
  <c r="R265"/>
  <c r="S265"/>
  <c r="U265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O264"/>
  <c r="O265"/>
  <c r="O266"/>
  <c r="O267"/>
  <c r="O268"/>
  <c r="O269"/>
  <c r="O270"/>
  <c r="M264"/>
  <c r="M265"/>
  <c r="M266"/>
  <c r="M267"/>
  <c r="M268"/>
  <c r="M269"/>
  <c r="M270"/>
  <c r="D264"/>
  <c r="E264"/>
  <c r="D265"/>
  <c r="E265"/>
  <c r="D266"/>
  <c r="E266"/>
  <c r="D267"/>
  <c r="E267"/>
  <c r="D268"/>
  <c r="E268"/>
  <c r="D269"/>
  <c r="E269"/>
  <c r="D270"/>
  <c r="E270"/>
  <c r="F259" i="2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F260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E611" s="1"/>
  <c r="A612"/>
  <c r="A613"/>
  <c r="E613" s="1"/>
  <c r="A614"/>
  <c r="A615"/>
  <c r="E615" s="1"/>
  <c r="A616"/>
  <c r="A617"/>
  <c r="E617" s="1"/>
  <c r="A618"/>
  <c r="A619"/>
  <c r="E619" s="1"/>
  <c r="A620"/>
  <c r="A621"/>
  <c r="E621" s="1"/>
  <c r="A622"/>
  <c r="A623"/>
  <c r="E623" s="1"/>
  <c r="A624"/>
  <c r="A625"/>
  <c r="E625" s="1"/>
  <c r="A626"/>
  <c r="A627"/>
  <c r="E627" s="1"/>
  <c r="A628"/>
  <c r="A629"/>
  <c r="E629" s="1"/>
  <c r="A630"/>
  <c r="A631"/>
  <c r="E631" s="1"/>
  <c r="A632"/>
  <c r="A633"/>
  <c r="E633" s="1"/>
  <c r="A634"/>
  <c r="A635"/>
  <c r="E635" s="1"/>
  <c r="A636"/>
  <c r="A637"/>
  <c r="E637" s="1"/>
  <c r="A638"/>
  <c r="A639"/>
  <c r="E639" s="1"/>
  <c r="A640"/>
  <c r="A641"/>
  <c r="E641" s="1"/>
  <c r="A642"/>
  <c r="A643"/>
  <c r="E643" s="1"/>
  <c r="A644"/>
  <c r="A645"/>
  <c r="E645" s="1"/>
  <c r="A646"/>
  <c r="A647"/>
  <c r="E647" s="1"/>
  <c r="A648"/>
  <c r="A649"/>
  <c r="E649" s="1"/>
  <c r="A650"/>
  <c r="A651"/>
  <c r="E651" s="1"/>
  <c r="A652"/>
  <c r="A653"/>
  <c r="E653" s="1"/>
  <c r="A654"/>
  <c r="A655"/>
  <c r="E655" s="1"/>
  <c r="A656"/>
  <c r="A657"/>
  <c r="E657" s="1"/>
  <c r="A658"/>
  <c r="A659"/>
  <c r="E659" s="1"/>
  <c r="A660"/>
  <c r="A661"/>
  <c r="E661" s="1"/>
  <c r="A662"/>
  <c r="A663"/>
  <c r="E663" s="1"/>
  <c r="A664"/>
  <c r="A665"/>
  <c r="E665" s="1"/>
  <c r="A666"/>
  <c r="A667"/>
  <c r="E667" s="1"/>
  <c r="A668"/>
  <c r="A669"/>
  <c r="E669" s="1"/>
  <c r="A670"/>
  <c r="A671"/>
  <c r="E671" s="1"/>
  <c r="A672"/>
  <c r="A673"/>
  <c r="E673" s="1"/>
  <c r="A674"/>
  <c r="A675"/>
  <c r="E675" s="1"/>
  <c r="A676"/>
  <c r="A677"/>
  <c r="E677" s="1"/>
  <c r="A678"/>
  <c r="A679"/>
  <c r="E679" s="1"/>
  <c r="A680"/>
  <c r="A681"/>
  <c r="E681" s="1"/>
  <c r="A682"/>
  <c r="A683"/>
  <c r="E683" s="1"/>
  <c r="A684"/>
  <c r="A685"/>
  <c r="E685" s="1"/>
  <c r="A686"/>
  <c r="A687"/>
  <c r="E687" s="1"/>
  <c r="A688"/>
  <c r="A689"/>
  <c r="E689" s="1"/>
  <c r="A690"/>
  <c r="A691"/>
  <c r="E691" s="1"/>
  <c r="A692"/>
  <c r="A693"/>
  <c r="E693" s="1"/>
  <c r="A694"/>
  <c r="A695"/>
  <c r="E695" s="1"/>
  <c r="A696"/>
  <c r="A697"/>
  <c r="E697" s="1"/>
  <c r="A698"/>
  <c r="A699"/>
  <c r="E699" s="1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U263" i="1"/>
  <c r="S263"/>
  <c r="R263"/>
  <c r="Q263"/>
  <c r="P263"/>
  <c r="O263"/>
  <c r="E259" i="2" s="1"/>
  <c r="M263" i="1"/>
  <c r="E263"/>
  <c r="D263"/>
  <c r="C4" i="3"/>
  <c r="C3"/>
  <c r="M249" i="1"/>
  <c r="M250"/>
  <c r="M251"/>
  <c r="M252"/>
  <c r="M253"/>
  <c r="M254"/>
  <c r="M255"/>
  <c r="M256"/>
  <c r="M257"/>
  <c r="M258"/>
  <c r="M259"/>
  <c r="M260"/>
  <c r="M261"/>
  <c r="M2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6"/>
  <c r="E947" i="2" l="1"/>
  <c r="D947"/>
  <c r="E945"/>
  <c r="D945"/>
  <c r="E943"/>
  <c r="D943"/>
  <c r="E941"/>
  <c r="D941"/>
  <c r="E939"/>
  <c r="D939"/>
  <c r="E937"/>
  <c r="D937"/>
  <c r="E935"/>
  <c r="D935"/>
  <c r="E933"/>
  <c r="D933"/>
  <c r="E931"/>
  <c r="D931"/>
  <c r="E929"/>
  <c r="D929"/>
  <c r="E927"/>
  <c r="D927"/>
  <c r="E925"/>
  <c r="D925"/>
  <c r="E923"/>
  <c r="D923"/>
  <c r="E921"/>
  <c r="D921"/>
  <c r="E919"/>
  <c r="D919"/>
  <c r="E917"/>
  <c r="D917"/>
  <c r="E915"/>
  <c r="D915"/>
  <c r="E913"/>
  <c r="D913"/>
  <c r="E911"/>
  <c r="D911"/>
  <c r="E909"/>
  <c r="D909"/>
  <c r="E907"/>
  <c r="D907"/>
  <c r="E905"/>
  <c r="D905"/>
  <c r="E903"/>
  <c r="D903"/>
  <c r="E901"/>
  <c r="D901"/>
  <c r="E899"/>
  <c r="D899"/>
  <c r="E897"/>
  <c r="D897"/>
  <c r="E895"/>
  <c r="D895"/>
  <c r="E893"/>
  <c r="D893"/>
  <c r="E891"/>
  <c r="D891"/>
  <c r="E889"/>
  <c r="D889"/>
  <c r="E887"/>
  <c r="D887"/>
  <c r="E885"/>
  <c r="D885"/>
  <c r="E883"/>
  <c r="D883"/>
  <c r="E881"/>
  <c r="D881"/>
  <c r="E879"/>
  <c r="D879"/>
  <c r="E877"/>
  <c r="D877"/>
  <c r="E875"/>
  <c r="D875"/>
  <c r="E873"/>
  <c r="D873"/>
  <c r="E871"/>
  <c r="D871"/>
  <c r="E869"/>
  <c r="D869"/>
  <c r="E867"/>
  <c r="D867"/>
  <c r="E865"/>
  <c r="D865"/>
  <c r="E863"/>
  <c r="D863"/>
  <c r="E861"/>
  <c r="D861"/>
  <c r="E859"/>
  <c r="D859"/>
  <c r="E857"/>
  <c r="D857"/>
  <c r="E855"/>
  <c r="D855"/>
  <c r="E853"/>
  <c r="D853"/>
  <c r="E851"/>
  <c r="D851"/>
  <c r="E849"/>
  <c r="D849"/>
  <c r="E847"/>
  <c r="D847"/>
  <c r="E845"/>
  <c r="D845"/>
  <c r="E843"/>
  <c r="D843"/>
  <c r="E841"/>
  <c r="D841"/>
  <c r="E839"/>
  <c r="D839"/>
  <c r="E837"/>
  <c r="D837"/>
  <c r="E835"/>
  <c r="D835"/>
  <c r="E833"/>
  <c r="D833"/>
  <c r="E831"/>
  <c r="D831"/>
  <c r="E829"/>
  <c r="D829"/>
  <c r="E827"/>
  <c r="D827"/>
  <c r="E825"/>
  <c r="D825"/>
  <c r="E823"/>
  <c r="D823"/>
  <c r="E821"/>
  <c r="D821"/>
  <c r="E819"/>
  <c r="D819"/>
  <c r="E817"/>
  <c r="D817"/>
  <c r="E815"/>
  <c r="D815"/>
  <c r="E813"/>
  <c r="D813"/>
  <c r="E811"/>
  <c r="D811"/>
  <c r="E809"/>
  <c r="D809"/>
  <c r="E807"/>
  <c r="D807"/>
  <c r="E805"/>
  <c r="D805"/>
  <c r="E803"/>
  <c r="D803"/>
  <c r="E801"/>
  <c r="D801"/>
  <c r="E799"/>
  <c r="D799"/>
  <c r="E797"/>
  <c r="D797"/>
  <c r="E795"/>
  <c r="D795"/>
  <c r="E793"/>
  <c r="D793"/>
  <c r="E791"/>
  <c r="D791"/>
  <c r="E789"/>
  <c r="D789"/>
  <c r="E787"/>
  <c r="D787"/>
  <c r="E785"/>
  <c r="D785"/>
  <c r="E783"/>
  <c r="D783"/>
  <c r="E781"/>
  <c r="D781"/>
  <c r="E779"/>
  <c r="D779"/>
  <c r="E777"/>
  <c r="D777"/>
  <c r="E775"/>
  <c r="D775"/>
  <c r="E773"/>
  <c r="D773"/>
  <c r="E771"/>
  <c r="D771"/>
  <c r="E769"/>
  <c r="D769"/>
  <c r="E767"/>
  <c r="D767"/>
  <c r="E765"/>
  <c r="D765"/>
  <c r="E763"/>
  <c r="D763"/>
  <c r="E761"/>
  <c r="D761"/>
  <c r="E759"/>
  <c r="D759"/>
  <c r="E757"/>
  <c r="D757"/>
  <c r="E755"/>
  <c r="D755"/>
  <c r="E753"/>
  <c r="D753"/>
  <c r="E751"/>
  <c r="D751"/>
  <c r="E749"/>
  <c r="D749"/>
  <c r="E747"/>
  <c r="D747"/>
  <c r="E745"/>
  <c r="D745"/>
  <c r="E743"/>
  <c r="D743"/>
  <c r="E741"/>
  <c r="D741"/>
  <c r="E739"/>
  <c r="D739"/>
  <c r="E737"/>
  <c r="D737"/>
  <c r="E735"/>
  <c r="D735"/>
  <c r="E733"/>
  <c r="D733"/>
  <c r="E731"/>
  <c r="D731"/>
  <c r="E729"/>
  <c r="D729"/>
  <c r="E727"/>
  <c r="D727"/>
  <c r="E725"/>
  <c r="D725"/>
  <c r="E723"/>
  <c r="D723"/>
  <c r="E721"/>
  <c r="D721"/>
  <c r="E719"/>
  <c r="D719"/>
  <c r="E717"/>
  <c r="D717"/>
  <c r="E715"/>
  <c r="D715"/>
  <c r="E713"/>
  <c r="D713"/>
  <c r="E711"/>
  <c r="D711"/>
  <c r="E709"/>
  <c r="D709"/>
  <c r="E707"/>
  <c r="D707"/>
  <c r="E705"/>
  <c r="D705"/>
  <c r="E703"/>
  <c r="D703"/>
  <c r="E701"/>
  <c r="D701"/>
  <c r="E946"/>
  <c r="D946"/>
  <c r="E944"/>
  <c r="D944"/>
  <c r="E942"/>
  <c r="D942"/>
  <c r="E940"/>
  <c r="D940"/>
  <c r="E938"/>
  <c r="D938"/>
  <c r="E936"/>
  <c r="D936"/>
  <c r="E934"/>
  <c r="D934"/>
  <c r="E932"/>
  <c r="D932"/>
  <c r="E930"/>
  <c r="D930"/>
  <c r="E928"/>
  <c r="D928"/>
  <c r="E926"/>
  <c r="D926"/>
  <c r="E924"/>
  <c r="D924"/>
  <c r="E922"/>
  <c r="D922"/>
  <c r="E920"/>
  <c r="D920"/>
  <c r="E918"/>
  <c r="D918"/>
  <c r="E916"/>
  <c r="D916"/>
  <c r="E914"/>
  <c r="D914"/>
  <c r="E912"/>
  <c r="D912"/>
  <c r="E910"/>
  <c r="D910"/>
  <c r="E908"/>
  <c r="D908"/>
  <c r="E906"/>
  <c r="D906"/>
  <c r="E904"/>
  <c r="D904"/>
  <c r="E902"/>
  <c r="D902"/>
  <c r="E900"/>
  <c r="D900"/>
  <c r="E898"/>
  <c r="D898"/>
  <c r="E896"/>
  <c r="D896"/>
  <c r="E894"/>
  <c r="D894"/>
  <c r="E892"/>
  <c r="D892"/>
  <c r="E890"/>
  <c r="D890"/>
  <c r="E888"/>
  <c r="D888"/>
  <c r="E886"/>
  <c r="D886"/>
  <c r="E884"/>
  <c r="D884"/>
  <c r="E882"/>
  <c r="D882"/>
  <c r="E880"/>
  <c r="D880"/>
  <c r="E878"/>
  <c r="D878"/>
  <c r="E876"/>
  <c r="D876"/>
  <c r="E874"/>
  <c r="D874"/>
  <c r="E872"/>
  <c r="D872"/>
  <c r="E870"/>
  <c r="D870"/>
  <c r="E868"/>
  <c r="D868"/>
  <c r="E866"/>
  <c r="D866"/>
  <c r="E864"/>
  <c r="D864"/>
  <c r="E862"/>
  <c r="D862"/>
  <c r="E860"/>
  <c r="D860"/>
  <c r="E858"/>
  <c r="D858"/>
  <c r="E856"/>
  <c r="D856"/>
  <c r="E854"/>
  <c r="D854"/>
  <c r="E852"/>
  <c r="D852"/>
  <c r="E850"/>
  <c r="D850"/>
  <c r="E848"/>
  <c r="D848"/>
  <c r="E846"/>
  <c r="D846"/>
  <c r="E844"/>
  <c r="D844"/>
  <c r="E842"/>
  <c r="D842"/>
  <c r="E840"/>
  <c r="D840"/>
  <c r="E838"/>
  <c r="D838"/>
  <c r="E836"/>
  <c r="D836"/>
  <c r="E834"/>
  <c r="D834"/>
  <c r="E832"/>
  <c r="D832"/>
  <c r="E830"/>
  <c r="D830"/>
  <c r="E828"/>
  <c r="D828"/>
  <c r="E826"/>
  <c r="D826"/>
  <c r="E824"/>
  <c r="D824"/>
  <c r="E822"/>
  <c r="D822"/>
  <c r="E820"/>
  <c r="D820"/>
  <c r="E818"/>
  <c r="D818"/>
  <c r="E816"/>
  <c r="D816"/>
  <c r="E814"/>
  <c r="D814"/>
  <c r="E812"/>
  <c r="D812"/>
  <c r="E810"/>
  <c r="D810"/>
  <c r="E808"/>
  <c r="D808"/>
  <c r="E806"/>
  <c r="D806"/>
  <c r="E804"/>
  <c r="D804"/>
  <c r="E802"/>
  <c r="D802"/>
  <c r="E800"/>
  <c r="D800"/>
  <c r="E798"/>
  <c r="D798"/>
  <c r="E796"/>
  <c r="D796"/>
  <c r="E794"/>
  <c r="D794"/>
  <c r="E792"/>
  <c r="D792"/>
  <c r="E790"/>
  <c r="D790"/>
  <c r="E788"/>
  <c r="D788"/>
  <c r="E786"/>
  <c r="D786"/>
  <c r="E784"/>
  <c r="D784"/>
  <c r="E782"/>
  <c r="D782"/>
  <c r="E780"/>
  <c r="D780"/>
  <c r="E778"/>
  <c r="D778"/>
  <c r="E776"/>
  <c r="D776"/>
  <c r="E774"/>
  <c r="D774"/>
  <c r="E772"/>
  <c r="D772"/>
  <c r="E770"/>
  <c r="D770"/>
  <c r="E768"/>
  <c r="D768"/>
  <c r="E766"/>
  <c r="D766"/>
  <c r="E764"/>
  <c r="D764"/>
  <c r="E762"/>
  <c r="D762"/>
  <c r="E760"/>
  <c r="D760"/>
  <c r="E758"/>
  <c r="D758"/>
  <c r="E756"/>
  <c r="D756"/>
  <c r="E754"/>
  <c r="D754"/>
  <c r="E752"/>
  <c r="D752"/>
  <c r="E750"/>
  <c r="D750"/>
  <c r="E748"/>
  <c r="D748"/>
  <c r="E746"/>
  <c r="D746"/>
  <c r="E744"/>
  <c r="D744"/>
  <c r="E742"/>
  <c r="D742"/>
  <c r="E740"/>
  <c r="D740"/>
  <c r="E738"/>
  <c r="D738"/>
  <c r="E736"/>
  <c r="D736"/>
  <c r="E734"/>
  <c r="D734"/>
  <c r="E732"/>
  <c r="D732"/>
  <c r="E730"/>
  <c r="D730"/>
  <c r="E728"/>
  <c r="D728"/>
  <c r="E726"/>
  <c r="D726"/>
  <c r="E724"/>
  <c r="D724"/>
  <c r="E722"/>
  <c r="D722"/>
  <c r="E720"/>
  <c r="D720"/>
  <c r="E718"/>
  <c r="D718"/>
  <c r="E716"/>
  <c r="D716"/>
  <c r="E714"/>
  <c r="D714"/>
  <c r="E712"/>
  <c r="D712"/>
  <c r="E710"/>
  <c r="D710"/>
  <c r="E708"/>
  <c r="D708"/>
  <c r="E706"/>
  <c r="D706"/>
  <c r="E704"/>
  <c r="D704"/>
  <c r="E702"/>
  <c r="D702"/>
  <c r="E700"/>
  <c r="D700"/>
  <c r="E698"/>
  <c r="D698"/>
  <c r="E696"/>
  <c r="D696"/>
  <c r="E694"/>
  <c r="D694"/>
  <c r="E692"/>
  <c r="D692"/>
  <c r="E690"/>
  <c r="D690"/>
  <c r="E688"/>
  <c r="D688"/>
  <c r="E686"/>
  <c r="D686"/>
  <c r="E684"/>
  <c r="D684"/>
  <c r="E682"/>
  <c r="D682"/>
  <c r="E680"/>
  <c r="D680"/>
  <c r="E678"/>
  <c r="D678"/>
  <c r="E676"/>
  <c r="D676"/>
  <c r="E674"/>
  <c r="D674"/>
  <c r="E672"/>
  <c r="D672"/>
  <c r="E670"/>
  <c r="D670"/>
  <c r="E668"/>
  <c r="D668"/>
  <c r="E666"/>
  <c r="D666"/>
  <c r="E664"/>
  <c r="D664"/>
  <c r="E662"/>
  <c r="D662"/>
  <c r="E660"/>
  <c r="D660"/>
  <c r="E658"/>
  <c r="D658"/>
  <c r="E656"/>
  <c r="D656"/>
  <c r="E654"/>
  <c r="D654"/>
  <c r="E652"/>
  <c r="D652"/>
  <c r="E650"/>
  <c r="D650"/>
  <c r="E648"/>
  <c r="D648"/>
  <c r="E646"/>
  <c r="D646"/>
  <c r="E644"/>
  <c r="D644"/>
  <c r="E642"/>
  <c r="D642"/>
  <c r="E640"/>
  <c r="D640"/>
  <c r="E638"/>
  <c r="D638"/>
  <c r="E636"/>
  <c r="D636"/>
  <c r="E634"/>
  <c r="D634"/>
  <c r="E632"/>
  <c r="D632"/>
  <c r="E630"/>
  <c r="D630"/>
  <c r="E628"/>
  <c r="D628"/>
  <c r="E626"/>
  <c r="D626"/>
  <c r="E624"/>
  <c r="D624"/>
  <c r="E622"/>
  <c r="D622"/>
  <c r="E620"/>
  <c r="D620"/>
  <c r="E618"/>
  <c r="D618"/>
  <c r="E616"/>
  <c r="D616"/>
  <c r="E614"/>
  <c r="D614"/>
  <c r="E612"/>
  <c r="D612"/>
  <c r="E610"/>
  <c r="D610"/>
  <c r="E608"/>
  <c r="D608"/>
  <c r="E606"/>
  <c r="D606"/>
  <c r="E604"/>
  <c r="D604"/>
  <c r="E602"/>
  <c r="D602"/>
  <c r="E600"/>
  <c r="D600"/>
  <c r="E598"/>
  <c r="D598"/>
  <c r="E596"/>
  <c r="D596"/>
  <c r="E594"/>
  <c r="D594"/>
  <c r="E592"/>
  <c r="D592"/>
  <c r="E590"/>
  <c r="D590"/>
  <c r="E588"/>
  <c r="D588"/>
  <c r="E586"/>
  <c r="D586"/>
  <c r="E584"/>
  <c r="D584"/>
  <c r="E582"/>
  <c r="D582"/>
  <c r="E580"/>
  <c r="D580"/>
  <c r="E578"/>
  <c r="D578"/>
  <c r="E576"/>
  <c r="D576"/>
  <c r="E574"/>
  <c r="D574"/>
  <c r="E572"/>
  <c r="D572"/>
  <c r="E570"/>
  <c r="D570"/>
  <c r="E568"/>
  <c r="D568"/>
  <c r="E566"/>
  <c r="D566"/>
  <c r="E564"/>
  <c r="D564"/>
  <c r="E562"/>
  <c r="D562"/>
  <c r="E560"/>
  <c r="D560"/>
  <c r="E558"/>
  <c r="D558"/>
  <c r="E556"/>
  <c r="D556"/>
  <c r="E554"/>
  <c r="D554"/>
  <c r="E552"/>
  <c r="D552"/>
  <c r="E550"/>
  <c r="D550"/>
  <c r="E548"/>
  <c r="D548"/>
  <c r="E546"/>
  <c r="D546"/>
  <c r="E544"/>
  <c r="D544"/>
  <c r="E542"/>
  <c r="D542"/>
  <c r="E540"/>
  <c r="D540"/>
  <c r="E538"/>
  <c r="D538"/>
  <c r="E536"/>
  <c r="D536"/>
  <c r="E534"/>
  <c r="D534"/>
  <c r="E532"/>
  <c r="D532"/>
  <c r="E530"/>
  <c r="D530"/>
  <c r="E528"/>
  <c r="D528"/>
  <c r="E526"/>
  <c r="D526"/>
  <c r="E524"/>
  <c r="D524"/>
  <c r="E522"/>
  <c r="D522"/>
  <c r="E520"/>
  <c r="D520"/>
  <c r="E518"/>
  <c r="D518"/>
  <c r="E516"/>
  <c r="D516"/>
  <c r="E514"/>
  <c r="D514"/>
  <c r="E512"/>
  <c r="D512"/>
  <c r="E510"/>
  <c r="D510"/>
  <c r="E508"/>
  <c r="D508"/>
  <c r="E506"/>
  <c r="D506"/>
  <c r="E504"/>
  <c r="D504"/>
  <c r="E502"/>
  <c r="D502"/>
  <c r="E500"/>
  <c r="D500"/>
  <c r="E498"/>
  <c r="D498"/>
  <c r="E496"/>
  <c r="D496"/>
  <c r="E494"/>
  <c r="D494"/>
  <c r="E492"/>
  <c r="D492"/>
  <c r="E490"/>
  <c r="D490"/>
  <c r="E488"/>
  <c r="D488"/>
  <c r="E486"/>
  <c r="D486"/>
  <c r="E484"/>
  <c r="D484"/>
  <c r="E482"/>
  <c r="D482"/>
  <c r="E480"/>
  <c r="D480"/>
  <c r="E478"/>
  <c r="D478"/>
  <c r="E476"/>
  <c r="D476"/>
  <c r="E474"/>
  <c r="D474"/>
  <c r="E472"/>
  <c r="D472"/>
  <c r="E470"/>
  <c r="D470"/>
  <c r="E468"/>
  <c r="D468"/>
  <c r="E466"/>
  <c r="D466"/>
  <c r="E464"/>
  <c r="D464"/>
  <c r="E462"/>
  <c r="D462"/>
  <c r="E460"/>
  <c r="D460"/>
  <c r="E458"/>
  <c r="D458"/>
  <c r="E456"/>
  <c r="D456"/>
  <c r="E454"/>
  <c r="D454"/>
  <c r="E452"/>
  <c r="D452"/>
  <c r="E450"/>
  <c r="D450"/>
  <c r="E448"/>
  <c r="D448"/>
  <c r="E446"/>
  <c r="D446"/>
  <c r="E444"/>
  <c r="D444"/>
  <c r="E442"/>
  <c r="D442"/>
  <c r="E440"/>
  <c r="D440"/>
  <c r="E438"/>
  <c r="D438"/>
  <c r="E436"/>
  <c r="D436"/>
  <c r="E434"/>
  <c r="D434"/>
  <c r="E432"/>
  <c r="D432"/>
  <c r="E430"/>
  <c r="D430"/>
  <c r="E428"/>
  <c r="D428"/>
  <c r="E426"/>
  <c r="D426"/>
  <c r="E424"/>
  <c r="D424"/>
  <c r="E422"/>
  <c r="D422"/>
  <c r="E420"/>
  <c r="D420"/>
  <c r="E418"/>
  <c r="D418"/>
  <c r="E416"/>
  <c r="D416"/>
  <c r="E414"/>
  <c r="D414"/>
  <c r="E412"/>
  <c r="D412"/>
  <c r="E410"/>
  <c r="D410"/>
  <c r="E408"/>
  <c r="D408"/>
  <c r="E406"/>
  <c r="D406"/>
  <c r="E404"/>
  <c r="D404"/>
  <c r="E402"/>
  <c r="D402"/>
  <c r="E400"/>
  <c r="D400"/>
  <c r="E398"/>
  <c r="D398"/>
  <c r="E396"/>
  <c r="D396"/>
  <c r="E394"/>
  <c r="D394"/>
  <c r="E392"/>
  <c r="D392"/>
  <c r="E390"/>
  <c r="D390"/>
  <c r="E388"/>
  <c r="D388"/>
  <c r="E386"/>
  <c r="D386"/>
  <c r="E384"/>
  <c r="D384"/>
  <c r="E382"/>
  <c r="D382"/>
  <c r="E380"/>
  <c r="D380"/>
  <c r="E378"/>
  <c r="D378"/>
  <c r="E376"/>
  <c r="D376"/>
  <c r="E374"/>
  <c r="D374"/>
  <c r="E372"/>
  <c r="D372"/>
  <c r="E370"/>
  <c r="D370"/>
  <c r="E368"/>
  <c r="D368"/>
  <c r="E366"/>
  <c r="D366"/>
  <c r="E364"/>
  <c r="D364"/>
  <c r="E362"/>
  <c r="D362"/>
  <c r="E360"/>
  <c r="D360"/>
  <c r="E358"/>
  <c r="D358"/>
  <c r="E356"/>
  <c r="D356"/>
  <c r="E354"/>
  <c r="D354"/>
  <c r="E352"/>
  <c r="D352"/>
  <c r="E350"/>
  <c r="D350"/>
  <c r="E348"/>
  <c r="D348"/>
  <c r="E346"/>
  <c r="D346"/>
  <c r="E344"/>
  <c r="D344"/>
  <c r="E342"/>
  <c r="D342"/>
  <c r="E340"/>
  <c r="D340"/>
  <c r="E338"/>
  <c r="D338"/>
  <c r="E336"/>
  <c r="D336"/>
  <c r="E334"/>
  <c r="D334"/>
  <c r="E332"/>
  <c r="D332"/>
  <c r="E330"/>
  <c r="D330"/>
  <c r="E328"/>
  <c r="D328"/>
  <c r="E326"/>
  <c r="D326"/>
  <c r="E324"/>
  <c r="D324"/>
  <c r="E322"/>
  <c r="D322"/>
  <c r="E320"/>
  <c r="D320"/>
  <c r="E318"/>
  <c r="D318"/>
  <c r="E316"/>
  <c r="D316"/>
  <c r="E314"/>
  <c r="D314"/>
  <c r="E312"/>
  <c r="D312"/>
  <c r="E310"/>
  <c r="D310"/>
  <c r="E308"/>
  <c r="D308"/>
  <c r="E306"/>
  <c r="D306"/>
  <c r="E304"/>
  <c r="D304"/>
  <c r="E302"/>
  <c r="D302"/>
  <c r="E300"/>
  <c r="D300"/>
  <c r="E298"/>
  <c r="D298"/>
  <c r="E296"/>
  <c r="D296"/>
  <c r="E294"/>
  <c r="D294"/>
  <c r="E292"/>
  <c r="D292"/>
  <c r="E290"/>
  <c r="D290"/>
  <c r="E288"/>
  <c r="D288"/>
  <c r="E286"/>
  <c r="E284"/>
  <c r="D284"/>
  <c r="E282"/>
  <c r="D282"/>
  <c r="E280"/>
  <c r="D280"/>
  <c r="E278"/>
  <c r="D278"/>
  <c r="E276"/>
  <c r="D276"/>
  <c r="E274"/>
  <c r="D274"/>
  <c r="E272"/>
  <c r="D272"/>
  <c r="E270"/>
  <c r="D270"/>
  <c r="E268"/>
  <c r="D268"/>
  <c r="E266"/>
  <c r="D266"/>
  <c r="E264"/>
  <c r="D264"/>
  <c r="E262"/>
  <c r="D262"/>
  <c r="E260"/>
  <c r="D260"/>
  <c r="D697"/>
  <c r="D693"/>
  <c r="D689"/>
  <c r="D685"/>
  <c r="D681"/>
  <c r="D677"/>
  <c r="D673"/>
  <c r="D669"/>
  <c r="D665"/>
  <c r="D661"/>
  <c r="D657"/>
  <c r="D653"/>
  <c r="D649"/>
  <c r="D645"/>
  <c r="D641"/>
  <c r="D637"/>
  <c r="D633"/>
  <c r="D629"/>
  <c r="D625"/>
  <c r="D621"/>
  <c r="D617"/>
  <c r="D613"/>
  <c r="E609"/>
  <c r="D609"/>
  <c r="E607"/>
  <c r="D607"/>
  <c r="E605"/>
  <c r="D605"/>
  <c r="E603"/>
  <c r="D603"/>
  <c r="E601"/>
  <c r="D601"/>
  <c r="E599"/>
  <c r="D599"/>
  <c r="E597"/>
  <c r="D597"/>
  <c r="E595"/>
  <c r="D595"/>
  <c r="E593"/>
  <c r="D593"/>
  <c r="E591"/>
  <c r="D591"/>
  <c r="E589"/>
  <c r="D589"/>
  <c r="E587"/>
  <c r="D587"/>
  <c r="E585"/>
  <c r="D585"/>
  <c r="E583"/>
  <c r="D583"/>
  <c r="E581"/>
  <c r="D581"/>
  <c r="E579"/>
  <c r="D579"/>
  <c r="E577"/>
  <c r="D577"/>
  <c r="E575"/>
  <c r="D575"/>
  <c r="E573"/>
  <c r="D573"/>
  <c r="E571"/>
  <c r="D571"/>
  <c r="E569"/>
  <c r="D569"/>
  <c r="E567"/>
  <c r="D567"/>
  <c r="E565"/>
  <c r="D565"/>
  <c r="E563"/>
  <c r="D563"/>
  <c r="E561"/>
  <c r="D561"/>
  <c r="E559"/>
  <c r="D559"/>
  <c r="E557"/>
  <c r="D557"/>
  <c r="E555"/>
  <c r="D555"/>
  <c r="E553"/>
  <c r="D553"/>
  <c r="E551"/>
  <c r="D551"/>
  <c r="E549"/>
  <c r="D549"/>
  <c r="E547"/>
  <c r="D547"/>
  <c r="E545"/>
  <c r="D545"/>
  <c r="E543"/>
  <c r="D543"/>
  <c r="E541"/>
  <c r="D541"/>
  <c r="E539"/>
  <c r="D539"/>
  <c r="E537"/>
  <c r="D537"/>
  <c r="E535"/>
  <c r="D535"/>
  <c r="E533"/>
  <c r="D533"/>
  <c r="E531"/>
  <c r="D531"/>
  <c r="E529"/>
  <c r="D529"/>
  <c r="E527"/>
  <c r="D527"/>
  <c r="E525"/>
  <c r="D525"/>
  <c r="E523"/>
  <c r="D523"/>
  <c r="E521"/>
  <c r="D521"/>
  <c r="E519"/>
  <c r="D519"/>
  <c r="E517"/>
  <c r="D517"/>
  <c r="E515"/>
  <c r="D515"/>
  <c r="E513"/>
  <c r="D513"/>
  <c r="E511"/>
  <c r="D511"/>
  <c r="E509"/>
  <c r="D509"/>
  <c r="E507"/>
  <c r="D507"/>
  <c r="E505"/>
  <c r="D505"/>
  <c r="E503"/>
  <c r="D503"/>
  <c r="E501"/>
  <c r="D501"/>
  <c r="E499"/>
  <c r="D499"/>
  <c r="E497"/>
  <c r="D497"/>
  <c r="E495"/>
  <c r="D495"/>
  <c r="E493"/>
  <c r="D493"/>
  <c r="E491"/>
  <c r="D491"/>
  <c r="E489"/>
  <c r="D489"/>
  <c r="E487"/>
  <c r="D487"/>
  <c r="E485"/>
  <c r="D485"/>
  <c r="E483"/>
  <c r="D483"/>
  <c r="E481"/>
  <c r="D481"/>
  <c r="E479"/>
  <c r="D479"/>
  <c r="E477"/>
  <c r="D477"/>
  <c r="E475"/>
  <c r="D475"/>
  <c r="E473"/>
  <c r="D473"/>
  <c r="E471"/>
  <c r="D471"/>
  <c r="E469"/>
  <c r="D469"/>
  <c r="E467"/>
  <c r="D467"/>
  <c r="E465"/>
  <c r="D465"/>
  <c r="E463"/>
  <c r="D463"/>
  <c r="E461"/>
  <c r="D461"/>
  <c r="E459"/>
  <c r="D459"/>
  <c r="E457"/>
  <c r="D457"/>
  <c r="E455"/>
  <c r="D455"/>
  <c r="E453"/>
  <c r="D453"/>
  <c r="E451"/>
  <c r="D451"/>
  <c r="E449"/>
  <c r="D449"/>
  <c r="E447"/>
  <c r="D447"/>
  <c r="E445"/>
  <c r="D445"/>
  <c r="E443"/>
  <c r="D443"/>
  <c r="E441"/>
  <c r="D441"/>
  <c r="E439"/>
  <c r="D439"/>
  <c r="E437"/>
  <c r="D437"/>
  <c r="E435"/>
  <c r="D435"/>
  <c r="E433"/>
  <c r="D433"/>
  <c r="E431"/>
  <c r="D431"/>
  <c r="E429"/>
  <c r="D429"/>
  <c r="E427"/>
  <c r="D427"/>
  <c r="E425"/>
  <c r="D425"/>
  <c r="E423"/>
  <c r="D423"/>
  <c r="E421"/>
  <c r="D421"/>
  <c r="E419"/>
  <c r="D419"/>
  <c r="E417"/>
  <c r="D417"/>
  <c r="E415"/>
  <c r="D415"/>
  <c r="E413"/>
  <c r="D413"/>
  <c r="E411"/>
  <c r="D411"/>
  <c r="E409"/>
  <c r="D409"/>
  <c r="E407"/>
  <c r="D407"/>
  <c r="E405"/>
  <c r="D405"/>
  <c r="E403"/>
  <c r="D403"/>
  <c r="E401"/>
  <c r="D401"/>
  <c r="E399"/>
  <c r="D399"/>
  <c r="E397"/>
  <c r="D397"/>
  <c r="E395"/>
  <c r="D395"/>
  <c r="E393"/>
  <c r="D393"/>
  <c r="E391"/>
  <c r="D391"/>
  <c r="E389"/>
  <c r="D389"/>
  <c r="E387"/>
  <c r="D387"/>
  <c r="E385"/>
  <c r="D385"/>
  <c r="E383"/>
  <c r="D383"/>
  <c r="E381"/>
  <c r="D381"/>
  <c r="E379"/>
  <c r="D379"/>
  <c r="E377"/>
  <c r="D377"/>
  <c r="E375"/>
  <c r="D375"/>
  <c r="E373"/>
  <c r="D373"/>
  <c r="E371"/>
  <c r="D371"/>
  <c r="E369"/>
  <c r="D369"/>
  <c r="E367"/>
  <c r="D367"/>
  <c r="E365"/>
  <c r="D365"/>
  <c r="E363"/>
  <c r="D363"/>
  <c r="E361"/>
  <c r="D361"/>
  <c r="E359"/>
  <c r="D359"/>
  <c r="E357"/>
  <c r="D357"/>
  <c r="E355"/>
  <c r="D355"/>
  <c r="E353"/>
  <c r="D353"/>
  <c r="E351"/>
  <c r="D351"/>
  <c r="E349"/>
  <c r="D349"/>
  <c r="E347"/>
  <c r="D347"/>
  <c r="E345"/>
  <c r="D345"/>
  <c r="E343"/>
  <c r="D343"/>
  <c r="E341"/>
  <c r="D341"/>
  <c r="E339"/>
  <c r="D339"/>
  <c r="E337"/>
  <c r="D337"/>
  <c r="E335"/>
  <c r="D335"/>
  <c r="E333"/>
  <c r="D333"/>
  <c r="E331"/>
  <c r="D331"/>
  <c r="E329"/>
  <c r="D329"/>
  <c r="E327"/>
  <c r="D327"/>
  <c r="E325"/>
  <c r="D325"/>
  <c r="E323"/>
  <c r="D323"/>
  <c r="E321"/>
  <c r="D321"/>
  <c r="E319"/>
  <c r="D319"/>
  <c r="E317"/>
  <c r="D317"/>
  <c r="E315"/>
  <c r="D315"/>
  <c r="E313"/>
  <c r="D313"/>
  <c r="E311"/>
  <c r="D311"/>
  <c r="E309"/>
  <c r="D309"/>
  <c r="E307"/>
  <c r="D307"/>
  <c r="E305"/>
  <c r="D305"/>
  <c r="E303"/>
  <c r="D303"/>
  <c r="E301"/>
  <c r="D301"/>
  <c r="E299"/>
  <c r="D299"/>
  <c r="E297"/>
  <c r="D297"/>
  <c r="E295"/>
  <c r="D295"/>
  <c r="E293"/>
  <c r="D293"/>
  <c r="E291"/>
  <c r="D291"/>
  <c r="E289"/>
  <c r="D289"/>
  <c r="E287"/>
  <c r="E285"/>
  <c r="D285"/>
  <c r="E283"/>
  <c r="D283"/>
  <c r="E281"/>
  <c r="D281"/>
  <c r="E279"/>
  <c r="D279"/>
  <c r="E277"/>
  <c r="D277"/>
  <c r="E275"/>
  <c r="D275"/>
  <c r="E273"/>
  <c r="D273"/>
  <c r="E271"/>
  <c r="D271"/>
  <c r="E269"/>
  <c r="D269"/>
  <c r="E267"/>
  <c r="D267"/>
  <c r="E265"/>
  <c r="D265"/>
  <c r="E263"/>
  <c r="D263"/>
  <c r="E261"/>
  <c r="D261"/>
  <c r="D699"/>
  <c r="D695"/>
  <c r="D691"/>
  <c r="D687"/>
  <c r="D683"/>
  <c r="D679"/>
  <c r="D675"/>
  <c r="D671"/>
  <c r="D667"/>
  <c r="D663"/>
  <c r="D659"/>
  <c r="D655"/>
  <c r="D651"/>
  <c r="D647"/>
  <c r="D643"/>
  <c r="D639"/>
  <c r="D635"/>
  <c r="D631"/>
  <c r="D627"/>
  <c r="D623"/>
  <c r="D619"/>
  <c r="D615"/>
  <c r="D611"/>
  <c r="U249" i="1"/>
  <c r="U250"/>
  <c r="U251"/>
  <c r="U252"/>
  <c r="U253"/>
  <c r="U254"/>
  <c r="U255"/>
  <c r="U256"/>
  <c r="U257"/>
  <c r="U258"/>
  <c r="U259"/>
  <c r="U260"/>
  <c r="U261"/>
  <c r="U262"/>
  <c r="S249"/>
  <c r="S250"/>
  <c r="S251"/>
  <c r="S252"/>
  <c r="S253"/>
  <c r="S254"/>
  <c r="S255"/>
  <c r="S256"/>
  <c r="S257"/>
  <c r="S258"/>
  <c r="S259"/>
  <c r="S260"/>
  <c r="S261"/>
  <c r="S262"/>
  <c r="R249"/>
  <c r="R250"/>
  <c r="R251"/>
  <c r="R252"/>
  <c r="R253"/>
  <c r="R254"/>
  <c r="R255"/>
  <c r="R256"/>
  <c r="R257"/>
  <c r="R258"/>
  <c r="R259"/>
  <c r="R260"/>
  <c r="R261"/>
  <c r="R262"/>
  <c r="Q249"/>
  <c r="Q250"/>
  <c r="Q251"/>
  <c r="Q252"/>
  <c r="Q253"/>
  <c r="Q254"/>
  <c r="Q255"/>
  <c r="Q256"/>
  <c r="Q257"/>
  <c r="Q258"/>
  <c r="Q259"/>
  <c r="Q260"/>
  <c r="Q261"/>
  <c r="Q262"/>
  <c r="P249"/>
  <c r="P250"/>
  <c r="P251"/>
  <c r="P252"/>
  <c r="P253"/>
  <c r="P254"/>
  <c r="P255"/>
  <c r="P256"/>
  <c r="P257"/>
  <c r="P258"/>
  <c r="P259"/>
  <c r="P260"/>
  <c r="P261"/>
  <c r="P262"/>
  <c r="O249"/>
  <c r="E245" i="2" s="1"/>
  <c r="O250" i="1"/>
  <c r="E246" i="2" s="1"/>
  <c r="O251" i="1"/>
  <c r="E247" i="2" s="1"/>
  <c r="O252" i="1"/>
  <c r="E248" i="2" s="1"/>
  <c r="O253" i="1"/>
  <c r="E249" i="2" s="1"/>
  <c r="O254" i="1"/>
  <c r="E250" i="2" s="1"/>
  <c r="O255" i="1"/>
  <c r="E251" i="2" s="1"/>
  <c r="O256" i="1"/>
  <c r="E252" i="2" s="1"/>
  <c r="O257" i="1"/>
  <c r="E253" i="2" s="1"/>
  <c r="O258" i="1"/>
  <c r="E254" i="2" s="1"/>
  <c r="O259" i="1"/>
  <c r="E255" i="2" s="1"/>
  <c r="O260" i="1"/>
  <c r="E256" i="2" s="1"/>
  <c r="O261" i="1"/>
  <c r="E257" i="2" s="1"/>
  <c r="O262" i="1"/>
  <c r="E258" i="2" s="1"/>
  <c r="E249" i="1"/>
  <c r="E250"/>
  <c r="E251"/>
  <c r="E252"/>
  <c r="E253"/>
  <c r="E254"/>
  <c r="E255"/>
  <c r="E256"/>
  <c r="E257"/>
  <c r="E258"/>
  <c r="E259"/>
  <c r="E260"/>
  <c r="E261"/>
  <c r="E262"/>
  <c r="M242"/>
  <c r="M243"/>
  <c r="M244"/>
  <c r="M245"/>
  <c r="M246"/>
  <c r="M247"/>
  <c r="M248"/>
  <c r="P240"/>
  <c r="P241"/>
  <c r="U245"/>
  <c r="U246"/>
  <c r="U247"/>
  <c r="U248"/>
  <c r="S245"/>
  <c r="S246"/>
  <c r="S247"/>
  <c r="S248"/>
  <c r="R245"/>
  <c r="R246"/>
  <c r="R247"/>
  <c r="R248"/>
  <c r="Q245"/>
  <c r="Q246"/>
  <c r="Q247"/>
  <c r="Q248"/>
  <c r="P245"/>
  <c r="P246"/>
  <c r="P247"/>
  <c r="P248"/>
  <c r="O245"/>
  <c r="E241" i="2" s="1"/>
  <c r="O246" i="1"/>
  <c r="E242" i="2" s="1"/>
  <c r="O247" i="1"/>
  <c r="E243" i="2" s="1"/>
  <c r="O248" i="1"/>
  <c r="E244" i="2" s="1"/>
  <c r="E248" i="1"/>
  <c r="E246" l="1"/>
  <c r="E247"/>
  <c r="E245"/>
  <c r="M151"/>
  <c r="U244" l="1"/>
  <c r="U243"/>
  <c r="U242"/>
  <c r="S244"/>
  <c r="R244"/>
  <c r="Q244"/>
  <c r="P244"/>
  <c r="O244"/>
  <c r="E240" i="2" s="1"/>
  <c r="S243" i="1"/>
  <c r="R243"/>
  <c r="Q243"/>
  <c r="P243"/>
  <c r="O243"/>
  <c r="E239" i="2" s="1"/>
  <c r="S242" i="1"/>
  <c r="R242"/>
  <c r="Q242"/>
  <c r="P242"/>
  <c r="O242"/>
  <c r="E238" i="2" s="1"/>
  <c r="E243" i="1"/>
  <c r="E244"/>
  <c r="E242"/>
  <c r="R35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7"/>
  <c r="Q6"/>
  <c r="O7"/>
  <c r="E3" i="2" s="1"/>
  <c r="O8" i="1"/>
  <c r="E4" i="2" s="1"/>
  <c r="O9" i="1"/>
  <c r="E5" i="2" s="1"/>
  <c r="O10" i="1"/>
  <c r="E6" i="2" s="1"/>
  <c r="O11" i="1"/>
  <c r="E7" i="2" s="1"/>
  <c r="O12" i="1"/>
  <c r="E8" i="2" s="1"/>
  <c r="O13" i="1"/>
  <c r="E9" i="2" s="1"/>
  <c r="O14" i="1"/>
  <c r="E10" i="2" s="1"/>
  <c r="O15" i="1"/>
  <c r="E11" i="2" s="1"/>
  <c r="O16" i="1"/>
  <c r="E12" i="2" s="1"/>
  <c r="O17" i="1"/>
  <c r="E13" i="2" s="1"/>
  <c r="O18" i="1"/>
  <c r="E14" i="2" s="1"/>
  <c r="O19" i="1"/>
  <c r="E15" i="2" s="1"/>
  <c r="O20" i="1"/>
  <c r="E16" i="2" s="1"/>
  <c r="O21" i="1"/>
  <c r="E17" i="2" s="1"/>
  <c r="O22" i="1"/>
  <c r="E18" i="2" s="1"/>
  <c r="O23" i="1"/>
  <c r="E19" i="2" s="1"/>
  <c r="O24" i="1"/>
  <c r="E20" i="2" s="1"/>
  <c r="O25" i="1"/>
  <c r="E21" i="2" s="1"/>
  <c r="O26" i="1"/>
  <c r="E22" i="2" s="1"/>
  <c r="O27" i="1"/>
  <c r="E23" i="2" s="1"/>
  <c r="O28" i="1"/>
  <c r="E24" i="2" s="1"/>
  <c r="O29" i="1"/>
  <c r="E25" i="2" s="1"/>
  <c r="O30" i="1"/>
  <c r="E26" i="2" s="1"/>
  <c r="O31" i="1"/>
  <c r="E27" i="2" s="1"/>
  <c r="O32" i="1"/>
  <c r="E28" i="2" s="1"/>
  <c r="O33" i="1"/>
  <c r="E29" i="2" s="1"/>
  <c r="O34" i="1"/>
  <c r="E30" i="2" s="1"/>
  <c r="O35" i="1"/>
  <c r="E31" i="2" s="1"/>
  <c r="O36" i="1"/>
  <c r="E32" i="2" s="1"/>
  <c r="O37" i="1"/>
  <c r="E33" i="2" s="1"/>
  <c r="O38" i="1"/>
  <c r="E34" i="2" s="1"/>
  <c r="O39" i="1"/>
  <c r="E35" i="2" s="1"/>
  <c r="O40" i="1"/>
  <c r="E36" i="2" s="1"/>
  <c r="O41" i="1"/>
  <c r="E37" i="2" s="1"/>
  <c r="O42" i="1"/>
  <c r="E38" i="2" s="1"/>
  <c r="O43" i="1"/>
  <c r="E39" i="2" s="1"/>
  <c r="O44" i="1"/>
  <c r="E40" i="2" s="1"/>
  <c r="O45" i="1"/>
  <c r="E41" i="2" s="1"/>
  <c r="O46" i="1"/>
  <c r="E42" i="2" s="1"/>
  <c r="O47" i="1"/>
  <c r="E43" i="2" s="1"/>
  <c r="O48" i="1"/>
  <c r="E44" i="2" s="1"/>
  <c r="O49" i="1"/>
  <c r="E45" i="2" s="1"/>
  <c r="O50" i="1"/>
  <c r="E46" i="2" s="1"/>
  <c r="O51" i="1"/>
  <c r="E47" i="2" s="1"/>
  <c r="O52" i="1"/>
  <c r="E48" i="2" s="1"/>
  <c r="O53" i="1"/>
  <c r="E49" i="2" s="1"/>
  <c r="O54" i="1"/>
  <c r="E50" i="2" s="1"/>
  <c r="O55" i="1"/>
  <c r="E51" i="2" s="1"/>
  <c r="O56" i="1"/>
  <c r="E52" i="2" s="1"/>
  <c r="O57" i="1"/>
  <c r="E53" i="2" s="1"/>
  <c r="O58" i="1"/>
  <c r="E54" i="2" s="1"/>
  <c r="O59" i="1"/>
  <c r="E55" i="2" s="1"/>
  <c r="O60" i="1"/>
  <c r="E56" i="2" s="1"/>
  <c r="O61" i="1"/>
  <c r="E57" i="2" s="1"/>
  <c r="O62" i="1"/>
  <c r="E58" i="2" s="1"/>
  <c r="O63" i="1"/>
  <c r="E59" i="2" s="1"/>
  <c r="O64" i="1"/>
  <c r="E60" i="2" s="1"/>
  <c r="O65" i="1"/>
  <c r="E61" i="2" s="1"/>
  <c r="O66" i="1"/>
  <c r="E62" i="2" s="1"/>
  <c r="O67" i="1"/>
  <c r="E63" i="2" s="1"/>
  <c r="O68" i="1"/>
  <c r="E64" i="2" s="1"/>
  <c r="O69" i="1"/>
  <c r="E65" i="2" s="1"/>
  <c r="O70" i="1"/>
  <c r="E66" i="2" s="1"/>
  <c r="O71" i="1"/>
  <c r="E67" i="2" s="1"/>
  <c r="O72" i="1"/>
  <c r="E68" i="2" s="1"/>
  <c r="O73" i="1"/>
  <c r="E69" i="2" s="1"/>
  <c r="O74" i="1"/>
  <c r="E70" i="2" s="1"/>
  <c r="O75" i="1"/>
  <c r="E71" i="2" s="1"/>
  <c r="O76" i="1"/>
  <c r="E72" i="2" s="1"/>
  <c r="O77" i="1"/>
  <c r="E73" i="2" s="1"/>
  <c r="O78" i="1"/>
  <c r="E74" i="2" s="1"/>
  <c r="O79" i="1"/>
  <c r="E75" i="2" s="1"/>
  <c r="O80" i="1"/>
  <c r="E76" i="2" s="1"/>
  <c r="O81" i="1"/>
  <c r="E77" i="2" s="1"/>
  <c r="O82" i="1"/>
  <c r="E78" i="2" s="1"/>
  <c r="O83" i="1"/>
  <c r="E79" i="2" s="1"/>
  <c r="O84" i="1"/>
  <c r="E80" i="2" s="1"/>
  <c r="O85" i="1"/>
  <c r="E81" i="2" s="1"/>
  <c r="O86" i="1"/>
  <c r="E82" i="2" s="1"/>
  <c r="O87" i="1"/>
  <c r="E83" i="2" s="1"/>
  <c r="O88" i="1"/>
  <c r="E84" i="2" s="1"/>
  <c r="O89" i="1"/>
  <c r="E85" i="2" s="1"/>
  <c r="O90" i="1"/>
  <c r="E86" i="2" s="1"/>
  <c r="O91" i="1"/>
  <c r="E87" i="2" s="1"/>
  <c r="O92" i="1"/>
  <c r="E88" i="2" s="1"/>
  <c r="O93" i="1"/>
  <c r="E89" i="2" s="1"/>
  <c r="O94" i="1"/>
  <c r="E90" i="2" s="1"/>
  <c r="O95" i="1"/>
  <c r="E91" i="2" s="1"/>
  <c r="O96" i="1"/>
  <c r="E92" i="2" s="1"/>
  <c r="O97" i="1"/>
  <c r="E93" i="2" s="1"/>
  <c r="O98" i="1"/>
  <c r="E94" i="2" s="1"/>
  <c r="O99" i="1"/>
  <c r="E95" i="2" s="1"/>
  <c r="O100" i="1"/>
  <c r="E96" i="2" s="1"/>
  <c r="O101" i="1"/>
  <c r="E97" i="2" s="1"/>
  <c r="O102" i="1"/>
  <c r="E98" i="2" s="1"/>
  <c r="O103" i="1"/>
  <c r="E99" i="2" s="1"/>
  <c r="O104" i="1"/>
  <c r="E100" i="2" s="1"/>
  <c r="O105" i="1"/>
  <c r="E101" i="2" s="1"/>
  <c r="O106" i="1"/>
  <c r="E102" i="2" s="1"/>
  <c r="O107" i="1"/>
  <c r="E103" i="2" s="1"/>
  <c r="O108" i="1"/>
  <c r="E104" i="2" s="1"/>
  <c r="O109" i="1"/>
  <c r="E105" i="2" s="1"/>
  <c r="O110" i="1"/>
  <c r="E106" i="2" s="1"/>
  <c r="O111" i="1"/>
  <c r="E107" i="2" s="1"/>
  <c r="O112" i="1"/>
  <c r="E108" i="2" s="1"/>
  <c r="O113" i="1"/>
  <c r="E109" i="2" s="1"/>
  <c r="O114" i="1"/>
  <c r="E110" i="2" s="1"/>
  <c r="O115" i="1"/>
  <c r="E111" i="2" s="1"/>
  <c r="O116" i="1"/>
  <c r="E112" i="2" s="1"/>
  <c r="O117" i="1"/>
  <c r="E113" i="2" s="1"/>
  <c r="O118" i="1"/>
  <c r="E114" i="2" s="1"/>
  <c r="O119" i="1"/>
  <c r="E115" i="2" s="1"/>
  <c r="O120" i="1"/>
  <c r="E116" i="2" s="1"/>
  <c r="O121" i="1"/>
  <c r="E117" i="2" s="1"/>
  <c r="O122" i="1"/>
  <c r="E118" i="2" s="1"/>
  <c r="O123" i="1"/>
  <c r="E119" i="2" s="1"/>
  <c r="O124" i="1"/>
  <c r="E120" i="2" s="1"/>
  <c r="O125" i="1"/>
  <c r="E121" i="2" s="1"/>
  <c r="O126" i="1"/>
  <c r="E122" i="2" s="1"/>
  <c r="O127" i="1"/>
  <c r="E123" i="2" s="1"/>
  <c r="O128" i="1"/>
  <c r="E124" i="2" s="1"/>
  <c r="O129" i="1"/>
  <c r="E125" i="2" s="1"/>
  <c r="O130" i="1"/>
  <c r="E126" i="2" s="1"/>
  <c r="O131" i="1"/>
  <c r="E127" i="2" s="1"/>
  <c r="O132" i="1"/>
  <c r="E128" i="2" s="1"/>
  <c r="O133" i="1"/>
  <c r="E129" i="2" s="1"/>
  <c r="O134" i="1"/>
  <c r="E130" i="2" s="1"/>
  <c r="O135" i="1"/>
  <c r="E131" i="2" s="1"/>
  <c r="O136" i="1"/>
  <c r="E132" i="2" s="1"/>
  <c r="O137" i="1"/>
  <c r="E133" i="2" s="1"/>
  <c r="O138" i="1"/>
  <c r="E134" i="2" s="1"/>
  <c r="O139" i="1"/>
  <c r="E135" i="2" s="1"/>
  <c r="O140" i="1"/>
  <c r="E136" i="2" s="1"/>
  <c r="O141" i="1"/>
  <c r="E137" i="2" s="1"/>
  <c r="O142" i="1"/>
  <c r="E138" i="2" s="1"/>
  <c r="O143" i="1"/>
  <c r="E139" i="2" s="1"/>
  <c r="O144" i="1"/>
  <c r="E140" i="2" s="1"/>
  <c r="O145" i="1"/>
  <c r="E141" i="2" s="1"/>
  <c r="O146" i="1"/>
  <c r="E142" i="2" s="1"/>
  <c r="O147" i="1"/>
  <c r="E143" i="2" s="1"/>
  <c r="O148" i="1"/>
  <c r="E144" i="2" s="1"/>
  <c r="O149" i="1"/>
  <c r="E145" i="2" s="1"/>
  <c r="O150" i="1"/>
  <c r="E146" i="2" s="1"/>
  <c r="O151" i="1"/>
  <c r="E147" i="2" s="1"/>
  <c r="O152" i="1"/>
  <c r="E148" i="2" s="1"/>
  <c r="O153" i="1"/>
  <c r="E149" i="2" s="1"/>
  <c r="O154" i="1"/>
  <c r="E150" i="2" s="1"/>
  <c r="O155" i="1"/>
  <c r="E151" i="2" s="1"/>
  <c r="O156" i="1"/>
  <c r="E152" i="2" s="1"/>
  <c r="O157" i="1"/>
  <c r="E153" i="2" s="1"/>
  <c r="O158" i="1"/>
  <c r="E154" i="2" s="1"/>
  <c r="O159" i="1"/>
  <c r="E155" i="2" s="1"/>
  <c r="O160" i="1"/>
  <c r="E156" i="2" s="1"/>
  <c r="O161" i="1"/>
  <c r="E157" i="2" s="1"/>
  <c r="O162" i="1"/>
  <c r="E158" i="2" s="1"/>
  <c r="O163" i="1"/>
  <c r="E159" i="2" s="1"/>
  <c r="O164" i="1"/>
  <c r="E160" i="2" s="1"/>
  <c r="O165" i="1"/>
  <c r="E161" i="2" s="1"/>
  <c r="O166" i="1"/>
  <c r="E162" i="2" s="1"/>
  <c r="O167" i="1"/>
  <c r="E163" i="2" s="1"/>
  <c r="O168" i="1"/>
  <c r="E164" i="2" s="1"/>
  <c r="O169" i="1"/>
  <c r="E165" i="2" s="1"/>
  <c r="O170" i="1"/>
  <c r="E166" i="2" s="1"/>
  <c r="O171" i="1"/>
  <c r="E167" i="2" s="1"/>
  <c r="O172" i="1"/>
  <c r="E168" i="2" s="1"/>
  <c r="O173" i="1"/>
  <c r="E169" i="2" s="1"/>
  <c r="O174" i="1"/>
  <c r="E170" i="2" s="1"/>
  <c r="O175" i="1"/>
  <c r="E171" i="2" s="1"/>
  <c r="O176" i="1"/>
  <c r="E172" i="2" s="1"/>
  <c r="O177" i="1"/>
  <c r="E173" i="2" s="1"/>
  <c r="O178" i="1"/>
  <c r="E174" i="2" s="1"/>
  <c r="O179" i="1"/>
  <c r="E175" i="2" s="1"/>
  <c r="O180" i="1"/>
  <c r="E176" i="2" s="1"/>
  <c r="O181" i="1"/>
  <c r="E177" i="2" s="1"/>
  <c r="O182" i="1"/>
  <c r="E178" i="2" s="1"/>
  <c r="O183" i="1"/>
  <c r="E179" i="2" s="1"/>
  <c r="O184" i="1"/>
  <c r="E180" i="2" s="1"/>
  <c r="O185" i="1"/>
  <c r="E181" i="2" s="1"/>
  <c r="O186" i="1"/>
  <c r="E182" i="2" s="1"/>
  <c r="O187" i="1"/>
  <c r="E183" i="2" s="1"/>
  <c r="O188" i="1"/>
  <c r="E184" i="2" s="1"/>
  <c r="O189" i="1"/>
  <c r="E185" i="2" s="1"/>
  <c r="O190" i="1"/>
  <c r="E186" i="2" s="1"/>
  <c r="O191" i="1"/>
  <c r="E187" i="2" s="1"/>
  <c r="O192" i="1"/>
  <c r="E188" i="2" s="1"/>
  <c r="O193" i="1"/>
  <c r="E189" i="2" s="1"/>
  <c r="O194" i="1"/>
  <c r="E190" i="2" s="1"/>
  <c r="O195" i="1"/>
  <c r="E191" i="2" s="1"/>
  <c r="O196" i="1"/>
  <c r="E192" i="2" s="1"/>
  <c r="O197" i="1"/>
  <c r="E193" i="2" s="1"/>
  <c r="O198" i="1"/>
  <c r="E194" i="2" s="1"/>
  <c r="O199" i="1"/>
  <c r="E195" i="2" s="1"/>
  <c r="O200" i="1"/>
  <c r="E196" i="2" s="1"/>
  <c r="O201" i="1"/>
  <c r="E197" i="2" s="1"/>
  <c r="O202" i="1"/>
  <c r="E198" i="2" s="1"/>
  <c r="O203" i="1"/>
  <c r="E199" i="2" s="1"/>
  <c r="O204" i="1"/>
  <c r="E200" i="2" s="1"/>
  <c r="O205" i="1"/>
  <c r="E201" i="2" s="1"/>
  <c r="O206" i="1"/>
  <c r="E202" i="2" s="1"/>
  <c r="O207" i="1"/>
  <c r="E203" i="2" s="1"/>
  <c r="O208" i="1"/>
  <c r="E204" i="2" s="1"/>
  <c r="O209" i="1"/>
  <c r="E205" i="2" s="1"/>
  <c r="O210" i="1"/>
  <c r="E206" i="2" s="1"/>
  <c r="O211" i="1"/>
  <c r="E207" i="2" s="1"/>
  <c r="O212" i="1"/>
  <c r="E208" i="2" s="1"/>
  <c r="O213" i="1"/>
  <c r="E209" i="2" s="1"/>
  <c r="O214" i="1"/>
  <c r="E210" i="2" s="1"/>
  <c r="O215" i="1"/>
  <c r="E211" i="2" s="1"/>
  <c r="O216" i="1"/>
  <c r="E212" i="2" s="1"/>
  <c r="O217" i="1"/>
  <c r="E213" i="2" s="1"/>
  <c r="O218" i="1"/>
  <c r="E214" i="2" s="1"/>
  <c r="O219" i="1"/>
  <c r="E215" i="2" s="1"/>
  <c r="O220" i="1"/>
  <c r="E216" i="2" s="1"/>
  <c r="O221" i="1"/>
  <c r="E217" i="2" s="1"/>
  <c r="O222" i="1"/>
  <c r="E218" i="2" s="1"/>
  <c r="O223" i="1"/>
  <c r="E219" i="2" s="1"/>
  <c r="O224" i="1"/>
  <c r="E220" i="2" s="1"/>
  <c r="O225" i="1"/>
  <c r="E221" i="2" s="1"/>
  <c r="O226" i="1"/>
  <c r="E222" i="2" s="1"/>
  <c r="O227" i="1"/>
  <c r="E223" i="2" s="1"/>
  <c r="O228" i="1"/>
  <c r="E224" i="2" s="1"/>
  <c r="O229" i="1"/>
  <c r="E225" i="2" s="1"/>
  <c r="O230" i="1"/>
  <c r="E226" i="2" s="1"/>
  <c r="O231" i="1"/>
  <c r="E227" i="2" s="1"/>
  <c r="O232" i="1"/>
  <c r="E228" i="2" s="1"/>
  <c r="O233" i="1"/>
  <c r="E229" i="2" s="1"/>
  <c r="O234" i="1"/>
  <c r="E230" i="2" s="1"/>
  <c r="O235" i="1"/>
  <c r="E231" i="2" s="1"/>
  <c r="O236" i="1"/>
  <c r="E232" i="2" s="1"/>
  <c r="O237" i="1"/>
  <c r="E233" i="2" s="1"/>
  <c r="O238" i="1"/>
  <c r="E234" i="2" s="1"/>
  <c r="O239" i="1"/>
  <c r="E235" i="2" s="1"/>
  <c r="O240" i="1"/>
  <c r="E236" i="2" s="1"/>
  <c r="O241" i="1"/>
  <c r="E237" i="2" s="1"/>
  <c r="O6" i="1"/>
  <c r="E2" i="2" s="1"/>
  <c r="M92" i="1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6"/>
  <c r="E241" l="1"/>
  <c r="E240" l="1"/>
  <c r="P239" l="1"/>
  <c r="E239"/>
  <c r="C30" i="3"/>
  <c r="C29"/>
  <c r="C28"/>
  <c r="P238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4"/>
  <c r="P225"/>
  <c r="P226"/>
  <c r="P227"/>
  <c r="P228"/>
  <c r="P229"/>
  <c r="P230"/>
  <c r="P231"/>
  <c r="P232"/>
  <c r="P233"/>
  <c r="P234"/>
  <c r="P235"/>
  <c r="P236"/>
  <c r="P237"/>
  <c r="C31" i="3" l="1"/>
  <c r="E232" i="1"/>
  <c r="E235"/>
  <c r="E191" l="1"/>
  <c r="E195"/>
  <c r="E197"/>
  <c r="E201"/>
  <c r="E202"/>
  <c r="E204"/>
  <c r="E205"/>
  <c r="E214"/>
  <c r="E225"/>
  <c r="E226"/>
  <c r="E227"/>
  <c r="E179"/>
  <c r="E185"/>
  <c r="E178"/>
  <c r="E176"/>
  <c r="E168"/>
  <c r="E169"/>
  <c r="E171"/>
  <c r="E172"/>
  <c r="E173"/>
  <c r="E174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E150"/>
  <c r="E154"/>
  <c r="E155"/>
  <c r="E158"/>
  <c r="E160"/>
  <c r="E161"/>
  <c r="E163"/>
  <c r="E165"/>
  <c r="E130"/>
  <c r="E132"/>
  <c r="E137"/>
  <c r="E138"/>
  <c r="E139"/>
  <c r="E142"/>
  <c r="E148"/>
  <c r="E129"/>
  <c r="E107"/>
  <c r="E111"/>
  <c r="E112"/>
  <c r="E113"/>
  <c r="E114"/>
  <c r="E119"/>
  <c r="E120"/>
  <c r="E122"/>
  <c r="E126"/>
  <c r="E127"/>
  <c r="E128"/>
  <c r="C5" i="3" l="1"/>
  <c r="C56"/>
  <c r="C55"/>
  <c r="C54"/>
  <c r="C53"/>
  <c r="C57"/>
  <c r="C8" l="1"/>
  <c r="C7" l="1"/>
  <c r="C6"/>
  <c r="E93" i="1" l="1"/>
  <c r="E94"/>
  <c r="E95"/>
  <c r="E96"/>
  <c r="E97"/>
  <c r="E98"/>
  <c r="E99"/>
  <c r="E100"/>
  <c r="E101"/>
  <c r="E103"/>
  <c r="E92"/>
  <c r="P49" l="1"/>
  <c r="E90" l="1"/>
  <c r="E87"/>
  <c r="E85"/>
  <c r="E84"/>
  <c r="E80"/>
  <c r="E79"/>
  <c r="E78"/>
  <c r="E77"/>
  <c r="E76"/>
  <c r="E75"/>
  <c r="E74"/>
  <c r="E73"/>
  <c r="E72"/>
  <c r="E71"/>
  <c r="E70"/>
  <c r="E69"/>
  <c r="E68"/>
  <c r="E67"/>
  <c r="E66"/>
  <c r="E64"/>
  <c r="E63"/>
  <c r="E60"/>
  <c r="E57"/>
  <c r="E53"/>
  <c r="E52"/>
  <c r="E51"/>
  <c r="E50"/>
  <c r="E48"/>
  <c r="E46"/>
  <c r="E45"/>
  <c r="E44"/>
  <c r="E42"/>
  <c r="E38"/>
  <c r="E37"/>
  <c r="E31"/>
  <c r="E27"/>
  <c r="E26"/>
  <c r="E25"/>
  <c r="E24"/>
  <c r="E22"/>
  <c r="E21"/>
  <c r="E20"/>
  <c r="E19"/>
  <c r="E17"/>
  <c r="E14"/>
  <c r="E13"/>
  <c r="E10"/>
  <c r="E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4"/>
  <c r="P55"/>
  <c r="P56"/>
  <c r="P57"/>
  <c r="P58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6"/>
  <c r="C58" i="3" l="1"/>
  <c r="C9"/>
</calcChain>
</file>

<file path=xl/sharedStrings.xml><?xml version="1.0" encoding="utf-8"?>
<sst xmlns="http://schemas.openxmlformats.org/spreadsheetml/2006/main" count="9744" uniqueCount="2903">
  <si>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</si>
  <si>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</si>
  <si>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</si>
  <si>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</si>
  <si>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</si>
  <si>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</si>
  <si>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</si>
  <si>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</si>
  <si>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</si>
  <si>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</si>
  <si>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</si>
  <si>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</si>
  <si>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</si>
  <si>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</si>
  <si>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</si>
  <si>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</si>
  <si>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</si>
  <si>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</si>
  <si>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</si>
  <si>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</si>
  <si>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</si>
  <si>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</si>
  <si>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</si>
  <si>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</si>
  <si>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</si>
  <si>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</si>
  <si>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</si>
  <si>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</si>
  <si>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</si>
  <si>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</si>
  <si>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</si>
  <si>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</si>
  <si>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</si>
  <si>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</si>
  <si>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</si>
  <si>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</si>
  <si>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</si>
  <si>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</si>
  <si>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</si>
  <si>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</si>
  <si>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</si>
  <si>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</si>
  <si>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</si>
  <si>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</si>
  <si>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</si>
  <si>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</si>
  <si>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</si>
  <si>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</si>
  <si>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</si>
  <si>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</si>
  <si>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</si>
  <si>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</si>
  <si>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</si>
  <si>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</si>
  <si>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</si>
  <si>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</si>
  <si>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</si>
  <si>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</si>
  <si>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</si>
  <si>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</si>
  <si>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</si>
  <si>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</si>
  <si>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</si>
  <si>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</si>
  <si>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</si>
  <si>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</si>
  <si>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</si>
  <si>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</si>
  <si>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</si>
  <si>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</si>
  <si>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</si>
  <si>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</si>
  <si>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</si>
  <si>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</si>
  <si>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</si>
  <si>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</si>
  <si>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</si>
  <si>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</si>
  <si>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</si>
  <si>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</si>
  <si>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</si>
  <si>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</si>
  <si>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</si>
  <si>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</si>
  <si>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</si>
  <si>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</si>
  <si>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</si>
  <si>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</si>
  <si>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</si>
  <si>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</si>
  <si>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</si>
  <si>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</si>
  <si>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</si>
  <si>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</si>
  <si>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</si>
  <si>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</si>
  <si>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</si>
  <si>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</si>
  <si>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</si>
  <si>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</si>
  <si>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</si>
  <si>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</si>
  <si>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</si>
  <si>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</si>
  <si>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</si>
  <si>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</si>
  <si>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</si>
  <si>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</si>
  <si>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</si>
  <si>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</si>
  <si>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</si>
  <si>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</si>
  <si>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</si>
  <si>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</si>
  <si>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</si>
  <si>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</si>
  <si>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</si>
  <si>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</si>
  <si>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</si>
  <si>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</si>
  <si>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</si>
  <si>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</si>
  <si>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</si>
  <si>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</si>
  <si>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</si>
  <si>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</si>
  <si>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</si>
  <si>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</si>
  <si>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</si>
  <si>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</si>
  <si>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</si>
  <si>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</si>
  <si>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</si>
  <si>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</si>
  <si>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</si>
  <si>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</si>
  <si>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</si>
  <si>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</si>
  <si>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</si>
  <si>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</si>
  <si>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</si>
  <si>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</si>
  <si>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</si>
  <si>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</si>
  <si>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</si>
  <si>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</si>
  <si>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</si>
  <si>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</si>
  <si>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</si>
  <si>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</si>
  <si>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</si>
  <si>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</si>
  <si>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</si>
  <si>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</si>
  <si>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</si>
  <si>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</si>
  <si>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</si>
  <si>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</si>
  <si>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</si>
  <si>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</si>
  <si>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</si>
  <si>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</si>
  <si>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</si>
  <si>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</si>
  <si>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</si>
  <si>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</si>
  <si>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</si>
  <si>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</si>
  <si>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</si>
  <si>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</si>
  <si>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</si>
  <si>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</si>
  <si>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</si>
  <si>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</si>
  <si>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</si>
  <si>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</si>
  <si>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</si>
  <si>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</si>
  <si>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</si>
  <si>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</si>
  <si>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</si>
  <si>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</si>
  <si>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</si>
  <si>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</si>
  <si>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</si>
  <si>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</si>
  <si>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</si>
  <si>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</si>
  <si>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</si>
  <si>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</si>
  <si>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</si>
  <si>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</si>
  <si>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</si>
  <si>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</si>
  <si>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</si>
  <si>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</si>
  <si>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</si>
  <si>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</si>
  <si>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</si>
  <si>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</si>
  <si>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</si>
  <si>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</si>
  <si>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</si>
  <si>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</si>
  <si>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</si>
  <si>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</si>
  <si>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</si>
  <si>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</si>
  <si>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</si>
  <si>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</si>
  <si>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</si>
  <si>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</si>
  <si>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</si>
  <si>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</si>
  <si>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</si>
  <si>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</si>
  <si>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</si>
  <si>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</si>
  <si>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</si>
  <si>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</si>
  <si>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</si>
  <si>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</si>
  <si>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</si>
  <si>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</si>
  <si>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</si>
  <si>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</si>
  <si>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</si>
  <si>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</si>
  <si>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</si>
  <si>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</si>
  <si>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</si>
  <si>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</si>
  <si>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</si>
  <si>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</si>
  <si>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</si>
  <si>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</si>
  <si>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</si>
  <si>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</si>
  <si>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</si>
  <si>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</si>
  <si>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</si>
  <si>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</si>
  <si>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</si>
  <si>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</si>
  <si>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</si>
  <si>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</si>
  <si>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</si>
  <si>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</si>
  <si>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</si>
  <si>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</si>
  <si>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</si>
  <si>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</si>
  <si>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</si>
  <si>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</si>
  <si>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</si>
  <si>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</si>
  <si>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</si>
  <si>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</si>
  <si>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</si>
  <si>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</si>
  <si>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</si>
  <si>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</si>
  <si>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</si>
  <si>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</si>
  <si>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</si>
  <si>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</si>
  <si>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</si>
  <si>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</si>
  <si>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</si>
  <si>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</si>
  <si>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</si>
  <si>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</si>
  <si>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</si>
  <si>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</si>
  <si>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</si>
  <si>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</si>
  <si>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</si>
  <si>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</si>
  <si>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</si>
  <si>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</si>
  <si>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</si>
  <si>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</si>
  <si>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</si>
  <si>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</si>
  <si>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</si>
  <si>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</si>
  <si>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</si>
  <si>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</si>
  <si>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</si>
  <si>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</si>
  <si>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</si>
  <si>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</si>
  <si>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</si>
  <si>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</si>
  <si>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</si>
  <si>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</si>
  <si>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</si>
  <si>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</si>
  <si>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</si>
  <si>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</si>
  <si>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</si>
  <si>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</si>
  <si>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</si>
  <si>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</si>
  <si>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</si>
  <si>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</si>
  <si>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</si>
  <si>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</si>
  <si>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</si>
  <si>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</si>
  <si>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</si>
  <si>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</si>
  <si>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</si>
  <si>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</si>
  <si>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</si>
  <si>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</si>
  <si>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</si>
  <si>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</si>
  <si>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</si>
  <si>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</si>
  <si>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</si>
  <si>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</si>
  <si>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</si>
  <si>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</si>
  <si>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</si>
  <si>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</si>
  <si>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</si>
  <si>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</si>
  <si>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</si>
  <si>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</si>
  <si>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</si>
  <si>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</si>
  <si>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</si>
  <si>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</si>
  <si>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</si>
  <si>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</si>
  <si>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</si>
  <si>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</si>
  <si>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</si>
  <si>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</si>
  <si>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</si>
  <si>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</si>
  <si>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</si>
  <si>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</si>
  <si>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</si>
  <si>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</si>
  <si>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</si>
  <si>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</si>
  <si>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</si>
  <si>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</si>
  <si>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</si>
  <si>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</si>
  <si>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</si>
  <si>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</si>
  <si>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</si>
  <si>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</si>
  <si>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</si>
  <si>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</si>
  <si>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</si>
  <si>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</si>
  <si>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</si>
  <si>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</si>
  <si>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</si>
  <si>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</si>
  <si>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</si>
  <si>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</si>
  <si>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</si>
  <si>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</si>
  <si>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</si>
  <si>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</si>
  <si>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</si>
  <si>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</si>
  <si>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</si>
  <si>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</si>
  <si>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</si>
  <si>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</si>
  <si>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</si>
  <si>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</si>
  <si>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</si>
  <si>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</si>
  <si>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</si>
  <si>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</si>
  <si>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</si>
  <si>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</si>
  <si>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</si>
  <si>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</si>
  <si>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</si>
  <si>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</si>
  <si>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</si>
  <si>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</si>
  <si>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</si>
  <si>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</si>
  <si>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</si>
  <si>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</si>
  <si>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</si>
  <si>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</si>
  <si>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</si>
  <si>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</si>
  <si>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</si>
  <si>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</si>
  <si>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</si>
  <si>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</si>
  <si>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</si>
  <si>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</si>
  <si>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</si>
  <si>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</si>
  <si>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</si>
  <si>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</si>
  <si>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</si>
  <si>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</si>
  <si>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</si>
  <si>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</si>
  <si>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</si>
  <si>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</si>
  <si>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</si>
  <si>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</si>
  <si>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</si>
  <si>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</si>
  <si>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</si>
  <si>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</si>
  <si>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</si>
  <si>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</si>
  <si>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</si>
  <si>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</si>
  <si>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</si>
  <si>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</si>
  <si>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</si>
  <si>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</si>
  <si>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</si>
  <si>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</si>
  <si>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</si>
  <si>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</si>
  <si>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</si>
  <si>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</si>
  <si>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</si>
  <si>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</si>
  <si>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</si>
  <si>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</si>
  <si>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</si>
  <si>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</si>
  <si>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</si>
  <si>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</si>
  <si>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</si>
  <si>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</si>
  <si>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</si>
  <si>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</si>
  <si>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</si>
  <si>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</si>
  <si>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</si>
  <si>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</si>
  <si>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</si>
  <si>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</si>
  <si>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</si>
  <si>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</si>
  <si>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</si>
  <si>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</si>
  <si>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</si>
  <si>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</si>
  <si>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</si>
  <si>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</si>
  <si>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</si>
  <si>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</si>
  <si>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</si>
  <si>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</si>
  <si>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</si>
  <si>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</si>
  <si>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</si>
  <si>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</si>
  <si>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</si>
  <si>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</si>
  <si>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</si>
  <si>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</si>
  <si>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</si>
  <si>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</si>
  <si>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</si>
  <si>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</si>
  <si>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</si>
  <si>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</si>
  <si>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</si>
  <si>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</si>
  <si>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</si>
  <si>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</si>
  <si>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</si>
  <si>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</si>
  <si>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</si>
  <si>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</si>
  <si>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</si>
  <si>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</si>
  <si>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</si>
  <si>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</si>
  <si>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</si>
  <si>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</si>
  <si>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</si>
  <si>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</si>
  <si>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</si>
  <si>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</si>
  <si>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</si>
  <si>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</si>
  <si>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</si>
  <si>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</si>
  <si>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</si>
  <si>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</si>
  <si>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</si>
  <si>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</si>
  <si>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</si>
  <si>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</si>
  <si>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</si>
  <si>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</si>
  <si>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</si>
  <si>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</si>
  <si>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</si>
  <si>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</si>
  <si>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</si>
  <si>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</si>
  <si>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</si>
  <si>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</si>
  <si>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</si>
  <si>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</si>
  <si>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</si>
  <si>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</si>
  <si>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</si>
  <si>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</si>
  <si>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</si>
  <si>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</si>
  <si>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</si>
  <si>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</si>
  <si>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</si>
  <si>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</si>
  <si>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</si>
  <si>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</si>
  <si>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</si>
  <si>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</si>
  <si>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</si>
  <si>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</si>
  <si>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</si>
  <si>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</si>
  <si>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</si>
  <si>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</si>
  <si>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</si>
  <si>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</si>
  <si>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</si>
  <si>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</si>
  <si>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</si>
  <si>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</si>
  <si>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</si>
  <si>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</si>
  <si>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</si>
  <si>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</si>
  <si>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</si>
  <si>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</si>
  <si>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</si>
  <si>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</si>
  <si>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</si>
  <si>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</si>
  <si>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</si>
  <si>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</si>
  <si>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</si>
  <si>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</si>
  <si>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</si>
  <si>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</si>
  <si>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</si>
  <si>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</si>
  <si>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</si>
  <si>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</si>
  <si>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</si>
  <si>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</si>
  <si>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</si>
  <si>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</si>
  <si>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</si>
  <si>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</si>
  <si>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</si>
  <si>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</si>
  <si>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</si>
  <si>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</si>
  <si>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</si>
  <si>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</si>
  <si>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</si>
  <si>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</si>
  <si>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</si>
  <si>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</si>
  <si>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</si>
  <si>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</si>
  <si>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</si>
  <si>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</si>
  <si>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</si>
  <si>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</si>
  <si>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</si>
  <si>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</si>
  <si>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</si>
  <si>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</si>
  <si>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</si>
  <si>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</si>
  <si>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</si>
  <si>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</si>
  <si>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</si>
  <si>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</si>
  <si>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</si>
  <si>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</si>
  <si>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</si>
  <si>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</si>
  <si>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</si>
  <si>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</si>
  <si>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</si>
  <si>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</si>
  <si>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</si>
  <si>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</si>
  <si>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</si>
  <si>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</si>
  <si>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</si>
  <si>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</si>
  <si>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</si>
  <si>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</si>
  <si>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</si>
  <si>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</si>
  <si>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</si>
  <si>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</si>
  <si>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</si>
  <si>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</si>
  <si>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</si>
  <si>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</si>
  <si>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</si>
  <si>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</si>
  <si>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</si>
  <si>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</si>
  <si>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</si>
  <si>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</si>
  <si>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</si>
  <si>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</si>
  <si>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</si>
  <si>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</si>
  <si>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</si>
  <si>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</si>
  <si>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</si>
  <si>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</si>
  <si>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</si>
  <si>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</si>
  <si>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</si>
  <si>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</si>
  <si>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</si>
  <si>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</si>
  <si>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</si>
  <si>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</si>
  <si>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</si>
  <si>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</si>
  <si>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</si>
  <si>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</si>
  <si>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</si>
  <si>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</si>
  <si>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</si>
  <si>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</si>
  <si>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</si>
  <si>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</si>
  <si>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</si>
  <si>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</si>
  <si>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</si>
  <si>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</si>
  <si>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</si>
  <si>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</si>
  <si>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</si>
  <si>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</si>
  <si>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</si>
  <si>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</si>
  <si>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</si>
  <si>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</si>
  <si>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</si>
  <si>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</si>
  <si>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</si>
  <si>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</si>
  <si>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</si>
  <si>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</si>
  <si>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</si>
  <si>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</si>
  <si>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</si>
  <si>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</si>
  <si>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</si>
  <si>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</si>
  <si>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</si>
  <si>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</si>
  <si>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</si>
  <si>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</si>
  <si>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</si>
  <si>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</si>
  <si>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</si>
  <si>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</si>
  <si>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</si>
  <si>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</si>
  <si>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</si>
  <si>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</si>
  <si>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</si>
  <si>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</si>
  <si>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</si>
  <si>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</si>
  <si>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</si>
  <si>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</si>
  <si>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</si>
  <si>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</si>
  <si>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</si>
  <si>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</si>
  <si>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</si>
  <si>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</si>
  <si>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</si>
  <si>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</si>
  <si>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</si>
  <si>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</si>
  <si>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</si>
  <si>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</si>
  <si>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19º 28’18.8</t>
  </si>
  <si>
    <t>44º13’31.6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</si>
  <si>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</si>
  <si>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</si>
  <si>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</si>
  <si>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</si>
  <si>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</si>
  <si>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</si>
  <si>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</si>
  <si>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</si>
  <si>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</si>
  <si>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</si>
  <si>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</si>
  <si>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</si>
  <si>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</si>
  <si>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</si>
  <si>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</si>
  <si>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</si>
  <si>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</si>
  <si>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</si>
  <si>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</si>
  <si>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</si>
  <si>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</si>
  <si>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</si>
  <si>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</si>
  <si>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</si>
  <si>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</si>
  <si>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</si>
  <si>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</si>
  <si>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</si>
  <si>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</si>
  <si>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</si>
  <si>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</si>
  <si>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</si>
  <si>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</si>
  <si>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</si>
  <si>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</si>
  <si>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</si>
  <si>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</si>
  <si>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</si>
  <si>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</si>
  <si>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</si>
  <si>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</si>
  <si>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</si>
  <si>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</si>
  <si>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</si>
  <si>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</si>
  <si>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</si>
  <si>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</si>
  <si>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</si>
  <si>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</si>
  <si>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</si>
  <si>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</si>
  <si>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</si>
  <si>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</si>
  <si>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</si>
  <si>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</si>
  <si>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</si>
  <si>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</si>
  <si>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</si>
  <si>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</si>
  <si>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</si>
  <si>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</si>
  <si>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</si>
  <si>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</si>
  <si>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</si>
  <si>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</si>
  <si>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</si>
  <si>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</si>
  <si>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</si>
  <si>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</si>
  <si>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</si>
  <si>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</si>
  <si>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</si>
  <si>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</si>
  <si>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</si>
  <si>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</si>
  <si>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</si>
  <si>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</si>
  <si>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</si>
  <si>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</si>
  <si>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</si>
  <si>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</si>
  <si>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</si>
  <si>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</si>
  <si>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</si>
  <si>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</si>
  <si>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</si>
  <si>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</si>
  <si>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</si>
  <si>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</si>
  <si>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</si>
  <si>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</si>
  <si>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</si>
  <si>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</si>
  <si>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</si>
  <si>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</si>
  <si>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</si>
  <si>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</si>
  <si>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</si>
  <si>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</si>
  <si>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</si>
  <si>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</si>
  <si>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</si>
  <si>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</si>
  <si>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</si>
  <si>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</si>
  <si>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</si>
  <si>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</si>
  <si>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</si>
  <si>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</si>
  <si>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</si>
  <si>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</si>
  <si>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</si>
  <si>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</si>
  <si>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</si>
  <si>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</si>
  <si>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</si>
  <si>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</si>
  <si>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</si>
  <si>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</si>
  <si>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</si>
  <si>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</si>
  <si>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</si>
  <si>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</si>
  <si>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</si>
  <si>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</si>
  <si>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</si>
  <si>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</si>
  <si>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</si>
  <si>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</si>
  <si>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</si>
  <si>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</si>
  <si>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</si>
  <si>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</si>
  <si>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</si>
  <si>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</si>
  <si>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</si>
  <si>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</si>
  <si>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</si>
  <si>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</si>
  <si>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</si>
  <si>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</si>
  <si>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</si>
  <si>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</si>
  <si>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</si>
  <si>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</si>
  <si>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</si>
  <si>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</si>
  <si>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</si>
  <si>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</si>
  <si>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</si>
  <si>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</si>
  <si>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</si>
  <si>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</si>
  <si>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</si>
  <si>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</si>
  <si>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</si>
  <si>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</si>
  <si>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</si>
  <si>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</si>
  <si>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</si>
  <si>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</si>
  <si>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</si>
  <si>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</si>
  <si>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</si>
  <si>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</si>
  <si>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</si>
  <si>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</si>
  <si>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</si>
  <si>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</si>
  <si>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</si>
  <si>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</si>
  <si>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</si>
  <si>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</si>
  <si>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</si>
  <si>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</si>
  <si>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</si>
  <si>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</si>
  <si>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</si>
  <si>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</si>
  <si>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</si>
  <si>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</si>
  <si>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</si>
  <si>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</si>
  <si>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</si>
  <si>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</si>
  <si>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</si>
  <si>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</si>
  <si>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</si>
  <si>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</si>
  <si>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</si>
  <si>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</si>
  <si>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</si>
  <si>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</si>
  <si>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</si>
  <si>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</si>
  <si>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</si>
  <si>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</si>
  <si>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</si>
  <si>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</si>
  <si>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</si>
  <si>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</si>
  <si>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</si>
  <si>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</si>
  <si>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</si>
  <si>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</si>
  <si>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</si>
  <si>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</si>
  <si>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</si>
  <si>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</si>
  <si>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</si>
  <si>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</si>
  <si>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</si>
  <si>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</si>
  <si>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</si>
  <si>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</si>
  <si>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</si>
  <si>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</si>
  <si>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</si>
  <si>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</si>
  <si>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</si>
  <si>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</si>
  <si>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</si>
  <si>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</si>
  <si>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</si>
  <si>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</si>
  <si>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</si>
  <si>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</si>
  <si>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</si>
  <si>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</si>
  <si>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</si>
  <si>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</si>
  <si>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</si>
  <si>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</si>
  <si>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</si>
  <si>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</si>
  <si>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</si>
  <si>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</si>
  <si>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</si>
  <si>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</si>
  <si>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</si>
  <si>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</si>
  <si>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</si>
  <si>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</si>
  <si>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</si>
  <si>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</si>
  <si>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</si>
  <si>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</si>
  <si>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</si>
  <si>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</si>
  <si>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</si>
  <si>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</si>
  <si>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</si>
  <si>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</si>
  <si>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</si>
  <si>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</si>
  <si>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</si>
  <si>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</si>
  <si>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</si>
  <si>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</si>
  <si>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</si>
  <si>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</si>
  <si>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</si>
  <si>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</si>
  <si>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</si>
  <si>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</si>
  <si>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</si>
  <si>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</si>
  <si>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</si>
  <si>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</si>
  <si>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</si>
  <si>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</si>
  <si>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</si>
  <si>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</si>
  <si>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</si>
  <si>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</si>
  <si>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</si>
  <si>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</si>
  <si>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</si>
  <si>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</si>
  <si>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</si>
  <si>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</si>
  <si>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</si>
  <si>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</si>
  <si>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</si>
  <si>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</si>
  <si>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</si>
  <si>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</si>
  <si>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</si>
  <si>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</si>
  <si>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</si>
  <si>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</si>
  <si>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</si>
  <si>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</si>
  <si>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</si>
  <si>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</si>
  <si>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</si>
  <si>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</si>
  <si>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</si>
  <si>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</si>
  <si>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</si>
  <si>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</si>
  <si>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</si>
  <si>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</si>
  <si>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</si>
  <si>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</si>
  <si>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</si>
  <si>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</si>
  <si>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</si>
  <si>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</si>
  <si>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</si>
  <si>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</si>
  <si>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</si>
  <si>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</si>
  <si>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</si>
  <si>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</si>
  <si>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</si>
  <si>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</si>
  <si>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</si>
  <si>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</si>
  <si>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</si>
  <si>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</si>
  <si>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</si>
  <si>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</si>
  <si>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</si>
  <si>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</si>
  <si>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</si>
  <si>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</si>
  <si>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</si>
  <si>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</si>
  <si>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</si>
  <si>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</si>
  <si>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</si>
  <si>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</si>
  <si>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</si>
  <si>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</si>
  <si>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</si>
  <si>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</si>
  <si>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</si>
  <si>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</si>
  <si>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</si>
  <si>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</si>
  <si>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</si>
  <si>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</si>
  <si>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</si>
  <si>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</si>
  <si>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</si>
  <si>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</si>
  <si>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</si>
  <si>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</si>
  <si>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</si>
  <si>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</si>
  <si>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</si>
  <si>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</si>
  <si>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</si>
  <si>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</si>
  <si>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</si>
  <si>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</si>
  <si>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</si>
  <si>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</si>
  <si>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</si>
  <si>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</si>
  <si>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</si>
  <si>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</si>
  <si>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</si>
  <si>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</si>
  <si>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</si>
  <si>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</si>
  <si>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</si>
  <si>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</si>
  <si>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</si>
  <si>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</si>
  <si>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</si>
  <si>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</si>
  <si>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</si>
  <si>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</si>
  <si>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</si>
  <si>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</si>
  <si>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</si>
  <si>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</si>
  <si>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</si>
  <si>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</si>
  <si>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</si>
  <si>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</si>
  <si>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</si>
  <si>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</si>
  <si>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</si>
  <si>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</si>
  <si>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</si>
  <si>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</si>
  <si>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</si>
  <si>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</si>
  <si>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</si>
  <si>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</si>
  <si>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</si>
  <si>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</si>
  <si>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</si>
  <si>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</si>
  <si>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</si>
  <si>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</si>
  <si>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</si>
  <si>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</si>
  <si>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</si>
  <si>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</si>
  <si>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</si>
  <si>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</si>
  <si>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</si>
  <si>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</si>
  <si>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</si>
  <si>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</si>
  <si>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</si>
  <si>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</si>
  <si>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</si>
  <si>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</si>
  <si>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</si>
  <si>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</si>
  <si>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</si>
  <si>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</si>
  <si>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</si>
  <si>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</si>
  <si>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</si>
  <si>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</si>
  <si>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</si>
  <si>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</si>
  <si>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</si>
  <si>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</si>
  <si>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</si>
  <si>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</si>
  <si>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</si>
  <si>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</si>
  <si>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</si>
  <si>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</si>
  <si>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</si>
  <si>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</si>
  <si>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</si>
  <si>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</si>
  <si>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</si>
  <si>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</si>
  <si>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</si>
  <si>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</si>
  <si>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</si>
  <si>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</si>
  <si>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</si>
  <si>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</si>
  <si>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</si>
  <si>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</si>
  <si>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</si>
  <si>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</si>
  <si>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</si>
  <si>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</si>
  <si>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</si>
  <si>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</si>
  <si>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</si>
  <si>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</si>
  <si>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</si>
  <si>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</si>
  <si>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</si>
  <si>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</si>
  <si>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</si>
  <si>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</si>
  <si>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</si>
  <si>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</si>
  <si>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</si>
  <si>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</si>
  <si>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</si>
  <si>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</si>
  <si>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</si>
  <si>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</si>
  <si>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</si>
  <si>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</si>
  <si>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</si>
  <si>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</si>
  <si>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</si>
  <si>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</si>
  <si>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</si>
  <si>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</si>
  <si>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</si>
  <si>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</si>
  <si>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</si>
  <si>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</si>
  <si>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</si>
  <si>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</si>
  <si>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</si>
  <si>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</si>
  <si>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</si>
  <si>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</si>
  <si>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</si>
  <si>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</si>
  <si>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</si>
  <si>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</si>
  <si>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</si>
  <si>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</si>
  <si>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</si>
  <si>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</si>
  <si>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</si>
  <si>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</si>
  <si>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</si>
  <si>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</si>
  <si>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</si>
  <si>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</si>
  <si>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</si>
  <si>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</si>
  <si>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</si>
  <si>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</si>
  <si>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</si>
  <si>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</si>
  <si>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</si>
  <si>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</si>
  <si>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</si>
  <si>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</si>
  <si>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</si>
  <si>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</si>
  <si>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</si>
  <si>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</si>
  <si>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</si>
  <si>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</si>
  <si>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</si>
  <si>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</si>
  <si>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</si>
  <si>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</si>
  <si>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</si>
  <si>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</si>
  <si>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</si>
  <si>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</si>
  <si>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</si>
  <si>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</si>
  <si>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</si>
  <si>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</si>
  <si>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</si>
  <si>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</si>
  <si>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</si>
  <si>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</si>
  <si>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</si>
  <si>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</si>
  <si>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</si>
  <si>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</si>
  <si>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</si>
  <si>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</si>
  <si>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</si>
  <si>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</si>
  <si>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</si>
  <si>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</si>
  <si>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</si>
  <si>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</si>
  <si>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</si>
  <si>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</si>
  <si>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</si>
  <si>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</si>
  <si>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</si>
  <si>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</si>
  <si>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</si>
  <si>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</si>
  <si>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</si>
  <si>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</si>
  <si>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</si>
  <si>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</si>
  <si>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</si>
  <si>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</si>
  <si>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</si>
  <si>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</si>
  <si>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</si>
  <si>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</si>
  <si>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</si>
  <si>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</si>
  <si>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</si>
  <si>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</si>
  <si>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</si>
  <si>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</si>
  <si>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</si>
  <si>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</si>
  <si>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</si>
  <si>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</si>
  <si>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</si>
  <si>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</si>
  <si>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</si>
  <si>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</si>
  <si>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</si>
  <si>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</si>
  <si>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</si>
  <si>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</si>
  <si>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</si>
  <si>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</si>
  <si>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</si>
  <si>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</si>
  <si>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</si>
  <si>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</si>
  <si>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</si>
  <si>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</si>
  <si>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</si>
  <si>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</si>
  <si>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</si>
  <si>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</si>
  <si>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</si>
  <si>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</si>
  <si>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</si>
  <si>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</si>
  <si>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</si>
  <si>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</si>
  <si>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</si>
  <si>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</si>
  <si>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</si>
  <si>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</si>
  <si>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</si>
  <si>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</si>
  <si>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</si>
  <si>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</si>
  <si>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</si>
  <si>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</si>
  <si>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</si>
  <si>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</si>
  <si>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</si>
  <si>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</si>
  <si>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</si>
  <si>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</si>
  <si>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</si>
  <si>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</si>
  <si>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</si>
  <si>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</si>
  <si>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</si>
  <si>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</si>
  <si>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</si>
  <si>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</si>
  <si>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</si>
  <si>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</si>
  <si>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</si>
  <si>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</si>
  <si>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</si>
  <si>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</si>
  <si>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</si>
  <si>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</si>
  <si>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</si>
  <si>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</si>
  <si>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</si>
  <si>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</si>
  <si>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</si>
  <si>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</si>
  <si>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</si>
  <si>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</si>
  <si>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</si>
  <si>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</si>
  <si>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</si>
  <si>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</si>
  <si>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</si>
  <si>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</si>
  <si>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</si>
  <si>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</si>
  <si>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</si>
  <si>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</si>
  <si>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</si>
  <si>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</si>
  <si>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</si>
  <si>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</si>
  <si>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</si>
  <si>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</si>
  <si>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</si>
  <si>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</si>
  <si>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</si>
  <si>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</si>
  <si>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</si>
  <si>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</si>
  <si>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</si>
  <si>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</si>
  <si>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</si>
  <si>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</si>
  <si>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</si>
  <si>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</si>
  <si>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</si>
  <si>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</si>
  <si>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</si>
  <si>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</si>
  <si>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</si>
  <si>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</si>
  <si>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</si>
  <si>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</si>
  <si>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</si>
  <si>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</si>
  <si>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</si>
  <si>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</si>
  <si>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</si>
  <si>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</si>
  <si>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</si>
  <si>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</si>
  <si>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</si>
  <si>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</si>
  <si>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</si>
  <si>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</si>
  <si>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</si>
  <si>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</si>
  <si>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</si>
  <si>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</si>
  <si>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</si>
  <si>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</si>
  <si>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</si>
  <si>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</si>
  <si>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</si>
  <si>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</si>
  <si>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</si>
  <si>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</si>
  <si>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</si>
  <si>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</si>
  <si>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</si>
  <si>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</si>
  <si>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</si>
  <si>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</si>
  <si>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</si>
  <si>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</si>
  <si>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</si>
  <si>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</si>
  <si>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</si>
  <si>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</si>
  <si>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</si>
  <si>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</si>
  <si>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</si>
  <si>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</si>
  <si>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</si>
  <si>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</si>
  <si>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</si>
  <si>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</si>
  <si>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</si>
  <si>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</si>
  <si>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</si>
  <si>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</si>
  <si>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</si>
  <si>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</si>
  <si>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</si>
  <si>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</si>
  <si>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</si>
  <si>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</si>
  <si>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</si>
  <si>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</si>
  <si>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</si>
  <si>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</si>
  <si>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</si>
  <si>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</si>
  <si>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</si>
  <si>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</si>
  <si>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</si>
  <si>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</si>
  <si>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</si>
  <si>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</si>
  <si>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</si>
  <si>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</si>
  <si>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</si>
  <si>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</si>
  <si>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</si>
  <si>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</si>
  <si>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</si>
  <si>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</si>
  <si>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</si>
  <si>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</si>
  <si>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</si>
  <si>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</si>
  <si>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</si>
  <si>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</si>
  <si>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</si>
  <si>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</si>
  <si>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</si>
  <si>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</si>
  <si>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</si>
  <si>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</si>
  <si>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</si>
  <si>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</si>
  <si>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</si>
  <si>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</si>
  <si>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</si>
  <si>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</si>
  <si>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</si>
  <si>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</si>
  <si>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</si>
  <si>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</si>
  <si>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</si>
  <si>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</si>
  <si>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</si>
  <si>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</si>
  <si>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</si>
  <si>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</si>
  <si>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</si>
  <si>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</si>
  <si>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</si>
  <si>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</si>
  <si>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</si>
  <si>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</si>
  <si>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</si>
  <si>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</si>
  <si>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</si>
  <si>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</si>
  <si>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</si>
  <si>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</si>
  <si>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</si>
  <si>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</si>
  <si>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</si>
  <si>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</si>
  <si>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</si>
  <si>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</si>
  <si>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</si>
  <si>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</si>
  <si>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</si>
  <si>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</si>
  <si>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</si>
  <si>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</si>
  <si>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</si>
  <si>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</si>
  <si>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</si>
  <si>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</si>
  <si>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</si>
  <si>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</si>
  <si>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</si>
  <si>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</si>
  <si>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</si>
  <si>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</si>
  <si>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</si>
  <si>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</si>
  <si>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</si>
  <si>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</si>
  <si>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</si>
  <si>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</si>
  <si>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</si>
  <si>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</si>
  <si>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</si>
  <si>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</si>
  <si>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</si>
  <si>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</si>
  <si>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</si>
  <si>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</si>
  <si>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</si>
  <si>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</si>
  <si>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</si>
  <si>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</si>
  <si>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</si>
  <si>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</si>
  <si>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</si>
  <si>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</si>
  <si>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</si>
  <si>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</si>
  <si>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</si>
  <si>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</si>
  <si>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</si>
  <si>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</si>
  <si>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</si>
  <si>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</si>
  <si>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</si>
  <si>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</si>
  <si>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</si>
  <si>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</si>
  <si>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</si>
  <si>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</si>
  <si>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</si>
  <si>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</si>
  <si>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</si>
  <si>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</si>
  <si>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</si>
  <si>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</si>
  <si>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</si>
  <si>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</si>
  <si>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</si>
  <si>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</si>
  <si>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</si>
  <si>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</si>
  <si>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</si>
  <si>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</si>
  <si>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</si>
  <si>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</si>
  <si>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</si>
  <si>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PENDENCIA DA LIDER COMO VODANET INDEFINIDA (9/3).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</si>
  <si>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</si>
  <si>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</si>
  <si>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</si>
  <si>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</si>
  <si>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</si>
  <si>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</si>
  <si>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</si>
  <si>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</si>
  <si>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</si>
  <si>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</si>
  <si>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</si>
  <si>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</si>
  <si>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Observaçoes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</si>
  <si>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</si>
  <si>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</si>
  <si>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</si>
  <si>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</si>
  <si>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</si>
  <si>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</si>
  <si>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</si>
  <si>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</si>
  <si>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</si>
  <si>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</si>
  <si>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</si>
  <si>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</si>
  <si>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</si>
  <si>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</si>
  <si>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</si>
  <si>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</si>
  <si>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</si>
  <si>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</si>
  <si>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</si>
  <si>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</si>
  <si>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</si>
  <si>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</si>
  <si>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</si>
  <si>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</si>
  <si>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</si>
  <si>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</si>
  <si>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</si>
  <si>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</si>
  <si>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</si>
  <si>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</si>
  <si>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</si>
  <si>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</si>
  <si>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</si>
  <si>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</si>
  <si>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</si>
  <si>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</si>
  <si>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</si>
  <si>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</si>
  <si>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</si>
  <si>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</si>
  <si>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</si>
  <si>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</si>
  <si>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</si>
  <si>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</si>
  <si>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</si>
  <si>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</si>
  <si>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</si>
  <si>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</si>
  <si>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</si>
  <si>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</si>
  <si>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</si>
  <si>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</si>
  <si>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</si>
  <si>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</si>
  <si>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</si>
  <si>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</si>
  <si>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</si>
  <si>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</si>
  <si>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</si>
  <si>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</si>
  <si>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</si>
  <si>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</si>
  <si>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</si>
  <si>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</si>
  <si>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</si>
  <si>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</si>
  <si>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</si>
  <si>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</si>
  <si>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</si>
  <si>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</si>
  <si>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</si>
  <si>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</si>
  <si>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</si>
  <si>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</si>
  <si>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</si>
  <si>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</si>
  <si>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</si>
  <si>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</si>
  <si>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</si>
  <si>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</si>
  <si>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</si>
  <si>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</si>
  <si>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</si>
  <si>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</si>
  <si>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</si>
  <si>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</si>
  <si>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</si>
  <si>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</si>
  <si>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</si>
  <si>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</si>
  <si>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</si>
  <si>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</si>
  <si>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</si>
  <si>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</si>
  <si>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</si>
  <si>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</si>
  <si>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</si>
  <si>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</si>
  <si>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</si>
  <si>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</si>
  <si>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</si>
  <si>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</si>
  <si>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</si>
  <si>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</si>
  <si>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</si>
  <si>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</si>
  <si>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</si>
  <si>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</si>
  <si>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</si>
  <si>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</si>
  <si>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</si>
  <si>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</si>
  <si>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</si>
  <si>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</si>
  <si>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</si>
  <si>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</si>
  <si>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</si>
  <si>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</si>
  <si>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</si>
  <si>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</si>
  <si>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</si>
  <si>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</si>
  <si>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</si>
  <si>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</si>
  <si>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</si>
  <si>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</si>
  <si>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</si>
  <si>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</si>
  <si>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</si>
  <si>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</si>
  <si>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</si>
  <si>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</si>
  <si>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</si>
  <si>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</si>
  <si>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</si>
  <si>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</si>
  <si>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</si>
  <si>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</si>
  <si>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</si>
  <si>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</si>
  <si>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</si>
  <si>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</si>
  <si>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</si>
  <si>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</si>
  <si>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</si>
  <si>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</si>
  <si>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</si>
  <si>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</si>
  <si>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</si>
  <si>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</si>
  <si>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</si>
  <si>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</si>
  <si>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</si>
  <si>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</si>
  <si>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</si>
  <si>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</si>
  <si>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</si>
  <si>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</si>
  <si>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</si>
  <si>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</si>
  <si>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</si>
  <si>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</si>
  <si>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</si>
  <si>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</si>
  <si>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</si>
  <si>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</si>
  <si>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</si>
  <si>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</si>
  <si>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</si>
  <si>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</si>
  <si>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</si>
  <si>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</si>
  <si>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</si>
  <si>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</si>
  <si>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</si>
  <si>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</si>
  <si>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</si>
  <si>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</si>
  <si>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</si>
  <si>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</si>
  <si>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</si>
  <si>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</si>
  <si>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</si>
  <si>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</si>
  <si>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</si>
  <si>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</si>
  <si>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</si>
  <si>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</si>
  <si>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</si>
  <si>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</si>
  <si>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</si>
  <si>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</si>
  <si>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</si>
  <si>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</si>
  <si>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</si>
  <si>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</si>
  <si>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</si>
  <si>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</si>
  <si>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</si>
  <si>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</si>
  <si>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</si>
  <si>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</si>
  <si>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</si>
  <si>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</si>
  <si>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</si>
  <si>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</si>
  <si>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</si>
  <si>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</si>
  <si>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</si>
  <si>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</si>
  <si>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</si>
  <si>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</si>
  <si>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</si>
  <si>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</si>
  <si>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</si>
  <si>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</si>
  <si>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</si>
  <si>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</si>
  <si>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</si>
  <si>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</si>
  <si>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</si>
  <si>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</si>
  <si>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</si>
  <si>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</si>
  <si>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</si>
  <si>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</si>
  <si>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</si>
  <si>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</si>
  <si>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</si>
  <si>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</si>
  <si>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</si>
  <si>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</si>
  <si>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</si>
  <si>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</si>
  <si>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</si>
  <si>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</si>
  <si>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</si>
  <si>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</si>
  <si>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</si>
  <si>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</si>
  <si>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</si>
  <si>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</si>
  <si>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</si>
  <si>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</si>
  <si>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</si>
  <si>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</si>
  <si>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</si>
  <si>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</si>
  <si>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</si>
  <si>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</si>
  <si>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</si>
  <si>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</si>
  <si>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</si>
  <si>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</si>
  <si>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</si>
  <si>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</si>
  <si>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</si>
  <si>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</si>
  <si>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</si>
  <si>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</si>
  <si>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</si>
  <si>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</si>
  <si>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</si>
  <si>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</si>
  <si>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</si>
  <si>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</si>
  <si>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</si>
  <si>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</si>
  <si>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</si>
  <si>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</si>
  <si>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</si>
  <si>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</si>
  <si>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</si>
  <si>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</si>
  <si>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</si>
  <si>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</si>
  <si>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</si>
  <si>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</si>
  <si>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</si>
  <si>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</si>
  <si>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</si>
  <si>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</si>
  <si>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</si>
  <si>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</si>
  <si>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</si>
  <si>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</si>
  <si>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</si>
  <si>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</si>
  <si>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</si>
  <si>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</si>
  <si>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</si>
  <si>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</si>
  <si>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</si>
  <si>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</si>
  <si>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</si>
  <si>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</si>
  <si>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</si>
  <si>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</si>
  <si>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</si>
  <si>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</si>
  <si>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</si>
  <si>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</si>
  <si>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</si>
  <si>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</si>
  <si>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</si>
  <si>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</si>
  <si>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</si>
  <si>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</si>
  <si>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</si>
  <si>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</si>
  <si>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</si>
  <si>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</si>
  <si>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</si>
  <si>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</si>
  <si>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</si>
  <si>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</si>
  <si>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</si>
  <si>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</si>
  <si>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</si>
  <si>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</si>
  <si>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</si>
  <si>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</si>
  <si>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</si>
  <si>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</si>
  <si>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</si>
  <si>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</si>
  <si>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</si>
  <si>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</si>
  <si>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</si>
  <si>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</si>
  <si>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</si>
  <si>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</si>
  <si>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</si>
  <si>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</si>
  <si>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</si>
  <si>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</si>
  <si>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</si>
  <si>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</si>
  <si>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</si>
  <si>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</si>
  <si>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</si>
  <si>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</si>
  <si>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</si>
  <si>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</si>
  <si>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</si>
  <si>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</si>
  <si>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</si>
  <si>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</si>
  <si>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</si>
  <si>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</si>
  <si>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</si>
  <si>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</si>
  <si>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</si>
  <si>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</si>
  <si>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</si>
  <si>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</si>
  <si>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</si>
  <si>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</si>
  <si>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</si>
  <si>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</si>
  <si>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</si>
  <si>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</si>
  <si>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</si>
  <si>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</si>
  <si>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</si>
  <si>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</si>
  <si>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</si>
  <si>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</si>
  <si>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</si>
  <si>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</si>
  <si>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</si>
  <si>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</si>
  <si>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</si>
  <si>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</si>
  <si>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</si>
  <si>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</si>
  <si>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</si>
  <si>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</si>
  <si>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</si>
  <si>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</si>
  <si>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</si>
  <si>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</si>
  <si>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</si>
  <si>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</si>
  <si>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</si>
  <si>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</si>
  <si>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</si>
  <si>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</si>
  <si>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</si>
  <si>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</si>
  <si>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</si>
  <si>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</si>
  <si>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</si>
  <si>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</si>
  <si>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</si>
  <si>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</si>
  <si>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</si>
  <si>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</si>
  <si>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</si>
  <si>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</si>
  <si>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</si>
  <si>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</si>
  <si>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</si>
  <si>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</si>
  <si>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</si>
  <si>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</si>
  <si>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</si>
  <si>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</si>
  <si>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</si>
  <si>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</si>
  <si>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</si>
  <si>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</si>
  <si>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</si>
  <si>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</si>
  <si>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</si>
  <si>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</si>
  <si>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</si>
  <si>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</si>
  <si>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</si>
  <si>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</si>
  <si>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</si>
  <si>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</si>
  <si>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</si>
  <si>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</si>
  <si>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</si>
  <si>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</si>
  <si>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</si>
  <si>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</si>
  <si>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</si>
  <si>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</si>
  <si>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</si>
  <si>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</si>
  <si>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</si>
  <si>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</si>
  <si>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</si>
  <si>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</si>
  <si>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</si>
  <si>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</si>
  <si>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</si>
  <si>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</si>
  <si>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</si>
  <si>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</si>
  <si>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</si>
  <si>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</si>
  <si>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</si>
  <si>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</si>
  <si>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</si>
  <si>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</si>
  <si>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</si>
  <si>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</si>
  <si>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</si>
  <si>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</si>
  <si>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</si>
  <si>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</si>
  <si>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</si>
  <si>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</si>
  <si>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</si>
  <si>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</si>
  <si>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</si>
  <si>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</si>
  <si>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</si>
  <si>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</si>
  <si>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</si>
  <si>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</si>
  <si>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</si>
  <si>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</si>
  <si>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</si>
  <si>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</si>
  <si>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</si>
  <si>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</si>
  <si>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</si>
  <si>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</si>
  <si>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</si>
  <si>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</si>
  <si>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</si>
  <si>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</si>
  <si>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</si>
  <si>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</si>
  <si>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</si>
  <si>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</si>
  <si>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</si>
  <si>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Link para atender o Transporte de Juiz de Fora.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</si>
  <si>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</si>
  <si>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</si>
  <si>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</si>
  <si>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</si>
  <si>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</si>
  <si>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</si>
  <si>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</si>
  <si>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</si>
  <si>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</si>
  <si>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</si>
  <si>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</si>
  <si>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</si>
  <si>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</si>
  <si>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</si>
  <si>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</si>
  <si>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</si>
  <si>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</si>
  <si>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</si>
  <si>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</si>
  <si>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</si>
  <si>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</si>
  <si>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</si>
  <si>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</si>
  <si>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</si>
  <si>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</si>
  <si>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</si>
  <si>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</si>
  <si>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</si>
  <si>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</si>
  <si>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</si>
  <si>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</si>
  <si>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</si>
  <si>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</si>
  <si>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</si>
  <si>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</si>
  <si>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</si>
  <si>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</si>
  <si>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</si>
  <si>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</si>
  <si>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</si>
  <si>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</si>
  <si>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</si>
  <si>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</si>
  <si>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</si>
  <si>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</si>
  <si>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</si>
  <si>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</si>
  <si>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</si>
  <si>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</si>
  <si>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</si>
  <si>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</si>
  <si>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</si>
  <si>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</si>
  <si>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</si>
  <si>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</si>
  <si>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</si>
  <si>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</si>
  <si>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</si>
  <si>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</si>
  <si>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</si>
  <si>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</si>
  <si>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</si>
  <si>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</si>
  <si>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</si>
  <si>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</si>
  <si>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</si>
  <si>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</si>
  <si>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</si>
  <si>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</si>
  <si>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</si>
  <si>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</si>
  <si>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</si>
  <si>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</si>
  <si>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</si>
  <si>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</si>
  <si>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</si>
  <si>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</si>
  <si>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</si>
  <si>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</si>
  <si>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</si>
  <si>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</si>
  <si>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</si>
  <si>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</si>
  <si>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</si>
  <si>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</si>
  <si>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</si>
  <si>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</si>
  <si>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</si>
  <si>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</si>
  <si>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</si>
  <si>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</si>
  <si>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</si>
  <si>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</si>
  <si>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</si>
  <si>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</si>
  <si>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</si>
  <si>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</si>
  <si>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</si>
  <si>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</si>
  <si>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</si>
  <si>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</si>
  <si>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</si>
  <si>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</si>
  <si>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</si>
  <si>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</si>
  <si>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</si>
  <si>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</si>
  <si>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</si>
  <si>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</si>
  <si>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</si>
  <si>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</si>
  <si>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</si>
  <si>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</si>
  <si>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</si>
  <si>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</si>
  <si>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</si>
  <si>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</si>
  <si>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</si>
  <si>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</si>
  <si>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</si>
  <si>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</si>
  <si>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</si>
  <si>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</si>
  <si>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</si>
  <si>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</si>
  <si>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</si>
  <si>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</si>
  <si>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</si>
  <si>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</si>
  <si>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</si>
  <si>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</si>
  <si>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</si>
  <si>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</si>
  <si>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</si>
  <si>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</si>
  <si>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</si>
  <si>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</si>
  <si>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</si>
  <si>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</si>
  <si>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</si>
  <si>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</si>
  <si>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</si>
  <si>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</si>
  <si>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</si>
  <si>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</si>
  <si>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</si>
  <si>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</si>
  <si>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</si>
  <si>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</si>
  <si>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</si>
  <si>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</si>
  <si>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</si>
  <si>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</si>
  <si>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</si>
  <si>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</si>
  <si>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</si>
  <si>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</si>
  <si>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</si>
  <si>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</si>
  <si>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</si>
  <si>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</si>
  <si>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</si>
  <si>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</si>
  <si>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</si>
  <si>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</si>
  <si>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</si>
  <si>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</si>
  <si>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</si>
  <si>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</si>
  <si>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</si>
  <si>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</si>
  <si>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</si>
  <si>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</si>
  <si>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</si>
  <si>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</si>
  <si>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</si>
  <si>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</si>
  <si>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</si>
  <si>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</si>
  <si>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</si>
  <si>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</si>
  <si>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</si>
  <si>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</si>
  <si>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</si>
  <si>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</si>
  <si>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</si>
  <si>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</si>
  <si>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</si>
  <si>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</si>
  <si>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</si>
  <si>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</si>
  <si>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</si>
  <si>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</si>
  <si>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</si>
  <si>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</si>
  <si>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</si>
  <si>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</si>
  <si>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</si>
  <si>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</si>
  <si>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</si>
  <si>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</si>
  <si>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</si>
  <si>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</si>
  <si>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</si>
  <si>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(37) 3421-4698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</si>
  <si>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</si>
  <si>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</si>
  <si>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</si>
  <si>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</si>
  <si>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</si>
  <si>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</si>
  <si>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</si>
  <si>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</si>
  <si>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</si>
  <si>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</si>
  <si>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</si>
  <si>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</si>
  <si>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</si>
  <si>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</si>
  <si>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</si>
  <si>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</si>
  <si>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</si>
  <si>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</si>
  <si>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</si>
  <si>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</si>
  <si>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</si>
  <si>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</si>
  <si>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</si>
  <si>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</si>
  <si>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</si>
  <si>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</si>
  <si>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(33) 3296-1115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</si>
  <si>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</si>
  <si>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</si>
  <si>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</si>
  <si>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</si>
  <si>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</si>
  <si>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</si>
  <si>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</si>
  <si>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</si>
  <si>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</si>
  <si>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</si>
  <si>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</si>
  <si>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</si>
  <si>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</si>
  <si>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</si>
  <si>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</si>
  <si>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</si>
  <si>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</si>
  <si>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</si>
  <si>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</si>
  <si>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</si>
  <si>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</si>
  <si>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</si>
  <si>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</si>
  <si>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</si>
  <si>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</si>
  <si>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</si>
  <si>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</si>
  <si>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</si>
  <si>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</si>
  <si>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</si>
  <si>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</si>
  <si>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</si>
  <si>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</si>
  <si>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</si>
  <si>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</si>
  <si>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</si>
  <si>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</si>
  <si>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</si>
  <si>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</si>
  <si>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</si>
  <si>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</si>
  <si>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</si>
  <si>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</si>
  <si>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</si>
  <si>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</si>
  <si>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</si>
  <si>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</si>
  <si>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</si>
  <si>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</si>
  <si>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</si>
  <si>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</si>
  <si>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</si>
  <si>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</si>
  <si>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</si>
  <si>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</si>
  <si>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</si>
  <si>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</si>
  <si>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</si>
  <si>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</si>
  <si>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</si>
  <si>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</si>
  <si>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</si>
  <si>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</si>
  <si>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</si>
  <si>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</si>
  <si>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</si>
  <si>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NECESSARIO MASTRO PARA INSTALAR A ANTENA.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</si>
  <si>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</si>
  <si>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</si>
  <si>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</si>
  <si>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</si>
  <si>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</si>
  <si>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</si>
  <si>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</si>
  <si>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</si>
  <si>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</si>
  <si>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</si>
  <si>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</si>
  <si>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</si>
  <si>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</si>
  <si>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</si>
  <si>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</si>
  <si>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</si>
  <si>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</si>
  <si>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</si>
  <si>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</si>
  <si>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</si>
  <si>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</si>
  <si>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</si>
  <si>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</si>
  <si>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</si>
  <si>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</si>
  <si>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</si>
  <si>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</si>
  <si>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</si>
  <si>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</si>
  <si>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</si>
  <si>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</si>
  <si>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</si>
  <si>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</si>
  <si>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</si>
  <si>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</si>
  <si>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</si>
  <si>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</si>
  <si>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</si>
  <si>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</si>
  <si>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</si>
  <si>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</si>
  <si>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</si>
  <si>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</si>
  <si>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</si>
  <si>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</si>
  <si>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</si>
  <si>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</si>
  <si>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</si>
  <si>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</si>
  <si>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</si>
  <si>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</si>
  <si>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</si>
  <si>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</si>
  <si>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</si>
  <si>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</si>
  <si>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</si>
  <si>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</si>
  <si>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</si>
  <si>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Antiga OS 2572/11. Alteração de endereço. ID antigo 0652.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</si>
  <si>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</si>
  <si>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</si>
  <si>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</si>
  <si>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</si>
  <si>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</si>
  <si>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</si>
  <si>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</si>
  <si>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</si>
  <si>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</si>
  <si>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</si>
  <si>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</si>
  <si>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</si>
  <si>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</si>
  <si>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</si>
  <si>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</si>
  <si>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</si>
  <si>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</si>
  <si>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</si>
  <si>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</si>
  <si>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</si>
  <si>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</si>
  <si>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</si>
  <si>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</si>
  <si>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</si>
  <si>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</si>
  <si>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</si>
  <si>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</si>
  <si>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</si>
  <si>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</si>
  <si>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</si>
  <si>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</si>
  <si>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</si>
  <si>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</si>
  <si>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</si>
  <si>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</si>
  <si>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</si>
  <si>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</si>
  <si>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</si>
  <si>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</si>
  <si>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</si>
  <si>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</si>
  <si>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</si>
  <si>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</si>
  <si>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</si>
  <si>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</si>
  <si>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</si>
  <si>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</si>
  <si>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</si>
  <si>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</si>
  <si>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</si>
  <si>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</si>
  <si>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</si>
  <si>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</si>
  <si>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</si>
  <si>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</si>
  <si>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</si>
  <si>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</si>
  <si>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</si>
  <si>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</si>
  <si>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</si>
  <si>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</si>
  <si>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</si>
  <si>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</si>
  <si>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</si>
  <si>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</si>
  <si>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</si>
  <si>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</si>
  <si>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</si>
  <si>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</si>
  <si>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</si>
  <si>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</si>
  <si>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</si>
  <si>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</si>
  <si>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</si>
  <si>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</si>
  <si>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</si>
  <si>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</si>
  <si>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</si>
  <si>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</si>
  <si>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</si>
  <si>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</si>
  <si>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</si>
  <si>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</si>
  <si>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</si>
  <si>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</si>
  <si>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</si>
  <si>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</si>
  <si>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</si>
  <si>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</si>
  <si>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</si>
  <si>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</si>
  <si>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</si>
  <si>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</si>
  <si>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</si>
  <si>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</si>
  <si>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</si>
  <si>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</si>
  <si>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</si>
  <si>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</si>
  <si>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</si>
  <si>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</si>
  <si>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</si>
  <si>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</si>
  <si>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</si>
  <si>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</si>
  <si>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
BARÃO DE COCAIS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</si>
  <si>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</si>
  <si>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</si>
  <si>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</si>
  <si>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</si>
  <si>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</si>
  <si>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</si>
  <si>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</si>
  <si>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</si>
  <si>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</si>
  <si>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</si>
  <si>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</si>
  <si>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</si>
  <si>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</si>
  <si>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</si>
  <si>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</si>
  <si>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</si>
  <si>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</si>
  <si>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</si>
  <si>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</si>
  <si>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</si>
  <si>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</si>
  <si>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</si>
  <si>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</si>
  <si>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</si>
  <si>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</si>
  <si>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</si>
  <si>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</si>
  <si>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</si>
  <si>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</si>
  <si>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</si>
  <si>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</si>
  <si>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</si>
  <si>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</si>
  <si>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LOCALIDADE SEM PADRÃO DE ENERGIA (23/3). OS EM SUBSTITUIÇÃO A 3023 (8/3).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</si>
  <si>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</si>
  <si>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</si>
  <si>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</si>
  <si>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</si>
  <si>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</si>
  <si>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</si>
  <si>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</si>
  <si>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</si>
  <si>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</si>
  <si>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</si>
  <si>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</si>
  <si>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</si>
  <si>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</si>
  <si>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</si>
  <si>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</si>
  <si>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</si>
  <si>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</si>
  <si>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</si>
  <si>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</si>
  <si>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</si>
  <si>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</si>
  <si>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</si>
  <si>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</si>
  <si>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</si>
  <si>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</si>
  <si>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</si>
  <si>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</si>
  <si>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</si>
  <si>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</si>
  <si>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</si>
  <si>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</si>
  <si>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</si>
  <si>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</si>
  <si>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</si>
  <si>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</si>
  <si>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</si>
  <si>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</si>
  <si>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</si>
  <si>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</si>
  <si>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</si>
  <si>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</si>
  <si>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</si>
  <si>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</si>
  <si>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</si>
  <si>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</si>
  <si>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</si>
  <si>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</si>
  <si>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</si>
  <si>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</si>
  <si>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</si>
  <si>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</si>
  <si>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</si>
  <si>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</si>
  <si>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</si>
  <si>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</si>
  <si>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</si>
  <si>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</si>
  <si>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</si>
  <si>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</si>
  <si>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</si>
  <si>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</si>
  <si>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</si>
  <si>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</si>
  <si>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</si>
  <si>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</si>
  <si>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</si>
  <si>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</si>
  <si>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</si>
  <si>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</si>
  <si>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LOCALIDADE</t>
  </si>
  <si>
    <t>ENVIO DE ACEITE</t>
  </si>
  <si>
    <t>TESTE PRODEMGE</t>
  </si>
  <si>
    <t>OBS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</si>
  <si>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</si>
  <si>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</si>
  <si>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</si>
  <si>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</si>
  <si>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</si>
  <si>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</si>
  <si>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</si>
  <si>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</si>
  <si>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</si>
  <si>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</si>
  <si>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</si>
  <si>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</si>
  <si>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</si>
  <si>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</si>
  <si>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</si>
  <si>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</si>
  <si>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</si>
  <si>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</si>
  <si>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</si>
  <si>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</si>
  <si>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</si>
  <si>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</si>
  <si>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</si>
  <si>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</si>
  <si>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</si>
  <si>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</si>
  <si>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</si>
  <si>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</si>
  <si>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</si>
  <si>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</si>
  <si>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DIVINÓPOLIS</t>
  </si>
  <si>
    <t>Danilo Vieira Lima</t>
  </si>
  <si>
    <t>Rua Wilson Castro Mares, 333</t>
  </si>
  <si>
    <t>(33) 8814-9002</t>
  </si>
  <si>
    <t>AGENDAMENTO LIDER</t>
  </si>
  <si>
    <t>STATUS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</si>
  <si>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</si>
  <si>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</si>
  <si>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</si>
  <si>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</si>
  <si>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</si>
  <si>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</si>
  <si>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</si>
  <si>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</si>
  <si>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</si>
  <si>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</si>
  <si>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</si>
  <si>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</si>
  <si>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</si>
  <si>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</si>
  <si>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</si>
  <si>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</si>
  <si>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SOLICITAÇÃO ENVIADA A OPERADORA</t>
  </si>
  <si>
    <t>AGENDA DA ATIVAÇÃO APROVADA</t>
  </si>
  <si>
    <t>AGUARDANDO A ATIVAÇÃO DO CLIENTE</t>
  </si>
  <si>
    <t>INSTALAÇÃO AGENDADA</t>
  </si>
  <si>
    <t>ATIVAÇÃO APROVADA PELO CLIENTE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</si>
  <si>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</si>
  <si>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</si>
  <si>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</si>
  <si>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</si>
  <si>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</si>
  <si>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</si>
  <si>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</si>
  <si>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</si>
  <si>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</si>
  <si>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</si>
  <si>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</si>
  <si>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</si>
  <si>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</si>
  <si>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</si>
  <si>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</si>
  <si>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</si>
  <si>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</si>
  <si>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</si>
  <si>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</si>
  <si>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</si>
  <si>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</si>
  <si>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</si>
  <si>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</si>
  <si>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</si>
  <si>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</si>
  <si>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</si>
  <si>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</si>
  <si>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</si>
  <si>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</si>
  <si>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</si>
  <si>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</si>
  <si>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</si>
  <si>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</si>
  <si>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</si>
  <si>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</si>
  <si>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</si>
  <si>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</si>
  <si>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</si>
  <si>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</si>
  <si>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</si>
  <si>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</si>
  <si>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</si>
  <si>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</si>
  <si>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</si>
  <si>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</si>
  <si>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</si>
  <si>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</si>
  <si>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</si>
  <si>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</si>
  <si>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</si>
  <si>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</si>
  <si>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</si>
  <si>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</si>
  <si>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</si>
  <si>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</si>
  <si>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</si>
  <si>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</si>
  <si>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</si>
  <si>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</si>
  <si>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</si>
  <si>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</si>
  <si>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</si>
  <si>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</si>
  <si>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</si>
  <si>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</si>
  <si>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</si>
  <si>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</si>
  <si>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</si>
  <si>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</si>
  <si>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</si>
  <si>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</si>
  <si>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</si>
  <si>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</si>
  <si>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</si>
  <si>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</si>
  <si>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</si>
  <si>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</si>
  <si>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</si>
  <si>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</si>
  <si>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</si>
  <si>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</si>
  <si>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</si>
  <si>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</si>
  <si>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</si>
  <si>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Rua Maria Alves, 525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</si>
  <si>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</si>
  <si>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</si>
  <si>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</si>
  <si>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</si>
  <si>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</si>
  <si>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</si>
  <si>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</si>
  <si>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</si>
  <si>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</si>
  <si>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</si>
  <si>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</si>
  <si>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</si>
  <si>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</si>
  <si>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</si>
  <si>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</si>
  <si>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</si>
  <si>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</si>
  <si>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</si>
  <si>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</si>
  <si>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</si>
  <si>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</si>
  <si>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</si>
  <si>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</si>
  <si>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</si>
  <si>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</si>
  <si>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</si>
  <si>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</si>
  <si>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3237/12</t>
  </si>
  <si>
    <t>3241/12</t>
  </si>
  <si>
    <t>3245/12</t>
  </si>
  <si>
    <t>3250/12</t>
  </si>
  <si>
    <t>ENDEREÇO INCORRETO rua Juscelino Kubitschek-92-centro</t>
  </si>
  <si>
    <t>ENDEREÇO DIVERGENTE</t>
  </si>
  <si>
    <t>Endereço incorreto. Av.Olindo de Miranda,1713-são Francisco</t>
  </si>
  <si>
    <t>Não está ciente.</t>
  </si>
  <si>
    <t>NO SISTEMA DATA ESTÁ COMO 30/04 PARA ATIVAÇÃO. ACEITO POR EMAIL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</si>
  <si>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</si>
  <si>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</si>
  <si>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</si>
  <si>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</si>
  <si>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</si>
  <si>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</si>
  <si>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</si>
  <si>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</si>
  <si>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ENDEREÇO DIVERGENTE.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</si>
  <si>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</si>
  <si>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</si>
  <si>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</si>
  <si>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</si>
  <si>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</si>
  <si>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</si>
  <si>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</si>
  <si>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</si>
  <si>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</si>
  <si>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</si>
  <si>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</si>
  <si>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</si>
  <si>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</si>
  <si>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</si>
  <si>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</si>
  <si>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</si>
  <si>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</si>
  <si>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</si>
  <si>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</si>
  <si>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</si>
  <si>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</si>
  <si>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</si>
  <si>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</si>
  <si>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</si>
  <si>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</si>
  <si>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</si>
  <si>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</si>
  <si>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</si>
  <si>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</si>
  <si>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</si>
  <si>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</si>
  <si>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</si>
  <si>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</si>
  <si>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</si>
  <si>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</si>
  <si>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</si>
  <si>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</si>
  <si>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</si>
  <si>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</si>
  <si>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</si>
  <si>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</si>
  <si>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</si>
  <si>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</si>
  <si>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</si>
  <si>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</si>
  <si>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</si>
  <si>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</si>
  <si>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</si>
  <si>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</si>
  <si>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</si>
  <si>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</si>
  <si>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</si>
  <si>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</si>
  <si>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</si>
  <si>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</si>
  <si>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</si>
  <si>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</si>
  <si>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</si>
  <si>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</si>
  <si>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</si>
  <si>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</si>
  <si>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</si>
  <si>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</si>
  <si>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</si>
  <si>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</si>
  <si>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</si>
  <si>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</si>
  <si>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</si>
  <si>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HUb Prodemge</t>
  </si>
  <si>
    <t>SES-MATA-0844</t>
  </si>
  <si>
    <t xml:space="preserve">Marcos </t>
  </si>
  <si>
    <t xml:space="preserve"> 3233/12</t>
  </si>
  <si>
    <t>SES-SAIA-3236</t>
  </si>
  <si>
    <t>00:20:0e:10:48:72</t>
  </si>
  <si>
    <t xml:space="preserve"> 3242/12</t>
  </si>
  <si>
    <t>SES-SAIA-3244</t>
  </si>
  <si>
    <t>00:20:0e:10:49:97</t>
  </si>
  <si>
    <t>SES-SAIA-3252</t>
  </si>
  <si>
    <t>00:20:0e:10:4a:4b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</si>
</sst>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0" fillId="8" borderId="0" xfId="0" applyFont="1" applyFill="1" applyAlignment="1">
      <alignment horizontal="center" vertical="center" wrapText="1"/>
    </xf>
    <xf numFmtId="14" fontId="10" fillId="8" borderId="0" xfId="0" applyNumberFormat="1" applyFont="1" applyFill="1" applyAlignment="1">
      <alignment horizontal="center" vertical="center" wrapText="1"/>
    </xf>
    <xf numFmtId="0" fontId="6" fillId="0" borderId="16" xfId="0" applyFont="1" applyBorder="1"/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6" fillId="0" borderId="10" xfId="0" applyNumberFormat="1" applyFont="1" applyBorder="1"/>
    <xf numFmtId="14" fontId="6" fillId="0" borderId="1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152</c:v>
                </c:pt>
                <c:pt idx="1">
                  <c:v>5</c:v>
                </c:pt>
                <c:pt idx="2">
                  <c:v>90</c:v>
                </c:pt>
                <c:pt idx="3">
                  <c:v>37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</c:ser>
        <c:axId val="71652480"/>
        <c:axId val="71654016"/>
      </c:barChart>
      <c:catAx>
        <c:axId val="71652480"/>
        <c:scaling>
          <c:orientation val="minMax"/>
        </c:scaling>
        <c:axPos val="b"/>
        <c:tickLblPos val="nextTo"/>
        <c:crossAx val="71654016"/>
        <c:crosses val="autoZero"/>
        <c:auto val="1"/>
        <c:lblAlgn val="ctr"/>
        <c:lblOffset val="100"/>
      </c:catAx>
      <c:valAx>
        <c:axId val="71654016"/>
        <c:scaling>
          <c:orientation val="minMax"/>
        </c:scaling>
        <c:axPos val="l"/>
        <c:majorGridlines/>
        <c:numFmt formatCode="General" sourceLinked="1"/>
        <c:tickLblPos val="nextTo"/>
        <c:crossAx val="7165248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13" footer="0.3149606200000041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2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211</c:v>
                </c:pt>
              </c:numCache>
            </c:numRef>
          </c:val>
        </c:ser>
        <c:axId val="71678208"/>
        <c:axId val="71688192"/>
      </c:barChart>
      <c:catAx>
        <c:axId val="71678208"/>
        <c:scaling>
          <c:orientation val="minMax"/>
        </c:scaling>
        <c:axPos val="b"/>
        <c:tickLblPos val="nextTo"/>
        <c:crossAx val="71688192"/>
        <c:crosses val="autoZero"/>
        <c:auto val="1"/>
        <c:lblAlgn val="ctr"/>
        <c:lblOffset val="100"/>
      </c:catAx>
      <c:valAx>
        <c:axId val="71688192"/>
        <c:scaling>
          <c:orientation val="minMax"/>
        </c:scaling>
        <c:axPos val="l"/>
        <c:majorGridlines/>
        <c:numFmt formatCode="General" sourceLinked="1"/>
        <c:tickLblPos val="nextTo"/>
        <c:crossAx val="7167820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08" footer="0.314960620000004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279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axId val="55512448"/>
        <c:axId val="55530624"/>
      </c:barChart>
      <c:catAx>
        <c:axId val="55512448"/>
        <c:scaling>
          <c:orientation val="minMax"/>
        </c:scaling>
        <c:axPos val="b"/>
        <c:tickLblPos val="nextTo"/>
        <c:crossAx val="55530624"/>
        <c:crosses val="autoZero"/>
        <c:auto val="1"/>
        <c:lblAlgn val="ctr"/>
        <c:lblOffset val="100"/>
      </c:catAx>
      <c:valAx>
        <c:axId val="55530624"/>
        <c:scaling>
          <c:orientation val="minMax"/>
        </c:scaling>
        <c:axPos val="l"/>
        <c:majorGridlines/>
        <c:numFmt formatCode="General" sourceLinked="1"/>
        <c:tickLblPos val="nextTo"/>
        <c:crossAx val="5551244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02" footer="0.314960620000003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- 13-04-2012.xlsx]Lider!Tabela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 ACEITAR</c:v>
                  </c:pt>
                  <c:pt idx="6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27</c:v>
                </c:pt>
                <c:pt idx="1">
                  <c:v>138</c:v>
                </c:pt>
                <c:pt idx="2">
                  <c:v>87</c:v>
                </c:pt>
                <c:pt idx="3">
                  <c:v>8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axId val="71969408"/>
        <c:axId val="71983488"/>
      </c:barChart>
      <c:catAx>
        <c:axId val="71969408"/>
        <c:scaling>
          <c:orientation val="minMax"/>
        </c:scaling>
        <c:axPos val="b"/>
        <c:tickLblPos val="nextTo"/>
        <c:crossAx val="71983488"/>
        <c:crosses val="autoZero"/>
        <c:auto val="1"/>
        <c:lblAlgn val="ctr"/>
        <c:lblOffset val="100"/>
      </c:catAx>
      <c:valAx>
        <c:axId val="71983488"/>
        <c:scaling>
          <c:orientation val="minMax"/>
        </c:scaling>
        <c:axPos val="l"/>
        <c:majorGridlines/>
        <c:numFmt formatCode="General" sourceLinked="1"/>
        <c:tickLblPos val="nextTo"/>
        <c:crossAx val="7196940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02" footer="0.314960620000003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- 13-04-2012.xlsx]Nelta!Tabela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71926528"/>
        <c:axId val="71928064"/>
      </c:barChart>
      <c:catAx>
        <c:axId val="71926528"/>
        <c:scaling>
          <c:orientation val="minMax"/>
        </c:scaling>
        <c:axPos val="b"/>
        <c:tickLblPos val="nextTo"/>
        <c:crossAx val="71928064"/>
        <c:crosses val="autoZero"/>
        <c:auto val="1"/>
        <c:lblAlgn val="ctr"/>
        <c:lblOffset val="100"/>
      </c:catAx>
      <c:valAx>
        <c:axId val="71928064"/>
        <c:scaling>
          <c:orientation val="minMax"/>
        </c:scaling>
        <c:axPos val="l"/>
        <c:majorGridlines/>
        <c:numFmt formatCode="General" sourceLinked="1"/>
        <c:tickLblPos val="nextTo"/>
        <c:crossAx val="7192652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02" footer="0.314960620000003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- 13-04-2012.xlsx]Vodanet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CANCELADO</c:v>
                  </c:pt>
                  <c:pt idx="4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'!$B$4:$B$10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axId val="76527872"/>
        <c:axId val="76550144"/>
      </c:barChart>
      <c:catAx>
        <c:axId val="76527872"/>
        <c:scaling>
          <c:orientation val="minMax"/>
        </c:scaling>
        <c:axPos val="b"/>
        <c:tickLblPos val="nextTo"/>
        <c:crossAx val="76550144"/>
        <c:crosses val="autoZero"/>
        <c:auto val="1"/>
        <c:lblAlgn val="ctr"/>
        <c:lblOffset val="100"/>
      </c:catAx>
      <c:valAx>
        <c:axId val="76550144"/>
        <c:scaling>
          <c:orientation val="minMax"/>
        </c:scaling>
        <c:axPos val="l"/>
        <c:majorGridlines/>
        <c:numFmt formatCode="General" sourceLinked="1"/>
        <c:tickLblPos val="nextTo"/>
        <c:crossAx val="7652787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02" footer="0.314960620000003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11.794090625001" createdVersion="3" refreshedVersion="3" minRefreshableVersion="3" recordCount="293">
  <cacheSource type="worksheet">
    <worksheetSource ref="G3:I296" sheet="VODANET"/>
  </cacheSource>
  <cacheFields count="3">
    <cacheField name="Status" numFmtId="49">
      <sharedItems containsBlank="1" count="8">
        <m/>
        <s v="ACEITO"/>
        <s v="PARALISADO"/>
        <s v="CANCELADO"/>
        <s v="AGENDADO"/>
        <s v="A ACEITAR"/>
        <s v="A AGENDAR"/>
        <s v="EM ANDAMENTO"/>
      </sharedItems>
    </cacheField>
    <cacheField name="Empreiteira" numFmtId="49">
      <sharedItems containsBlank="1" count="4">
        <m/>
        <s v="LIDER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11.794091087962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CEITO"/>
        <s v="PARALISADO"/>
        <s v="CANCELADO"/>
        <s v="AGENDADO"/>
        <s v="A ACEITAR"/>
        <s v="A AGENDAR"/>
        <s v="EM ANDAMENTO"/>
      </sharedItems>
    </cacheField>
    <cacheField name="Empreiteira" numFmtId="49">
      <sharedItems containsBlank="1" count="4">
        <m/>
        <s v="LIDER"/>
        <s v="NELTA"/>
        <s v="VODANE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  <m/>
  </r>
  <r>
    <x v="0"/>
    <x v="0"/>
    <m/>
  </r>
  <r>
    <x v="1"/>
    <x v="1"/>
    <s v="-"/>
  </r>
  <r>
    <x v="1"/>
    <x v="1"/>
    <s v="-"/>
  </r>
  <r>
    <x v="2"/>
    <x v="2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3"/>
    <s v="-"/>
  </r>
  <r>
    <x v="1"/>
    <x v="1"/>
    <s v="-"/>
  </r>
  <r>
    <x v="1"/>
    <x v="1"/>
    <s v="-"/>
  </r>
  <r>
    <x v="1"/>
    <x v="1"/>
    <s v="-"/>
  </r>
  <r>
    <x v="1"/>
    <x v="2"/>
    <s v="PRODEMGE"/>
  </r>
  <r>
    <x v="1"/>
    <x v="1"/>
    <s v="-"/>
  </r>
  <r>
    <x v="1"/>
    <x v="1"/>
    <s v="-"/>
  </r>
  <r>
    <x v="1"/>
    <x v="1"/>
    <s v="-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3"/>
    <x v="1"/>
    <s v="-"/>
  </r>
  <r>
    <x v="2"/>
    <x v="1"/>
    <s v="SAUDE"/>
  </r>
  <r>
    <x v="2"/>
    <x v="1"/>
    <s v="SAUDE"/>
  </r>
  <r>
    <x v="2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LIDER"/>
  </r>
  <r>
    <x v="1"/>
    <x v="1"/>
    <s v="LIDER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3"/>
    <s v="-"/>
  </r>
  <r>
    <x v="1"/>
    <x v="3"/>
    <s v="-"/>
  </r>
  <r>
    <x v="3"/>
    <x v="3"/>
    <s v="-"/>
  </r>
  <r>
    <x v="1"/>
    <x v="1"/>
    <s v="-"/>
  </r>
  <r>
    <x v="2"/>
    <x v="1"/>
    <s v="SAUDE"/>
  </r>
  <r>
    <x v="2"/>
    <x v="1"/>
    <s v="SAUDE"/>
  </r>
  <r>
    <x v="4"/>
    <x v="1"/>
    <s v="-"/>
  </r>
  <r>
    <x v="2"/>
    <x v="1"/>
    <s v="SAUDE"/>
  </r>
  <r>
    <x v="2"/>
    <x v="3"/>
    <s v="-"/>
  </r>
  <r>
    <x v="2"/>
    <x v="1"/>
    <s v="SAUDE"/>
  </r>
  <r>
    <x v="5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3"/>
    <x v="1"/>
    <s v="-"/>
  </r>
  <r>
    <x v="2"/>
    <x v="1"/>
    <s v="SAUDE"/>
  </r>
  <r>
    <x v="1"/>
    <x v="3"/>
    <s v="-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3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3"/>
    <s v="-"/>
  </r>
  <r>
    <x v="2"/>
    <x v="1"/>
    <s v="SAUDE"/>
  </r>
  <r>
    <x v="2"/>
    <x v="1"/>
    <s v="SAUDE"/>
  </r>
  <r>
    <x v="2"/>
    <x v="1"/>
    <s v="SAUDE"/>
  </r>
  <r>
    <x v="2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3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6"/>
    <x v="1"/>
    <s v="-"/>
  </r>
  <r>
    <x v="6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6"/>
    <x v="1"/>
    <s v="-"/>
  </r>
  <r>
    <x v="6"/>
    <x v="1"/>
    <s v="-"/>
  </r>
  <r>
    <x v="6"/>
    <x v="1"/>
    <s v="-"/>
  </r>
  <r>
    <x v="6"/>
    <x v="1"/>
    <s v="-"/>
  </r>
  <r>
    <x v="5"/>
    <x v="1"/>
    <s v="-"/>
  </r>
  <r>
    <x v="1"/>
    <x v="1"/>
    <s v="-"/>
  </r>
  <r>
    <x v="6"/>
    <x v="1"/>
    <s v="-"/>
  </r>
  <r>
    <x v="1"/>
    <x v="1"/>
    <s v="-"/>
  </r>
  <r>
    <x v="6"/>
    <x v="1"/>
    <s v="-"/>
  </r>
  <r>
    <x v="6"/>
    <x v="1"/>
    <s v="-"/>
  </r>
  <r>
    <x v="1"/>
    <x v="1"/>
    <s v="-"/>
  </r>
  <r>
    <x v="2"/>
    <x v="1"/>
    <s v="-"/>
  </r>
  <r>
    <x v="2"/>
    <x v="1"/>
    <s v="-"/>
  </r>
  <r>
    <x v="6"/>
    <x v="1"/>
    <s v="-"/>
  </r>
  <r>
    <x v="6"/>
    <x v="1"/>
    <s v="-"/>
  </r>
  <r>
    <x v="6"/>
    <x v="1"/>
    <s v="-"/>
  </r>
  <r>
    <x v="6"/>
    <x v="1"/>
    <s v="-"/>
  </r>
  <r>
    <x v="7"/>
    <x v="1"/>
    <m/>
  </r>
  <r>
    <x v="7"/>
    <x v="1"/>
    <m/>
  </r>
  <r>
    <x v="7"/>
    <x v="1"/>
    <m/>
  </r>
  <r>
    <x v="7"/>
    <x v="1"/>
    <s v="-"/>
  </r>
  <r>
    <x v="7"/>
    <x v="1"/>
    <s v="-"/>
  </r>
  <r>
    <x v="4"/>
    <x v="3"/>
    <s v="-"/>
  </r>
  <r>
    <x v="6"/>
    <x v="1"/>
    <s v="-"/>
  </r>
  <r>
    <x v="6"/>
    <x v="1"/>
    <s v="-"/>
  </r>
  <r>
    <x v="6"/>
    <x v="1"/>
    <s v="-"/>
  </r>
  <r>
    <x v="6"/>
    <x v="3"/>
    <s v="-"/>
  </r>
  <r>
    <x v="7"/>
    <x v="1"/>
    <s v="-"/>
  </r>
  <r>
    <x v="6"/>
    <x v="1"/>
    <s v="-"/>
  </r>
  <r>
    <x v="7"/>
    <x v="1"/>
    <s v="-"/>
  </r>
  <r>
    <x v="6"/>
    <x v="3"/>
    <s v="-"/>
  </r>
  <r>
    <x v="6"/>
    <x v="1"/>
    <s v="-"/>
  </r>
  <r>
    <x v="6"/>
    <x v="1"/>
    <s v="-"/>
  </r>
  <r>
    <x v="6"/>
    <x v="1"/>
    <s v="-"/>
  </r>
  <r>
    <x v="6"/>
    <x v="1"/>
    <s v="-"/>
  </r>
  <r>
    <x v="6"/>
    <x v="3"/>
    <s v="-"/>
  </r>
  <r>
    <x v="7"/>
    <x v="1"/>
    <s v="-"/>
  </r>
  <r>
    <x v="6"/>
    <x v="1"/>
    <s v="-"/>
  </r>
  <r>
    <x v="6"/>
    <x v="1"/>
    <s v="-"/>
  </r>
  <r>
    <x v="6"/>
    <x v="1"/>
    <s v="-"/>
  </r>
  <r>
    <x v="6"/>
    <x v="1"/>
    <s v="-"/>
  </r>
  <r>
    <x v="6"/>
    <x v="1"/>
    <s v="-"/>
  </r>
  <r>
    <x v="6"/>
    <x v="1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3"/>
    <x v="1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3"/>
  </r>
  <r>
    <x v="1"/>
    <x v="3"/>
  </r>
  <r>
    <x v="3"/>
    <x v="3"/>
  </r>
  <r>
    <x v="1"/>
    <x v="1"/>
  </r>
  <r>
    <x v="2"/>
    <x v="1"/>
  </r>
  <r>
    <x v="2"/>
    <x v="1"/>
  </r>
  <r>
    <x v="4"/>
    <x v="1"/>
  </r>
  <r>
    <x v="2"/>
    <x v="1"/>
  </r>
  <r>
    <x v="2"/>
    <x v="3"/>
  </r>
  <r>
    <x v="2"/>
    <x v="1"/>
  </r>
  <r>
    <x v="5"/>
    <x v="1"/>
  </r>
  <r>
    <x v="2"/>
    <x v="1"/>
  </r>
  <r>
    <x v="2"/>
    <x v="1"/>
  </r>
  <r>
    <x v="3"/>
    <x v="1"/>
  </r>
  <r>
    <x v="2"/>
    <x v="1"/>
  </r>
  <r>
    <x v="3"/>
    <x v="1"/>
  </r>
  <r>
    <x v="2"/>
    <x v="1"/>
  </r>
  <r>
    <x v="1"/>
    <x v="3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2"/>
    <x v="1"/>
  </r>
  <r>
    <x v="1"/>
    <x v="3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6"/>
    <x v="1"/>
  </r>
  <r>
    <x v="6"/>
    <x v="1"/>
  </r>
  <r>
    <x v="1"/>
    <x v="1"/>
  </r>
  <r>
    <x v="2"/>
    <x v="1"/>
  </r>
  <r>
    <x v="1"/>
    <x v="1"/>
  </r>
  <r>
    <x v="1"/>
    <x v="1"/>
  </r>
  <r>
    <x v="6"/>
    <x v="1"/>
  </r>
  <r>
    <x v="6"/>
    <x v="1"/>
  </r>
  <r>
    <x v="6"/>
    <x v="1"/>
  </r>
  <r>
    <x v="6"/>
    <x v="1"/>
  </r>
  <r>
    <x v="5"/>
    <x v="1"/>
  </r>
  <r>
    <x v="1"/>
    <x v="1"/>
  </r>
  <r>
    <x v="6"/>
    <x v="1"/>
  </r>
  <r>
    <x v="1"/>
    <x v="1"/>
  </r>
  <r>
    <x v="6"/>
    <x v="1"/>
  </r>
  <r>
    <x v="6"/>
    <x v="1"/>
  </r>
  <r>
    <x v="1"/>
    <x v="1"/>
  </r>
  <r>
    <x v="2"/>
    <x v="1"/>
  </r>
  <r>
    <x v="2"/>
    <x v="1"/>
  </r>
  <r>
    <x v="6"/>
    <x v="1"/>
  </r>
  <r>
    <x v="6"/>
    <x v="1"/>
  </r>
  <r>
    <x v="6"/>
    <x v="1"/>
  </r>
  <r>
    <x v="6"/>
    <x v="1"/>
  </r>
  <r>
    <x v="7"/>
    <x v="1"/>
  </r>
  <r>
    <x v="7"/>
    <x v="1"/>
  </r>
  <r>
    <x v="7"/>
    <x v="1"/>
  </r>
  <r>
    <x v="7"/>
    <x v="1"/>
  </r>
  <r>
    <x v="7"/>
    <x v="1"/>
  </r>
  <r>
    <x v="4"/>
    <x v="3"/>
  </r>
  <r>
    <x v="6"/>
    <x v="1"/>
  </r>
  <r>
    <x v="6"/>
    <x v="1"/>
  </r>
  <r>
    <x v="6"/>
    <x v="1"/>
  </r>
  <r>
    <x v="6"/>
    <x v="3"/>
  </r>
  <r>
    <x v="7"/>
    <x v="1"/>
  </r>
  <r>
    <x v="6"/>
    <x v="1"/>
  </r>
  <r>
    <x v="7"/>
    <x v="1"/>
  </r>
  <r>
    <x v="6"/>
    <x v="3"/>
  </r>
  <r>
    <x v="6"/>
    <x v="1"/>
  </r>
  <r>
    <x v="6"/>
    <x v="1"/>
  </r>
  <r>
    <x v="6"/>
    <x v="1"/>
  </r>
  <r>
    <x v="6"/>
    <x v="1"/>
  </r>
  <r>
    <x v="6"/>
    <x v="3"/>
  </r>
  <r>
    <x v="7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2" firstHeaderRow="1" firstDataRow="1" firstDataCol="1"/>
  <pivotFields count="3">
    <pivotField axis="axisRow" dataField="1" showAll="0">
      <items count="9">
        <item x="6"/>
        <item x="1"/>
        <item x="2"/>
        <item x="0"/>
        <item x="7"/>
        <item x="3"/>
        <item x="5"/>
        <item x="4"/>
        <item t="default"/>
      </items>
    </pivotField>
    <pivotField axis="axisRow" showAll="0">
      <items count="5">
        <item x="1"/>
        <item h="1" x="2"/>
        <item h="1" x="3"/>
        <item h="1" x="0"/>
        <item t="default"/>
      </items>
    </pivotField>
    <pivotField showAll="0"/>
  </pivotFields>
  <rowFields count="2">
    <field x="1"/>
    <field x="0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6"/>
        <item x="1"/>
        <item x="2"/>
        <item x="0"/>
        <item x="7"/>
        <item x="3"/>
        <item x="5"/>
        <item x="4"/>
        <item t="default"/>
      </items>
    </pivotField>
    <pivotField axis="axisRow" showAll="0">
      <items count="5">
        <item h="1" x="1"/>
        <item x="2"/>
        <item h="1" x="3"/>
        <item h="1" x="0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3">
    <pivotField axis="axisRow" dataField="1" showAll="0">
      <items count="9">
        <item x="6"/>
        <item x="1"/>
        <item x="2"/>
        <item x="0"/>
        <item x="7"/>
        <item x="3"/>
        <item x="5"/>
        <item x="4"/>
        <item t="default"/>
      </items>
    </pivotField>
    <pivotField axis="axisRow" showAll="0">
      <items count="5">
        <item h="1" x="1"/>
        <item h="1" x="2"/>
        <item x="3"/>
        <item h="1" x="0"/>
        <item t="default"/>
      </items>
    </pivotField>
    <pivotField showAll="0"/>
  </pivotFields>
  <rowFields count="2">
    <field x="1"/>
    <field x="0"/>
  </rowFields>
  <rowItems count="7">
    <i>
      <x v="2"/>
    </i>
    <i r="1">
      <x/>
    </i>
    <i r="1">
      <x v="1"/>
    </i>
    <i r="1">
      <x v="2"/>
    </i>
    <i r="1">
      <x v="5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B305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3" sqref="A3:A4"/>
    </sheetView>
  </sheetViews>
  <sheetFormatPr defaultRowHeight="15"/>
  <cols>
    <col min="1" max="1" width="9.140625" style="35" customWidth="1"/>
    <col min="2" max="2" width="8.5703125" style="98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1.42578125" style="37" customWidth="1"/>
    <col min="10" max="10" width="35.85546875" style="38" bestFit="1" customWidth="1"/>
    <col min="11" max="11" width="14.28515625" style="38" bestFit="1" customWidth="1"/>
    <col min="12" max="12" width="14.5703125" style="38" bestFit="1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8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6"/>
      <c r="O2" s="115"/>
      <c r="P2" s="115"/>
      <c r="Q2" s="115"/>
      <c r="R2" s="115"/>
      <c r="S2" s="115"/>
      <c r="T2" s="116"/>
      <c r="U2" s="115"/>
      <c r="V2" s="115"/>
      <c r="W2" s="115"/>
      <c r="X2" s="117"/>
      <c r="Y2" s="118"/>
      <c r="Z2" s="119"/>
    </row>
    <row r="3" spans="1:28" ht="15.75" customHeight="1" thickBot="1">
      <c r="A3" s="105" t="s">
        <v>4</v>
      </c>
      <c r="B3" s="120" t="s">
        <v>5</v>
      </c>
      <c r="C3" s="107" t="s">
        <v>510</v>
      </c>
      <c r="D3" s="107" t="s">
        <v>2561</v>
      </c>
      <c r="E3" s="107" t="s">
        <v>511</v>
      </c>
      <c r="F3" s="107" t="s">
        <v>513</v>
      </c>
      <c r="G3" s="105" t="s">
        <v>0</v>
      </c>
      <c r="H3" s="105" t="s">
        <v>768</v>
      </c>
      <c r="I3" s="105" t="s">
        <v>502</v>
      </c>
      <c r="J3" s="109" t="s">
        <v>8</v>
      </c>
      <c r="K3" s="109" t="s">
        <v>527</v>
      </c>
      <c r="L3" s="109" t="s">
        <v>526</v>
      </c>
      <c r="M3" s="109" t="s">
        <v>414</v>
      </c>
      <c r="N3" s="109" t="s">
        <v>159</v>
      </c>
      <c r="O3" s="122" t="s">
        <v>160</v>
      </c>
      <c r="P3" s="122"/>
      <c r="Q3" s="122"/>
      <c r="R3" s="122"/>
      <c r="S3" s="122"/>
      <c r="T3" s="123"/>
      <c r="U3" s="111" t="s">
        <v>768</v>
      </c>
      <c r="V3" s="111"/>
      <c r="W3" s="111"/>
      <c r="X3" s="112"/>
      <c r="Y3" s="111"/>
      <c r="Z3" s="113"/>
    </row>
    <row r="4" spans="1:28" ht="38.25" customHeight="1">
      <c r="A4" s="106"/>
      <c r="B4" s="121"/>
      <c r="C4" s="108"/>
      <c r="D4" s="108"/>
      <c r="E4" s="108"/>
      <c r="F4" s="108"/>
      <c r="G4" s="106"/>
      <c r="H4" s="106"/>
      <c r="I4" s="106"/>
      <c r="J4" s="110"/>
      <c r="K4" s="110"/>
      <c r="L4" s="110"/>
      <c r="M4" s="110"/>
      <c r="N4" s="110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ht="15" customHeight="1">
      <c r="A6" s="32">
        <v>643</v>
      </c>
      <c r="B6" s="92" t="s">
        <v>7</v>
      </c>
      <c r="C6" s="19">
        <v>40868</v>
      </c>
      <c r="D6" s="19">
        <f>C6+45</f>
        <v>40913</v>
      </c>
      <c r="E6" s="19">
        <f>C6+60</f>
        <v>40928</v>
      </c>
      <c r="F6" s="77"/>
      <c r="G6" s="8" t="s">
        <v>525</v>
      </c>
      <c r="H6" s="8" t="s">
        <v>504</v>
      </c>
      <c r="I6" s="8" t="s">
        <v>507</v>
      </c>
      <c r="J6" s="9" t="s">
        <v>163</v>
      </c>
      <c r="K6" s="9" t="s">
        <v>558</v>
      </c>
      <c r="L6" s="9" t="s">
        <v>559</v>
      </c>
      <c r="M6" s="10" t="str">
        <f>VLOOKUP(B6,SAOM!B$2:H1000,7,0)</f>
        <v>SES-BRAS-0643</v>
      </c>
      <c r="N6" s="33">
        <v>4035</v>
      </c>
      <c r="O6" s="19">
        <f>VLOOKUP(B6,SAOM!B$2:I1000,8,0)</f>
        <v>40913</v>
      </c>
      <c r="P6" s="19" t="str">
        <f>VLOOKUP(B6,AG_Lider!A$1:F1358,6,0)</f>
        <v>CONCLUÍDO</v>
      </c>
      <c r="Q6" s="24" t="str">
        <f>VLOOKUP(B6,SAOM!B$2:J1000,9,0)</f>
        <v>Cassia</v>
      </c>
      <c r="R6" s="19" t="str">
        <f>VLOOKUP(B6,SAOM!B$2:K1446,10,0)</f>
        <v xml:space="preserve">avenida BIAS FORTES, 1061 CVV </v>
      </c>
      <c r="S6" s="24" t="str">
        <f>VLOOKUP(B6,SAOM!B$2:L1726,11,0)</f>
        <v>(38) 3231-2797</v>
      </c>
      <c r="T6" s="43">
        <v>40892</v>
      </c>
      <c r="U6" s="9" t="str">
        <f>VLOOKUP(B6,SAOM!B$2:M1306,12,0)</f>
        <v>00:20:0E:10:48:85</v>
      </c>
      <c r="V6" s="19">
        <v>40917</v>
      </c>
      <c r="W6" s="9" t="s">
        <v>512</v>
      </c>
      <c r="X6" s="54">
        <v>40917</v>
      </c>
      <c r="Y6" s="54">
        <v>41012</v>
      </c>
      <c r="Z6" s="46" t="s">
        <v>764</v>
      </c>
      <c r="AA6" s="21">
        <v>40917</v>
      </c>
    </row>
    <row r="7" spans="1:28">
      <c r="A7" s="22">
        <v>644</v>
      </c>
      <c r="B7" s="92" t="s">
        <v>11</v>
      </c>
      <c r="C7" s="19">
        <v>40868</v>
      </c>
      <c r="D7" s="19">
        <f t="shared" ref="D7:D70" si="0">C7+45</f>
        <v>40913</v>
      </c>
      <c r="E7" s="19">
        <v>40951</v>
      </c>
      <c r="F7" s="19">
        <v>40891</v>
      </c>
      <c r="G7" s="8" t="s">
        <v>525</v>
      </c>
      <c r="H7" s="8" t="s">
        <v>504</v>
      </c>
      <c r="I7" s="8" t="s">
        <v>507</v>
      </c>
      <c r="J7" s="9" t="s">
        <v>164</v>
      </c>
      <c r="K7" s="9" t="s">
        <v>560</v>
      </c>
      <c r="L7" s="9" t="s">
        <v>561</v>
      </c>
      <c r="M7" s="10" t="str">
        <f>VLOOKUP(B7,SAOM!B$2:H1001,7,0)</f>
        <v>SES-JEHA-0644</v>
      </c>
      <c r="N7" s="33">
        <v>4035</v>
      </c>
      <c r="O7" s="19">
        <f>VLOOKUP(B7,SAOM!B$2:I1001,8,0)</f>
        <v>40939</v>
      </c>
      <c r="P7" s="19" t="str">
        <f>VLOOKUP(B7,AG_Lider!A$1:F1359,6,0)</f>
        <v>CONCLUÍDO</v>
      </c>
      <c r="Q7" s="24" t="str">
        <f>VLOOKUP(B7,SAOM!B$2:J1001,9,0)</f>
        <v>Ademir</v>
      </c>
      <c r="R7" s="19" t="str">
        <f>VLOOKUP(B7,SAOM!B$2:K1447,10,0)</f>
        <v>Rua Bento, 0 CVV - Vaticano</v>
      </c>
      <c r="S7" s="24" t="str">
        <f>VLOOKUP(B7,SAOM!B$2:L1727,11,0)</f>
        <v>(38) 3621-1228 - (38</v>
      </c>
      <c r="T7" s="43">
        <v>40938</v>
      </c>
      <c r="U7" s="9" t="str">
        <f>VLOOKUP(B7,SAOM!B$2:M1307,12,0)</f>
        <v>00:20:0E:10:48:6D</v>
      </c>
      <c r="V7" s="19">
        <v>40941</v>
      </c>
      <c r="W7" s="9" t="s">
        <v>769</v>
      </c>
      <c r="X7" s="55">
        <v>40942</v>
      </c>
      <c r="Y7" s="55">
        <v>40984</v>
      </c>
      <c r="Z7" s="46" t="s">
        <v>2697</v>
      </c>
      <c r="AA7" s="21">
        <v>40942</v>
      </c>
    </row>
    <row r="8" spans="1:28" ht="15" customHeight="1">
      <c r="A8" s="22">
        <v>645</v>
      </c>
      <c r="B8" s="92" t="s">
        <v>13</v>
      </c>
      <c r="C8" s="19">
        <v>40868</v>
      </c>
      <c r="D8" s="19">
        <f t="shared" si="0"/>
        <v>40913</v>
      </c>
      <c r="E8" s="19" t="s">
        <v>507</v>
      </c>
      <c r="F8" s="19">
        <v>40891</v>
      </c>
      <c r="G8" s="8" t="s">
        <v>779</v>
      </c>
      <c r="H8" s="8" t="s">
        <v>756</v>
      </c>
      <c r="I8" s="8" t="s">
        <v>514</v>
      </c>
      <c r="J8" s="58" t="s">
        <v>165</v>
      </c>
      <c r="K8" s="9" t="s">
        <v>562</v>
      </c>
      <c r="L8" s="9" t="s">
        <v>563</v>
      </c>
      <c r="M8" s="10" t="str">
        <f>VLOOKUP(B8,SAOM!B$2:H1002,7,0)</f>
        <v>SES-CALO-0645</v>
      </c>
      <c r="N8" s="33">
        <v>4033</v>
      </c>
      <c r="O8" s="19">
        <f>VLOOKUP(B8,SAOM!B$2:I1002,8,0)</f>
        <v>40996</v>
      </c>
      <c r="P8" s="19" t="e">
        <f>VLOOKUP(B8,AG_Lider!A$1:F1360,6,0)</f>
        <v>#N/A</v>
      </c>
      <c r="Q8" s="24" t="str">
        <f>VLOOKUP(B8,SAOM!B$2:J1002,9,0)</f>
        <v>Setor direção</v>
      </c>
      <c r="R8" s="19" t="str">
        <f>VLOOKUP(B8,SAOM!B$2:K1448,10,0)</f>
        <v>Rua expedicionario Boavidir Massote, 520 CVV - vila escolastica</v>
      </c>
      <c r="S8" s="24" t="str">
        <f>VLOOKUP(B8,SAOM!B$2:L1728,11,0)</f>
        <v>(35) 3832-6000</v>
      </c>
      <c r="T8" s="43"/>
      <c r="U8" s="9" t="str">
        <f>VLOOKUP(B8,SAOM!B$2:M1308,12,0)</f>
        <v>-</v>
      </c>
      <c r="V8" s="19"/>
      <c r="W8" s="9" t="s">
        <v>497</v>
      </c>
      <c r="X8" s="55"/>
      <c r="Y8" s="55"/>
      <c r="Z8" s="46" t="s">
        <v>2694</v>
      </c>
      <c r="AA8" s="21">
        <v>41001</v>
      </c>
    </row>
    <row r="9" spans="1:28">
      <c r="A9" s="22">
        <v>646</v>
      </c>
      <c r="B9" s="92" t="s">
        <v>14</v>
      </c>
      <c r="C9" s="19">
        <v>40868</v>
      </c>
      <c r="D9" s="19">
        <f t="shared" si="0"/>
        <v>40913</v>
      </c>
      <c r="E9" s="19">
        <v>40951</v>
      </c>
      <c r="F9" s="19">
        <v>40892</v>
      </c>
      <c r="G9" s="8" t="s">
        <v>525</v>
      </c>
      <c r="H9" s="8" t="s">
        <v>504</v>
      </c>
      <c r="I9" s="8" t="s">
        <v>507</v>
      </c>
      <c r="J9" s="9" t="s">
        <v>166</v>
      </c>
      <c r="K9" s="9" t="s">
        <v>564</v>
      </c>
      <c r="L9" s="9" t="s">
        <v>565</v>
      </c>
      <c r="M9" s="10" t="str">
        <f>VLOOKUP(B9,SAOM!B$2:H1003,7,0)</f>
        <v>SES-CAHA-0646</v>
      </c>
      <c r="N9" s="33">
        <v>4035</v>
      </c>
      <c r="O9" s="19">
        <f>VLOOKUP(B9,SAOM!B$2:I1003,8,0)</f>
        <v>40933</v>
      </c>
      <c r="P9" s="19" t="str">
        <f>VLOOKUP(B9,AG_Lider!A$1:F1361,6,0)</f>
        <v>CONCLUÍDO</v>
      </c>
      <c r="Q9" s="24" t="str">
        <f>VLOOKUP(B9,SAOM!B$2:J1003,9,0)</f>
        <v>Gorete</v>
      </c>
      <c r="R9" s="19" t="str">
        <f>VLOOKUP(B9,SAOM!B$2:K1449,10,0)</f>
        <v>avenida JK, 0 CVV - Centro</v>
      </c>
      <c r="S9" s="24" t="str">
        <f>VLOOKUP(B9,SAOM!B$2:L1729,11,0)</f>
        <v>(33) 3516-3843 - (33</v>
      </c>
      <c r="T9" s="43">
        <v>40932</v>
      </c>
      <c r="U9" s="9" t="str">
        <f>VLOOKUP(B9,SAOM!B$2:M1309,12,0)</f>
        <v>00:20:0E:10:48:B2</v>
      </c>
      <c r="V9" s="19">
        <v>40934</v>
      </c>
      <c r="W9" s="9" t="s">
        <v>682</v>
      </c>
      <c r="X9" s="55">
        <v>40935</v>
      </c>
      <c r="Y9" s="55"/>
      <c r="Z9" s="46"/>
      <c r="AA9" s="21">
        <v>40935</v>
      </c>
    </row>
    <row r="10" spans="1:28" ht="15" customHeight="1">
      <c r="A10" s="22">
        <v>647</v>
      </c>
      <c r="B10" s="92" t="s">
        <v>16</v>
      </c>
      <c r="C10" s="19">
        <v>40868</v>
      </c>
      <c r="D10" s="19">
        <f t="shared" si="0"/>
        <v>40913</v>
      </c>
      <c r="E10" s="19">
        <f>C10+60</f>
        <v>40928</v>
      </c>
      <c r="F10" s="19"/>
      <c r="G10" s="8" t="s">
        <v>525</v>
      </c>
      <c r="H10" s="8" t="s">
        <v>504</v>
      </c>
      <c r="I10" s="8" t="s">
        <v>507</v>
      </c>
      <c r="J10" s="9" t="s">
        <v>167</v>
      </c>
      <c r="K10" s="9" t="s">
        <v>566</v>
      </c>
      <c r="L10" s="9" t="s">
        <v>567</v>
      </c>
      <c r="M10" s="10" t="str">
        <f>VLOOKUP(B10,SAOM!B$2:H1004,7,0)</f>
        <v>SES-FRAL-0647</v>
      </c>
      <c r="N10" s="33">
        <v>4033</v>
      </c>
      <c r="O10" s="19">
        <f>VLOOKUP(B10,SAOM!B$2:I1004,8,0)</f>
        <v>40924</v>
      </c>
      <c r="P10" s="19" t="str">
        <f>VLOOKUP(B10,AG_Lider!A$1:F1362,6,0)</f>
        <v>CONCLUÍDO</v>
      </c>
      <c r="Q10" s="24" t="str">
        <f>VLOOKUP(B10,SAOM!B$2:J1004,9,0)</f>
        <v>Maria Cristina</v>
      </c>
      <c r="R10" s="19" t="str">
        <f>VLOOKUP(B10,SAOM!B$2:K1450,10,0)</f>
        <v>Rua Joao Carlos Ribeiro, 630 cvv - Jd das Laranjeiras</v>
      </c>
      <c r="S10" s="24" t="str">
        <f>VLOOKUP(B10,SAOM!B$2:L1730,11,0)</f>
        <v>(34) 3423-8546</v>
      </c>
      <c r="T10" s="43">
        <v>40892</v>
      </c>
      <c r="U10" s="9" t="str">
        <f>VLOOKUP(B10,SAOM!B$2:M1310,12,0)</f>
        <v>00:20:0E:10:48:7F</v>
      </c>
      <c r="V10" s="19">
        <v>40926</v>
      </c>
      <c r="W10" s="9" t="s">
        <v>487</v>
      </c>
      <c r="X10" s="55">
        <v>40926</v>
      </c>
      <c r="Y10" s="55">
        <v>40927</v>
      </c>
      <c r="Z10" s="46" t="s">
        <v>705</v>
      </c>
      <c r="AA10" s="21">
        <v>40926</v>
      </c>
    </row>
    <row r="11" spans="1:28">
      <c r="A11" s="22">
        <v>648</v>
      </c>
      <c r="B11" s="92" t="s">
        <v>18</v>
      </c>
      <c r="C11" s="19">
        <v>40868</v>
      </c>
      <c r="D11" s="19">
        <f t="shared" si="0"/>
        <v>40913</v>
      </c>
      <c r="E11" s="19">
        <v>40951</v>
      </c>
      <c r="F11" s="19">
        <v>40891</v>
      </c>
      <c r="G11" s="8" t="s">
        <v>525</v>
      </c>
      <c r="H11" s="8" t="s">
        <v>504</v>
      </c>
      <c r="I11" s="8" t="s">
        <v>507</v>
      </c>
      <c r="J11" s="9" t="s">
        <v>168</v>
      </c>
      <c r="K11" s="9" t="s">
        <v>568</v>
      </c>
      <c r="L11" s="9" t="s">
        <v>569</v>
      </c>
      <c r="M11" s="10" t="str">
        <f>VLOOKUP(B11,SAOM!B$2:H1005,7,0)</f>
        <v>SES-JUIA-0648</v>
      </c>
      <c r="N11" s="33">
        <v>4035</v>
      </c>
      <c r="O11" s="19">
        <f>VLOOKUP(B11,SAOM!B$2:I1005,8,0)</f>
        <v>40920</v>
      </c>
      <c r="P11" s="19" t="str">
        <f>VLOOKUP(B11,AG_Lider!A$1:F1363,6,0)</f>
        <v>CONCLUÍDO</v>
      </c>
      <c r="Q11" s="24" t="str">
        <f>VLOOKUP(B11,SAOM!B$2:J1005,9,0)</f>
        <v>Ademir</v>
      </c>
      <c r="R11" s="19" t="str">
        <f>VLOOKUP(B11,SAOM!B$2:K1451,10,0)</f>
        <v>Rua 11, 155 cvv - Vila Jussara</v>
      </c>
      <c r="S11" s="24" t="str">
        <f>VLOOKUP(B11,SAOM!B$2:L1731,11,0)</f>
        <v>(38) 3621-1228 - - (</v>
      </c>
      <c r="T11" s="43">
        <v>40932</v>
      </c>
      <c r="U11" s="9" t="str">
        <f>VLOOKUP(B11,SAOM!B$2:M1311,12,0)</f>
        <v>00:20:0E:10:48:7C</v>
      </c>
      <c r="V11" s="19">
        <v>40933</v>
      </c>
      <c r="W11" s="9" t="s">
        <v>498</v>
      </c>
      <c r="X11" s="55">
        <v>40934</v>
      </c>
      <c r="Y11" s="55">
        <v>40954</v>
      </c>
      <c r="Z11" s="46" t="s">
        <v>764</v>
      </c>
      <c r="AA11" s="21">
        <v>40934</v>
      </c>
    </row>
    <row r="12" spans="1:28" ht="15" customHeight="1">
      <c r="A12" s="22">
        <v>649</v>
      </c>
      <c r="B12" s="92" t="s">
        <v>19</v>
      </c>
      <c r="C12" s="19">
        <v>40868</v>
      </c>
      <c r="D12" s="19">
        <f t="shared" si="0"/>
        <v>40913</v>
      </c>
      <c r="E12" s="19">
        <v>40959</v>
      </c>
      <c r="F12" s="19">
        <v>40891</v>
      </c>
      <c r="G12" s="8" t="s">
        <v>525</v>
      </c>
      <c r="H12" s="8" t="s">
        <v>504</v>
      </c>
      <c r="I12" s="8" t="s">
        <v>507</v>
      </c>
      <c r="J12" s="9" t="s">
        <v>169</v>
      </c>
      <c r="K12" s="9" t="s">
        <v>570</v>
      </c>
      <c r="L12" s="9" t="s">
        <v>571</v>
      </c>
      <c r="M12" s="10" t="str">
        <f>VLOOKUP(B12,SAOM!B$2:H1006,7,0)</f>
        <v>SES-JURA-0649</v>
      </c>
      <c r="N12" s="33">
        <v>4033</v>
      </c>
      <c r="O12" s="19">
        <f>VLOOKUP(B12,SAOM!B$2:I1006,8,0)</f>
        <v>40926</v>
      </c>
      <c r="P12" s="19" t="str">
        <f>VLOOKUP(B12,AG_Lider!A$1:F1364,6,0)</f>
        <v>CONCLUÍDO</v>
      </c>
      <c r="Q12" s="24" t="str">
        <f>VLOOKUP(B12,SAOM!B$2:J1006,9,0)</f>
        <v>Rodrigo Moraes</v>
      </c>
      <c r="R12" s="19" t="str">
        <f>VLOOKUP(B12,SAOM!B$2:K1452,10,0)</f>
        <v>avenida Eugenio do Nascimento, 0 HOSPITAL UNIVERSITARIO - Dom Bosco</v>
      </c>
      <c r="S12" s="24" t="str">
        <f>VLOOKUP(B12,SAOM!B$2:L1732,11,0)</f>
        <v>(31) 3916-0146</v>
      </c>
      <c r="T12" s="43">
        <v>40925</v>
      </c>
      <c r="U12" s="9" t="str">
        <f>VLOOKUP(B12,SAOM!B$2:M1312,12,0)</f>
        <v>00:20:0E:10:48:88</v>
      </c>
      <c r="V12" s="19">
        <v>40926</v>
      </c>
      <c r="W12" s="9" t="s">
        <v>679</v>
      </c>
      <c r="X12" s="55">
        <v>40926</v>
      </c>
      <c r="Y12" s="55">
        <v>41012</v>
      </c>
      <c r="Z12" s="46" t="s">
        <v>764</v>
      </c>
      <c r="AA12" s="21">
        <v>40926</v>
      </c>
    </row>
    <row r="13" spans="1:28" ht="15" customHeight="1">
      <c r="A13" s="22">
        <v>650</v>
      </c>
      <c r="B13" s="92" t="s">
        <v>20</v>
      </c>
      <c r="C13" s="19">
        <v>40868</v>
      </c>
      <c r="D13" s="19">
        <f t="shared" si="0"/>
        <v>40913</v>
      </c>
      <c r="E13" s="19">
        <f t="shared" ref="E13:E14" si="1"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170</v>
      </c>
      <c r="K13" s="9" t="s">
        <v>572</v>
      </c>
      <c r="L13" s="9" t="s">
        <v>573</v>
      </c>
      <c r="M13" s="10" t="str">
        <f>VLOOKUP(B13,SAOM!B$2:H1007,7,0)</f>
        <v>SES-LENA-0650</v>
      </c>
      <c r="N13" s="33">
        <v>4033</v>
      </c>
      <c r="O13" s="19">
        <f>VLOOKUP(B13,SAOM!B$2:I1007,8,0)</f>
        <v>40903</v>
      </c>
      <c r="P13" s="19" t="str">
        <f>VLOOKUP(B13,AG_Lider!A$1:F1365,6,0)</f>
        <v>CONCLUÍDO</v>
      </c>
      <c r="Q13" s="24" t="str">
        <f>VLOOKUP(B13,SAOM!B$2:J1007,9,0)</f>
        <v>Lucia Fernandes</v>
      </c>
      <c r="R13" s="19" t="str">
        <f>VLOOKUP(B13,SAOM!B$2:K1453,10,0)</f>
        <v>Rua Presidente Carlos Luz, 410 CVV - Centro</v>
      </c>
      <c r="S13" s="24" t="str">
        <f>VLOOKUP(B13,SAOM!B$2:L1733,11,0)</f>
        <v>(32) 3441-5747</v>
      </c>
      <c r="T13" s="43">
        <v>40899</v>
      </c>
      <c r="U13" s="9" t="str">
        <f>VLOOKUP(B13,SAOM!B$2:M1313,12,0)</f>
        <v>00:20:0E:10:48:73</v>
      </c>
      <c r="V13" s="19">
        <v>40906</v>
      </c>
      <c r="W13" s="9" t="s">
        <v>500</v>
      </c>
      <c r="X13" s="55">
        <v>40906</v>
      </c>
      <c r="Y13" s="55">
        <v>41012</v>
      </c>
      <c r="Z13" s="46" t="s">
        <v>764</v>
      </c>
      <c r="AA13" s="21">
        <v>40906</v>
      </c>
    </row>
    <row r="14" spans="1:28" s="76" customFormat="1" ht="15" customHeight="1">
      <c r="A14" s="22">
        <v>651</v>
      </c>
      <c r="B14" s="92" t="s">
        <v>22</v>
      </c>
      <c r="C14" s="19">
        <v>40868</v>
      </c>
      <c r="D14" s="19">
        <f t="shared" si="0"/>
        <v>40913</v>
      </c>
      <c r="E14" s="19">
        <f t="shared" si="1"/>
        <v>40928</v>
      </c>
      <c r="F14" s="19"/>
      <c r="G14" s="8" t="s">
        <v>525</v>
      </c>
      <c r="H14" s="8" t="s">
        <v>504</v>
      </c>
      <c r="I14" s="8" t="s">
        <v>507</v>
      </c>
      <c r="J14" s="9" t="s">
        <v>171</v>
      </c>
      <c r="K14" s="10" t="s">
        <v>706</v>
      </c>
      <c r="L14" s="10" t="s">
        <v>707</v>
      </c>
      <c r="M14" s="10" t="str">
        <f>VLOOKUP(B14,SAOM!B$2:H1008,7,0)</f>
        <v>SES-SEAS-0651</v>
      </c>
      <c r="N14" s="33">
        <v>4033</v>
      </c>
      <c r="O14" s="19">
        <f>VLOOKUP(B14,SAOM!B$2:I1008,8,0)</f>
        <v>40898</v>
      </c>
      <c r="P14" s="19" t="str">
        <f>VLOOKUP(B14,AG_Lider!A$1:F1366,6,0)</f>
        <v>CONCLUÍDO</v>
      </c>
      <c r="Q14" s="24" t="str">
        <f>VLOOKUP(B14,SAOM!B$2:J1008,9,0)</f>
        <v>Heloisa</v>
      </c>
      <c r="R14" s="19" t="str">
        <f>VLOOKUP(B14,SAOM!B$2:K1454,10,0)</f>
        <v>Rua Chacara, 45 CVV - Progresso</v>
      </c>
      <c r="S14" s="24" t="str">
        <f>VLOOKUP(B14,SAOM!B$2:L1734,11,0)</f>
        <v>(31) 3775-1176</v>
      </c>
      <c r="T14" s="43">
        <v>40892</v>
      </c>
      <c r="U14" s="9" t="str">
        <f>VLOOKUP(B14,SAOM!B$2:M1314,12,0)</f>
        <v>00:20:0E:10:48:4C</v>
      </c>
      <c r="V14" s="19">
        <v>40899</v>
      </c>
      <c r="W14" s="9" t="s">
        <v>488</v>
      </c>
      <c r="X14" s="55">
        <v>40899</v>
      </c>
      <c r="Y14" s="55">
        <v>41012</v>
      </c>
      <c r="Z14" s="46" t="s">
        <v>764</v>
      </c>
      <c r="AA14" s="21">
        <v>40905</v>
      </c>
    </row>
    <row r="15" spans="1:28">
      <c r="A15" s="22">
        <v>652</v>
      </c>
      <c r="B15" s="92" t="s">
        <v>24</v>
      </c>
      <c r="C15" s="19">
        <v>40868</v>
      </c>
      <c r="D15" s="19">
        <f t="shared" si="0"/>
        <v>40913</v>
      </c>
      <c r="E15" s="19" t="s">
        <v>507</v>
      </c>
      <c r="F15" s="19">
        <v>40892</v>
      </c>
      <c r="G15" s="8" t="s">
        <v>1548</v>
      </c>
      <c r="H15" s="8" t="s">
        <v>504</v>
      </c>
      <c r="I15" s="8" t="s">
        <v>514</v>
      </c>
      <c r="J15" s="9" t="s">
        <v>172</v>
      </c>
      <c r="K15" s="9" t="s">
        <v>574</v>
      </c>
      <c r="L15" s="9" t="s">
        <v>575</v>
      </c>
      <c r="M15" s="10" t="str">
        <f>VLOOKUP(B15,SAOM!B$2:H1009,7,0)</f>
        <v>-</v>
      </c>
      <c r="N15" s="33">
        <v>4035</v>
      </c>
      <c r="O15" s="19" t="str">
        <f>VLOOKUP(B15,SAOM!B$2:I1009,8,0)</f>
        <v>-</v>
      </c>
      <c r="P15" s="19" t="str">
        <f>VLOOKUP(B15,AG_Lider!A$1:F1367,6,0)</f>
        <v>VODANET</v>
      </c>
      <c r="Q15" s="24" t="str">
        <f>VLOOKUP(B15,SAOM!B$2:J1009,9,0)</f>
        <v>João Inacio</v>
      </c>
      <c r="R15" s="19" t="str">
        <f>VLOOKUP(B15,SAOM!B$2:K1455,10,0)</f>
        <v>Rua Tres corações, 174 cvv - sagrada familia</v>
      </c>
      <c r="S15" s="24" t="str">
        <f>VLOOKUP(B15,SAOM!B$2:L1735,11,0)</f>
        <v>(38) 3845-1351</v>
      </c>
      <c r="T15" s="43"/>
      <c r="U15" s="9" t="str">
        <f>VLOOKUP(B15,SAOM!B$2:M1315,12,0)</f>
        <v>-</v>
      </c>
      <c r="V15" s="19"/>
      <c r="W15" s="9"/>
      <c r="X15" s="55"/>
      <c r="Y15" s="55"/>
      <c r="Z15" s="46" t="s">
        <v>2412</v>
      </c>
      <c r="AA15" s="21">
        <v>40987</v>
      </c>
    </row>
    <row r="16" spans="1:28" ht="15" customHeight="1">
      <c r="A16" s="22">
        <v>653</v>
      </c>
      <c r="B16" s="92" t="s">
        <v>25</v>
      </c>
      <c r="C16" s="19">
        <v>40868</v>
      </c>
      <c r="D16" s="19">
        <f t="shared" si="0"/>
        <v>40913</v>
      </c>
      <c r="E16" s="19">
        <v>40984</v>
      </c>
      <c r="F16" s="78">
        <v>40954</v>
      </c>
      <c r="G16" s="8" t="s">
        <v>525</v>
      </c>
      <c r="H16" s="8" t="s">
        <v>504</v>
      </c>
      <c r="I16" s="8" t="s">
        <v>507</v>
      </c>
      <c r="J16" s="58" t="s">
        <v>173</v>
      </c>
      <c r="K16" s="9" t="s">
        <v>576</v>
      </c>
      <c r="L16" s="9" t="s">
        <v>577</v>
      </c>
      <c r="M16" s="10" t="str">
        <f>VLOOKUP(B16,SAOM!B$2:H1010,7,0)</f>
        <v>SES-PAIO-0653</v>
      </c>
      <c r="N16" s="33">
        <v>4033</v>
      </c>
      <c r="O16" s="19">
        <f>VLOOKUP(B16,SAOM!B$2:I1010,8,0)</f>
        <v>40976</v>
      </c>
      <c r="P16" s="19" t="str">
        <f>VLOOKUP(B16,AG_Lider!A$1:F1368,6,0)</f>
        <v>CONCLUÍDO</v>
      </c>
      <c r="Q16" s="24" t="str">
        <f>VLOOKUP(B16,SAOM!B$2:J1010,9,0)</f>
        <v>Edlene</v>
      </c>
      <c r="R16" s="19" t="str">
        <f>VLOOKUP(B16,SAOM!B$2:K1456,10,0)</f>
        <v>avenida João Alves do Nascimento, 600 cvv - centro</v>
      </c>
      <c r="S16" s="24" t="str">
        <f>VLOOKUP(B16,SAOM!B$2:L1736,11,0)</f>
        <v>(34) 3831-5867</v>
      </c>
      <c r="T16" s="43"/>
      <c r="U16" s="9" t="str">
        <f>VLOOKUP(B16,SAOM!B$2:M1316,12,0)</f>
        <v>00:20:0E:10:48:B6</v>
      </c>
      <c r="V16" s="19">
        <v>40976</v>
      </c>
      <c r="W16" s="9" t="s">
        <v>703</v>
      </c>
      <c r="X16" s="55">
        <v>40976</v>
      </c>
      <c r="Y16" s="124">
        <v>41012</v>
      </c>
      <c r="Z16" s="46" t="s">
        <v>764</v>
      </c>
      <c r="AA16" s="21">
        <v>40976</v>
      </c>
      <c r="AB16" s="21"/>
    </row>
    <row r="17" spans="1:28" ht="15" customHeight="1">
      <c r="A17" s="22">
        <v>654</v>
      </c>
      <c r="B17" s="92" t="s">
        <v>26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174</v>
      </c>
      <c r="K17" s="9" t="s">
        <v>578</v>
      </c>
      <c r="L17" s="9" t="s">
        <v>579</v>
      </c>
      <c r="M17" s="10" t="str">
        <f>VLOOKUP(B17,SAOM!B$2:H1011,7,0)</f>
        <v>SES-MACU-0654</v>
      </c>
      <c r="N17" s="33">
        <v>4033</v>
      </c>
      <c r="O17" s="19">
        <f>VLOOKUP(B17,SAOM!B$2:I1011,8,0)</f>
        <v>40919</v>
      </c>
      <c r="P17" s="19" t="str">
        <f>VLOOKUP(B17,AG_Lider!A$1:F1369,6,0)</f>
        <v>CONCLUÍDO</v>
      </c>
      <c r="Q17" s="24" t="str">
        <f>VLOOKUP(B17,SAOM!B$2:J1011,9,0)</f>
        <v>Marcia</v>
      </c>
      <c r="R17" s="19" t="str">
        <f>VLOOKUP(B17,SAOM!B$2:K1457,10,0)</f>
        <v>praça Bom Pastor, 0 cvv - Bom Pastor</v>
      </c>
      <c r="S17" s="24" t="str">
        <f>VLOOKUP(B17,SAOM!B$2:L1737,11,0)</f>
        <v>(33) 3332-2445</v>
      </c>
      <c r="T17" s="43">
        <v>40892</v>
      </c>
      <c r="U17" s="9" t="str">
        <f>VLOOKUP(B17,SAOM!B$2:M1317,12,0)</f>
        <v>00:20:0E:10:48:EB</v>
      </c>
      <c r="V17" s="19">
        <v>40920</v>
      </c>
      <c r="W17" s="9" t="s">
        <v>676</v>
      </c>
      <c r="X17" s="55">
        <v>40920</v>
      </c>
      <c r="Y17" s="55">
        <v>41012</v>
      </c>
      <c r="Z17" s="46" t="s">
        <v>764</v>
      </c>
      <c r="AA17" s="21">
        <v>40920</v>
      </c>
    </row>
    <row r="18" spans="1:28">
      <c r="A18" s="22">
        <v>655</v>
      </c>
      <c r="B18" s="92" t="s">
        <v>27</v>
      </c>
      <c r="C18" s="19">
        <v>40868</v>
      </c>
      <c r="D18" s="19">
        <f t="shared" si="0"/>
        <v>40913</v>
      </c>
      <c r="E18" s="19">
        <v>40951</v>
      </c>
      <c r="F18" s="19">
        <v>40892</v>
      </c>
      <c r="G18" s="8" t="s">
        <v>525</v>
      </c>
      <c r="H18" s="8" t="s">
        <v>504</v>
      </c>
      <c r="I18" s="8" t="s">
        <v>507</v>
      </c>
      <c r="J18" s="9" t="s">
        <v>175</v>
      </c>
      <c r="K18" s="9" t="s">
        <v>580</v>
      </c>
      <c r="L18" s="9" t="s">
        <v>581</v>
      </c>
      <c r="M18" s="10" t="str">
        <f>VLOOKUP(B18,SAOM!B$2:H1012,7,0)</f>
        <v>SES-TENI-0655</v>
      </c>
      <c r="N18" s="33">
        <v>4035</v>
      </c>
      <c r="O18" s="19">
        <f>VLOOKUP(B18,SAOM!B$2:I1012,8,0)</f>
        <v>40931</v>
      </c>
      <c r="P18" s="19" t="str">
        <f>VLOOKUP(B18,AG_Lider!A$1:F1370,6,0)</f>
        <v>CONCLUÍDO</v>
      </c>
      <c r="Q18" s="24" t="str">
        <f>VLOOKUP(B18,SAOM!B$2:J1012,9,0)</f>
        <v>Eliane Moreira</v>
      </c>
      <c r="R18" s="19" t="str">
        <f>VLOOKUP(B18,SAOM!B$2:K1458,10,0)</f>
        <v>Rua Santos Dummont, 30 cvv - São Jacinto</v>
      </c>
      <c r="S18" s="24" t="str">
        <f>VLOOKUP(B18,SAOM!B$2:L1738,11,0)</f>
        <v>(33) 3522-2228</v>
      </c>
      <c r="T18" s="43">
        <v>40931</v>
      </c>
      <c r="U18" s="9" t="str">
        <f>VLOOKUP(B18,SAOM!B$2:M1318,12,0)</f>
        <v>00:20:0E:10:48:B7</v>
      </c>
      <c r="V18" s="19">
        <v>40932</v>
      </c>
      <c r="W18" s="9" t="s">
        <v>682</v>
      </c>
      <c r="X18" s="55">
        <v>40932</v>
      </c>
      <c r="Y18" s="55"/>
      <c r="Z18" s="46"/>
      <c r="AA18" s="21">
        <v>40932</v>
      </c>
    </row>
    <row r="19" spans="1:28" ht="15" customHeight="1">
      <c r="A19" s="22">
        <v>657</v>
      </c>
      <c r="B19" s="92" t="s">
        <v>29</v>
      </c>
      <c r="C19" s="19">
        <v>40868</v>
      </c>
      <c r="D19" s="19">
        <f t="shared" si="0"/>
        <v>40913</v>
      </c>
      <c r="E19" s="19">
        <f t="shared" ref="E19:E27" si="2">C19+60</f>
        <v>40928</v>
      </c>
      <c r="F19" s="19"/>
      <c r="G19" s="8" t="s">
        <v>525</v>
      </c>
      <c r="H19" s="8" t="s">
        <v>504</v>
      </c>
      <c r="I19" s="8" t="s">
        <v>507</v>
      </c>
      <c r="J19" s="9" t="s">
        <v>176</v>
      </c>
      <c r="K19" s="9" t="s">
        <v>582</v>
      </c>
      <c r="L19" s="9" t="s">
        <v>583</v>
      </c>
      <c r="M19" s="10" t="str">
        <f>VLOOKUP(B19,SAOM!B$2:H1013,7,0)</f>
        <v>SES-ANAS-0657</v>
      </c>
      <c r="N19" s="33">
        <v>4033</v>
      </c>
      <c r="O19" s="19">
        <f>VLOOKUP(B19,SAOM!B$2:I1013,8,0)</f>
        <v>40903</v>
      </c>
      <c r="P19" s="19" t="str">
        <f>VLOOKUP(B19,AG_Lider!A$1:F1371,6,0)</f>
        <v>CONCLUÍDO</v>
      </c>
      <c r="Q19" s="24" t="str">
        <f>VLOOKUP(B19,SAOM!B$2:J1013,9,0)</f>
        <v>Newton Castro de Caux</v>
      </c>
      <c r="R19" s="19" t="str">
        <f>VLOOKUP(B19,SAOM!B$2:K1459,10,0)</f>
        <v>Rua Carvalho de Brito, 317 - Centro</v>
      </c>
      <c r="S19" s="24" t="str">
        <f>VLOOKUP(B19,SAOM!B$2:L1739,11,0)</f>
        <v>(31) 3843-1061</v>
      </c>
      <c r="T19" s="43">
        <v>40899</v>
      </c>
      <c r="U19" s="9" t="str">
        <f>VLOOKUP(B19,SAOM!B$2:M1319,12,0)</f>
        <v>00:20:0E:10:48:BB</v>
      </c>
      <c r="V19" s="19">
        <v>40904</v>
      </c>
      <c r="W19" s="9" t="s">
        <v>493</v>
      </c>
      <c r="X19" s="52">
        <v>40905</v>
      </c>
      <c r="Y19" s="55">
        <v>40954</v>
      </c>
      <c r="Z19" s="46" t="s">
        <v>764</v>
      </c>
      <c r="AA19" s="21">
        <v>40904</v>
      </c>
    </row>
    <row r="20" spans="1:28" ht="15" customHeight="1">
      <c r="A20" s="22">
        <v>658</v>
      </c>
      <c r="B20" s="92" t="s">
        <v>31</v>
      </c>
      <c r="C20" s="19">
        <v>40868</v>
      </c>
      <c r="D20" s="19">
        <f t="shared" si="0"/>
        <v>40913</v>
      </c>
      <c r="E20" s="19">
        <f t="shared" si="2"/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177</v>
      </c>
      <c r="K20" s="9" t="s">
        <v>584</v>
      </c>
      <c r="L20" s="9" t="s">
        <v>585</v>
      </c>
      <c r="M20" s="10" t="str">
        <f>VLOOKUP(B20,SAOM!B$2:H1014,7,0)</f>
        <v>SES-ANAS-0658</v>
      </c>
      <c r="N20" s="33">
        <v>4033</v>
      </c>
      <c r="O20" s="19">
        <f>VLOOKUP(B20,SAOM!B$2:I1014,8,0)</f>
        <v>40921</v>
      </c>
      <c r="P20" s="19" t="str">
        <f>VLOOKUP(B20,AG_Lider!A$1:F1372,6,0)</f>
        <v>CONCLUÍDO</v>
      </c>
      <c r="Q20" s="24" t="str">
        <f>VLOOKUP(B20,SAOM!B$2:J1014,9,0)</f>
        <v>João Paulo Campos de Abreu</v>
      </c>
      <c r="R20" s="19" t="str">
        <f>VLOOKUP(B20,SAOM!B$2:K1460,10,0)</f>
        <v>Rua Dário Pereira de Jesus, 0 - Centro</v>
      </c>
      <c r="S20" s="24" t="str">
        <f>VLOOKUP(B20,SAOM!B$2:L1740,11,0)</f>
        <v>(32) 3725-1044</v>
      </c>
      <c r="T20" s="43">
        <v>40892</v>
      </c>
      <c r="U20" s="9" t="str">
        <f>VLOOKUP(B20,SAOM!B$2:M1320,12,0)</f>
        <v>00:20:0E:10:48:D7</v>
      </c>
      <c r="V20" s="19">
        <v>40921</v>
      </c>
      <c r="W20" s="9" t="s">
        <v>495</v>
      </c>
      <c r="X20" s="52">
        <v>40921</v>
      </c>
      <c r="Y20" s="55">
        <v>41012</v>
      </c>
      <c r="Z20" s="46" t="s">
        <v>764</v>
      </c>
      <c r="AA20" s="21">
        <v>40921</v>
      </c>
    </row>
    <row r="21" spans="1:28" ht="15" customHeight="1">
      <c r="A21" s="22">
        <v>659</v>
      </c>
      <c r="B21" s="92" t="s">
        <v>33</v>
      </c>
      <c r="C21" s="19">
        <v>40868</v>
      </c>
      <c r="D21" s="19">
        <f t="shared" si="0"/>
        <v>40913</v>
      </c>
      <c r="E21" s="19">
        <f t="shared" si="2"/>
        <v>40928</v>
      </c>
      <c r="F21" s="19"/>
      <c r="G21" s="8" t="s">
        <v>525</v>
      </c>
      <c r="H21" s="8" t="s">
        <v>504</v>
      </c>
      <c r="I21" s="8" t="s">
        <v>507</v>
      </c>
      <c r="J21" s="9" t="s">
        <v>178</v>
      </c>
      <c r="K21" s="9" t="s">
        <v>586</v>
      </c>
      <c r="L21" s="9" t="s">
        <v>587</v>
      </c>
      <c r="M21" s="10" t="str">
        <f>VLOOKUP(B21,SAOM!B$2:H1015,7,0)</f>
        <v>SES-ARAI-0659</v>
      </c>
      <c r="N21" s="33">
        <v>4033</v>
      </c>
      <c r="O21" s="19">
        <f>VLOOKUP(B21,SAOM!B$2:I1015,8,0)</f>
        <v>40917</v>
      </c>
      <c r="P21" s="19" t="str">
        <f>VLOOKUP(B21,AG_Lider!A$1:F1373,6,0)</f>
        <v>CONCLUÍDO</v>
      </c>
      <c r="Q21" s="24" t="str">
        <f>VLOOKUP(B21,SAOM!B$2:J1015,9,0)</f>
        <v>Marcony Raimundo Figueiredo de Carvalho</v>
      </c>
      <c r="R21" s="19" t="str">
        <f>VLOOKUP(B21,SAOM!B$2:K1461,10,0)</f>
        <v>Rua João de Paula Moura, 101 - Centro</v>
      </c>
      <c r="S21" s="24" t="str">
        <f>VLOOKUP(B21,SAOM!B$2:L1741,11,0)</f>
        <v>(31) 3715-6368</v>
      </c>
      <c r="T21" s="43">
        <v>40891</v>
      </c>
      <c r="U21" s="9" t="str">
        <f>VLOOKUP(B21,SAOM!B$2:M1321,12,0)</f>
        <v>00:20:0E:10:48:D4</v>
      </c>
      <c r="V21" s="19">
        <v>40919</v>
      </c>
      <c r="W21" s="9" t="s">
        <v>515</v>
      </c>
      <c r="X21" s="52">
        <v>40919</v>
      </c>
      <c r="Y21" s="55">
        <v>40927</v>
      </c>
      <c r="Z21" s="46" t="s">
        <v>764</v>
      </c>
      <c r="AA21" s="21">
        <v>40918</v>
      </c>
    </row>
    <row r="22" spans="1:28" ht="15" customHeight="1">
      <c r="A22" s="22">
        <v>661</v>
      </c>
      <c r="B22" s="92" t="s">
        <v>35</v>
      </c>
      <c r="C22" s="19">
        <v>40868</v>
      </c>
      <c r="D22" s="19">
        <f t="shared" si="0"/>
        <v>40913</v>
      </c>
      <c r="E22" s="19">
        <f t="shared" si="2"/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179</v>
      </c>
      <c r="K22" s="9" t="s">
        <v>588</v>
      </c>
      <c r="L22" s="9" t="s">
        <v>589</v>
      </c>
      <c r="M22" s="10" t="str">
        <f>VLOOKUP(B22,SAOM!B$2:H1016,7,0)</f>
        <v>SES-ARGO-0661</v>
      </c>
      <c r="N22" s="33">
        <v>4033</v>
      </c>
      <c r="O22" s="19">
        <f>VLOOKUP(B22,SAOM!B$2:I1016,8,0)</f>
        <v>40926</v>
      </c>
      <c r="P22" s="19" t="str">
        <f>VLOOKUP(B22,AG_Lider!A$1:F1374,6,0)</f>
        <v>CONCLUÍDO</v>
      </c>
      <c r="Q22" s="24" t="str">
        <f>VLOOKUP(B22,SAOM!B$2:J1016,9,0)</f>
        <v>Sebastião Barreto Neto</v>
      </c>
      <c r="R22" s="19" t="str">
        <f>VLOOKUP(B22,SAOM!B$2:K1462,10,0)</f>
        <v>Rua Angelo Galvani, 318 - Vila Esperança</v>
      </c>
      <c r="S22" s="24" t="str">
        <f>VLOOKUP(B22,SAOM!B$2:L1742,11,0)</f>
        <v>(35) 3556-1231</v>
      </c>
      <c r="T22" s="43">
        <v>40892</v>
      </c>
      <c r="U22" s="9" t="str">
        <f>VLOOKUP(B22,SAOM!B$2:M1322,12,0)</f>
        <v>00:20:0E:10:48:CD</v>
      </c>
      <c r="V22" s="19">
        <v>40926</v>
      </c>
      <c r="W22" s="9" t="s">
        <v>486</v>
      </c>
      <c r="X22" s="52">
        <v>40926</v>
      </c>
      <c r="Y22" s="55">
        <v>40927</v>
      </c>
      <c r="Z22" s="46" t="s">
        <v>764</v>
      </c>
      <c r="AA22" s="21">
        <v>40926</v>
      </c>
    </row>
    <row r="23" spans="1:28" s="65" customFormat="1" ht="15" customHeight="1">
      <c r="A23" s="56">
        <v>662</v>
      </c>
      <c r="B23" s="95" t="s">
        <v>37</v>
      </c>
      <c r="C23" s="19">
        <v>40868</v>
      </c>
      <c r="D23" s="19">
        <f t="shared" si="0"/>
        <v>40913</v>
      </c>
      <c r="E23" s="19">
        <v>40940</v>
      </c>
      <c r="F23" s="19">
        <v>40906</v>
      </c>
      <c r="G23" s="8" t="s">
        <v>525</v>
      </c>
      <c r="H23" s="8" t="s">
        <v>504</v>
      </c>
      <c r="I23" s="57" t="s">
        <v>507</v>
      </c>
      <c r="J23" s="58" t="s">
        <v>180</v>
      </c>
      <c r="K23" s="58" t="s">
        <v>590</v>
      </c>
      <c r="L23" s="58" t="s">
        <v>591</v>
      </c>
      <c r="M23" s="10" t="str">
        <f>VLOOKUP(B23,SAOM!B$2:H1017,7,0)</f>
        <v>SES-BAIM-0662</v>
      </c>
      <c r="N23" s="59">
        <v>4033</v>
      </c>
      <c r="O23" s="19">
        <f>VLOOKUP(B23,SAOM!B$2:I1017,8,0)</f>
        <v>40917</v>
      </c>
      <c r="P23" s="60" t="str">
        <f>VLOOKUP(B23,AG_Lider!A$1:F1375,6,0)</f>
        <v>CONCLUÍDO</v>
      </c>
      <c r="Q23" s="24" t="str">
        <f>VLOOKUP(B23,SAOM!B$2:J1017,9,0)</f>
        <v>Paula Reis Nogueira</v>
      </c>
      <c r="R23" s="19" t="str">
        <f>VLOOKUP(B23,SAOM!B$2:K1463,10,0)</f>
        <v>Rua Raimundo dos Reis, 435 - Olaria</v>
      </c>
      <c r="S23" s="24" t="str">
        <f>VLOOKUP(B23,SAOM!B$2:L1743,11,0)</f>
        <v>(31) 3718-1555</v>
      </c>
      <c r="T23" s="61">
        <v>40892</v>
      </c>
      <c r="U23" s="9" t="str">
        <f>VLOOKUP(B23,SAOM!B$2:M1323,12,0)</f>
        <v>00:20:0E:10:48:E9</v>
      </c>
      <c r="V23" s="60">
        <v>40918</v>
      </c>
      <c r="W23" s="58" t="s">
        <v>487</v>
      </c>
      <c r="X23" s="62">
        <v>40918</v>
      </c>
      <c r="Y23" s="82">
        <v>40927</v>
      </c>
      <c r="Z23" s="63" t="s">
        <v>764</v>
      </c>
      <c r="AA23" s="64">
        <v>40918</v>
      </c>
    </row>
    <row r="24" spans="1:28" ht="15" customHeight="1">
      <c r="A24" s="22">
        <v>663</v>
      </c>
      <c r="B24" s="92" t="s">
        <v>39</v>
      </c>
      <c r="C24" s="19">
        <v>40868</v>
      </c>
      <c r="D24" s="19">
        <f t="shared" si="0"/>
        <v>40913</v>
      </c>
      <c r="E24" s="19">
        <f t="shared" si="2"/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181</v>
      </c>
      <c r="K24" s="9" t="s">
        <v>592</v>
      </c>
      <c r="L24" s="9" t="s">
        <v>593</v>
      </c>
      <c r="M24" s="10" t="str">
        <f>VLOOKUP(B24,SAOM!B$2:H1018,7,0)</f>
        <v>SES-BEAS-0363</v>
      </c>
      <c r="N24" s="33">
        <v>4033</v>
      </c>
      <c r="O24" s="19">
        <f>VLOOKUP(B24,SAOM!B$2:I1018,8,0)</f>
        <v>40913</v>
      </c>
      <c r="P24" s="19" t="str">
        <f>VLOOKUP(B24,AG_Lider!A$1:F1376,6,0)</f>
        <v>CONCLUÍDO</v>
      </c>
      <c r="Q24" s="24" t="str">
        <f>VLOOKUP(B24,SAOM!B$2:J1018,9,0)</f>
        <v>Grazielle Christine Valamiel Silva Formiga</v>
      </c>
      <c r="R24" s="19" t="str">
        <f>VLOOKUP(B24,SAOM!B$2:K1464,10,0)</f>
        <v>Rua Justina, 120 - Maria Marcelina de Jesus</v>
      </c>
      <c r="S24" s="24" t="str">
        <f>VLOOKUP(B24,SAOM!B$2:L1744,11,0)</f>
        <v>(31) 3853-1426</v>
      </c>
      <c r="T24" s="43">
        <v>40892</v>
      </c>
      <c r="U24" s="9" t="str">
        <f>VLOOKUP(B24,SAOM!B$2:M1324,12,0)</f>
        <v>00:20:0E:10:48:C5</v>
      </c>
      <c r="V24" s="19">
        <v>40914</v>
      </c>
      <c r="W24" s="9" t="s">
        <v>497</v>
      </c>
      <c r="X24" s="52">
        <v>40926</v>
      </c>
      <c r="Y24" s="55">
        <v>40927</v>
      </c>
      <c r="Z24" s="46" t="s">
        <v>2815</v>
      </c>
      <c r="AA24" s="21">
        <v>40926</v>
      </c>
    </row>
    <row r="25" spans="1:28" ht="15" customHeight="1">
      <c r="A25" s="22">
        <v>664</v>
      </c>
      <c r="B25" s="92" t="s">
        <v>41</v>
      </c>
      <c r="C25" s="19">
        <v>40868</v>
      </c>
      <c r="D25" s="19">
        <f t="shared" si="0"/>
        <v>40913</v>
      </c>
      <c r="E25" s="19">
        <f t="shared" si="2"/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182</v>
      </c>
      <c r="K25" s="9" t="s">
        <v>594</v>
      </c>
      <c r="L25" s="9" t="s">
        <v>595</v>
      </c>
      <c r="M25" s="10" t="str">
        <f>VLOOKUP(B25,SAOM!B$2:H1019,7,0)</f>
        <v>SES-BOAS-0664</v>
      </c>
      <c r="N25" s="33">
        <v>4033</v>
      </c>
      <c r="O25" s="19">
        <f>VLOOKUP(B25,SAOM!B$2:I1019,8,0)</f>
        <v>40917</v>
      </c>
      <c r="P25" s="19" t="str">
        <f>VLOOKUP(B25,AG_Lider!A$1:F1377,6,0)</f>
        <v>CONCLUÍDO</v>
      </c>
      <c r="Q25" s="24" t="str">
        <f>VLOOKUP(B25,SAOM!B$2:J1019,9,0)</f>
        <v>Cristiane Oliveira Neves Silva</v>
      </c>
      <c r="R25" s="19" t="str">
        <f>VLOOKUP(B25,SAOM!B$2:K1465,10,0)</f>
        <v>Rua Maria Santos, 95 - Várzea</v>
      </c>
      <c r="S25" s="24" t="str">
        <f>VLOOKUP(B25,SAOM!B$2:L1745,11,0)</f>
        <v>(32) 3292-1143</v>
      </c>
      <c r="T25" s="43">
        <v>40893</v>
      </c>
      <c r="U25" s="9" t="str">
        <f>VLOOKUP(B25,SAOM!B$2:M1325,12,0)</f>
        <v>00:20:0E:10:48:C9</v>
      </c>
      <c r="V25" s="19">
        <v>40914</v>
      </c>
      <c r="W25" s="9" t="s">
        <v>495</v>
      </c>
      <c r="X25" s="52">
        <v>40914</v>
      </c>
      <c r="Y25" s="55">
        <v>41012</v>
      </c>
      <c r="Z25" s="46" t="s">
        <v>764</v>
      </c>
      <c r="AA25" s="21">
        <v>40914</v>
      </c>
    </row>
    <row r="26" spans="1:28" ht="15" customHeight="1">
      <c r="A26" s="22">
        <v>665</v>
      </c>
      <c r="B26" s="92" t="s">
        <v>43</v>
      </c>
      <c r="C26" s="19">
        <v>40868</v>
      </c>
      <c r="D26" s="19">
        <f t="shared" si="0"/>
        <v>40913</v>
      </c>
      <c r="E26" s="19">
        <f t="shared" si="2"/>
        <v>40928</v>
      </c>
      <c r="F26" s="19"/>
      <c r="G26" s="8" t="s">
        <v>525</v>
      </c>
      <c r="H26" s="8" t="s">
        <v>504</v>
      </c>
      <c r="I26" s="8" t="s">
        <v>507</v>
      </c>
      <c r="J26" s="9" t="s">
        <v>183</v>
      </c>
      <c r="K26" s="9" t="s">
        <v>596</v>
      </c>
      <c r="L26" s="9" t="s">
        <v>597</v>
      </c>
      <c r="M26" s="10" t="str">
        <f>VLOOKUP(B26,SAOM!B$2:H1020,7,0)</f>
        <v>SES-BOIM-0665</v>
      </c>
      <c r="N26" s="33">
        <v>4033</v>
      </c>
      <c r="O26" s="19">
        <f>VLOOKUP(B26,SAOM!B$2:I1020,8,0)</f>
        <v>40904</v>
      </c>
      <c r="P26" s="19" t="str">
        <f>VLOOKUP(B26,AG_Lider!A$1:F1378,6,0)</f>
        <v>CONCLUÍDO</v>
      </c>
      <c r="Q26" s="24" t="str">
        <f>VLOOKUP(B26,SAOM!B$2:J1020,9,0)</f>
        <v>Celso Carmo de Jesus</v>
      </c>
      <c r="R26" s="19" t="str">
        <f>VLOOKUP(B26,SAOM!B$2:K1466,10,0)</f>
        <v>Rua Rosalino Rozemburgo da Fonseca, 130 - Cristo Redentor</v>
      </c>
      <c r="S26" s="24" t="str">
        <f>VLOOKUP(B26,SAOM!B$2:L1746,11,0)</f>
        <v>(31) 3576-1123</v>
      </c>
      <c r="T26" s="43">
        <v>40891</v>
      </c>
      <c r="U26" s="9" t="str">
        <f>VLOOKUP(B26,SAOM!B$2:M1326,12,0)</f>
        <v>00:20:0E:10:48:C7</v>
      </c>
      <c r="V26" s="19">
        <v>40904</v>
      </c>
      <c r="W26" s="9" t="s">
        <v>497</v>
      </c>
      <c r="X26" s="52">
        <v>40905</v>
      </c>
      <c r="Y26" s="55">
        <v>41012</v>
      </c>
      <c r="Z26" s="46" t="s">
        <v>2891</v>
      </c>
      <c r="AA26" s="21">
        <v>40904</v>
      </c>
    </row>
    <row r="27" spans="1:28" ht="15" customHeight="1">
      <c r="A27" s="22">
        <v>666</v>
      </c>
      <c r="B27" s="92" t="s">
        <v>45</v>
      </c>
      <c r="C27" s="19">
        <v>40868</v>
      </c>
      <c r="D27" s="19">
        <f t="shared" si="0"/>
        <v>40913</v>
      </c>
      <c r="E27" s="19">
        <f t="shared" si="2"/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184</v>
      </c>
      <c r="K27" s="9" t="s">
        <v>598</v>
      </c>
      <c r="L27" s="9" t="s">
        <v>599</v>
      </c>
      <c r="M27" s="10" t="str">
        <f>VLOOKUP(B27,SAOM!B$2:H1021,7,0)</f>
        <v>SES-BRES-0666</v>
      </c>
      <c r="N27" s="33">
        <v>4033</v>
      </c>
      <c r="O27" s="19">
        <f>VLOOKUP(B27,SAOM!B$2:I1021,8,0)</f>
        <v>40904</v>
      </c>
      <c r="P27" s="19" t="str">
        <f>VLOOKUP(B27,AG_Lider!A$1:F1379,6,0)</f>
        <v>CONCLUÍDO</v>
      </c>
      <c r="Q27" s="24" t="str">
        <f>VLOOKUP(B27,SAOM!B$2:J1021,9,0)</f>
        <v>Aline Teixeira Pacheco</v>
      </c>
      <c r="R27" s="19" t="str">
        <f>VLOOKUP(B27,SAOM!B$2:K1467,10,0)</f>
        <v>Rua José Colombo Rivelli, 311 - Praça dos Esportes</v>
      </c>
      <c r="S27" s="24" t="str">
        <f>VLOOKUP(B27,SAOM!B$2:L1747,11,0)</f>
        <v>(32) 3534-1197</v>
      </c>
      <c r="T27" s="43">
        <v>40892</v>
      </c>
      <c r="U27" s="9" t="str">
        <f>VLOOKUP(B27,SAOM!B$2:M1327,12,0)</f>
        <v>00:20:0E:10:48:6E</v>
      </c>
      <c r="V27" s="19">
        <v>40904</v>
      </c>
      <c r="W27" s="9" t="s">
        <v>495</v>
      </c>
      <c r="X27" s="52">
        <v>40905</v>
      </c>
      <c r="Y27" s="55">
        <v>41012</v>
      </c>
      <c r="Z27" s="46" t="s">
        <v>764</v>
      </c>
      <c r="AA27" s="21">
        <v>40904</v>
      </c>
    </row>
    <row r="28" spans="1:28" ht="15" customHeight="1">
      <c r="A28" s="22">
        <v>667</v>
      </c>
      <c r="B28" s="92" t="s">
        <v>47</v>
      </c>
      <c r="C28" s="19">
        <v>40868</v>
      </c>
      <c r="D28" s="19">
        <f t="shared" si="0"/>
        <v>40913</v>
      </c>
      <c r="E28" s="19" t="s">
        <v>507</v>
      </c>
      <c r="F28" s="19">
        <v>40892</v>
      </c>
      <c r="G28" s="8" t="s">
        <v>525</v>
      </c>
      <c r="H28" s="8" t="s">
        <v>504</v>
      </c>
      <c r="I28" s="8" t="s">
        <v>507</v>
      </c>
      <c r="J28" s="58" t="s">
        <v>185</v>
      </c>
      <c r="K28" s="9" t="s">
        <v>600</v>
      </c>
      <c r="L28" s="9" t="s">
        <v>601</v>
      </c>
      <c r="M28" s="10" t="str">
        <f>VLOOKUP(B28,SAOM!B$2:H1022,7,0)</f>
        <v>SES-BRAS-0667</v>
      </c>
      <c r="N28" s="33">
        <v>4033</v>
      </c>
      <c r="O28" s="19">
        <f>VLOOKUP(B28,SAOM!B$2:I1022,8,0)</f>
        <v>40989</v>
      </c>
      <c r="P28" s="19" t="str">
        <f>VLOOKUP(B28,AG_Lider!A$1:F1380,6,0)</f>
        <v>CONCLUÍDO</v>
      </c>
      <c r="Q28" s="24" t="str">
        <f>VLOOKUP(B28,SAOM!B$2:J1022,9,0)</f>
        <v>Cristina Aparecida Caldeira</v>
      </c>
      <c r="R28" s="19" t="str">
        <f>VLOOKUP(B28,SAOM!B$2:K1468,10,0)</f>
        <v>Rua Maria Izabel Moreira Pinto, 0 - Centro</v>
      </c>
      <c r="S28" s="24" t="str">
        <f>VLOOKUP(B28,SAOM!B$2:L1748,11,0)</f>
        <v>(33) 3342-5136</v>
      </c>
      <c r="T28" s="43"/>
      <c r="U28" s="9" t="str">
        <f>VLOOKUP(B28,SAOM!B$2:M1328,12,0)</f>
        <v>00:20:0E:10:48:A5</v>
      </c>
      <c r="V28" s="19">
        <v>40989</v>
      </c>
      <c r="W28" s="9" t="s">
        <v>2338</v>
      </c>
      <c r="X28" s="52">
        <v>40989</v>
      </c>
      <c r="Y28" s="124">
        <v>41012</v>
      </c>
      <c r="Z28" s="46" t="s">
        <v>764</v>
      </c>
      <c r="AA28" s="21">
        <v>40990</v>
      </c>
      <c r="AB28" s="21"/>
    </row>
    <row r="29" spans="1:28">
      <c r="A29" s="22">
        <v>668</v>
      </c>
      <c r="B29" s="92" t="s">
        <v>49</v>
      </c>
      <c r="C29" s="19">
        <v>40868</v>
      </c>
      <c r="D29" s="19">
        <f t="shared" si="0"/>
        <v>40913</v>
      </c>
      <c r="E29" s="19">
        <v>40951</v>
      </c>
      <c r="F29" s="19">
        <v>40891</v>
      </c>
      <c r="G29" s="8" t="s">
        <v>525</v>
      </c>
      <c r="H29" s="8" t="s">
        <v>504</v>
      </c>
      <c r="I29" s="8" t="s">
        <v>507</v>
      </c>
      <c r="J29" s="9" t="s">
        <v>186</v>
      </c>
      <c r="K29" s="9" t="s">
        <v>602</v>
      </c>
      <c r="L29" s="9" t="s">
        <v>603</v>
      </c>
      <c r="M29" s="10" t="str">
        <f>VLOOKUP(B29,SAOM!B$2:H1023,7,0)</f>
        <v>SES-BUIS-0668</v>
      </c>
      <c r="N29" s="33">
        <v>4033</v>
      </c>
      <c r="O29" s="19">
        <f>VLOOKUP(B29,SAOM!B$2:I1023,8,0)</f>
        <v>40935</v>
      </c>
      <c r="P29" s="19" t="str">
        <f>VLOOKUP(B29,AG_Lider!A$1:F1381,6,0)</f>
        <v>CONCLUÍDO</v>
      </c>
      <c r="Q29" s="24" t="str">
        <f>VLOOKUP(B29,SAOM!B$2:J1023,9,0)</f>
        <v>(38) 3756-1406</v>
      </c>
      <c r="R29" s="19" t="str">
        <f>VLOOKUP(B29,SAOM!B$2:K1469,10,0)</f>
        <v>Rua Padre Laerte Oliveira, 0 - Centro</v>
      </c>
      <c r="S29" s="24" t="str">
        <f>VLOOKUP(B29,SAOM!B$2:L1749,11,0)</f>
        <v>(38) 3756-1406</v>
      </c>
      <c r="T29" s="43">
        <v>40937</v>
      </c>
      <c r="U29" s="9" t="str">
        <f>VLOOKUP(B29,SAOM!B$2:M1329,12,0)</f>
        <v>00:20:0E:10:48:3D</v>
      </c>
      <c r="V29" s="19">
        <v>40938</v>
      </c>
      <c r="W29" s="9" t="s">
        <v>498</v>
      </c>
      <c r="X29" s="52">
        <v>40938</v>
      </c>
      <c r="Y29" s="55">
        <v>40954</v>
      </c>
      <c r="Z29" s="46" t="s">
        <v>764</v>
      </c>
      <c r="AA29" s="21">
        <v>40938</v>
      </c>
    </row>
    <row r="30" spans="1:28">
      <c r="A30" s="22">
        <v>669</v>
      </c>
      <c r="B30" s="92" t="s">
        <v>51</v>
      </c>
      <c r="C30" s="19">
        <v>40868</v>
      </c>
      <c r="D30" s="19">
        <f t="shared" si="0"/>
        <v>40913</v>
      </c>
      <c r="E30" s="19" t="s">
        <v>507</v>
      </c>
      <c r="F30" s="19">
        <v>40891</v>
      </c>
      <c r="G30" s="8" t="s">
        <v>779</v>
      </c>
      <c r="H30" s="8" t="s">
        <v>504</v>
      </c>
      <c r="I30" s="8" t="s">
        <v>514</v>
      </c>
      <c r="J30" s="9" t="s">
        <v>187</v>
      </c>
      <c r="K30" s="9" t="s">
        <v>604</v>
      </c>
      <c r="L30" s="9" t="s">
        <v>605</v>
      </c>
      <c r="M30" s="10" t="str">
        <f>VLOOKUP(B30,SAOM!B$2:H1024,7,0)</f>
        <v>-</v>
      </c>
      <c r="N30" s="33">
        <v>4035</v>
      </c>
      <c r="O30" s="19" t="str">
        <f>VLOOKUP(B30,SAOM!B$2:I1024,8,0)</f>
        <v>-</v>
      </c>
      <c r="P30" s="19" t="str">
        <f>VLOOKUP(B30,AG_Lider!A$1:F1382,6,0)</f>
        <v>VODANET</v>
      </c>
      <c r="Q30" s="24" t="str">
        <f>VLOOKUP(B30,SAOM!B$2:J1024,9,0)</f>
        <v>Yonara Meireles Martins</v>
      </c>
      <c r="R30" s="19" t="str">
        <f>VLOOKUP(B30,SAOM!B$2:K1470,10,0)</f>
        <v>Rua Pedra Azul, 0 - Centro</v>
      </c>
      <c r="S30" s="24" t="str">
        <f>VLOOKUP(B30,SAOM!B$2:L1750,11,0)</f>
        <v>(33) 3754-1310</v>
      </c>
      <c r="T30" s="43"/>
      <c r="U30" s="9" t="str">
        <f>VLOOKUP(B30,SAOM!B$2:M1330,12,0)</f>
        <v>-</v>
      </c>
      <c r="V30" s="19"/>
      <c r="W30" s="9"/>
      <c r="X30" s="52"/>
      <c r="Y30" s="55"/>
      <c r="Z30" s="104" t="s">
        <v>693</v>
      </c>
      <c r="AA30" s="21">
        <v>40931</v>
      </c>
    </row>
    <row r="31" spans="1:28" ht="15" customHeight="1">
      <c r="A31" s="22">
        <v>670</v>
      </c>
      <c r="B31" s="92" t="s">
        <v>53</v>
      </c>
      <c r="C31" s="19">
        <v>40868</v>
      </c>
      <c r="D31" s="19">
        <f t="shared" si="0"/>
        <v>40913</v>
      </c>
      <c r="E31" s="19">
        <f>C31+60</f>
        <v>40928</v>
      </c>
      <c r="F31" s="19"/>
      <c r="G31" s="8" t="s">
        <v>525</v>
      </c>
      <c r="H31" s="8" t="s">
        <v>504</v>
      </c>
      <c r="I31" s="8" t="s">
        <v>507</v>
      </c>
      <c r="J31" s="9" t="s">
        <v>188</v>
      </c>
      <c r="K31" s="9" t="s">
        <v>606</v>
      </c>
      <c r="L31" s="9" t="s">
        <v>607</v>
      </c>
      <c r="M31" s="10" t="str">
        <f>VLOOKUP(B31,SAOM!B$2:H1025,7,0)</f>
        <v>SES-CADA-0670</v>
      </c>
      <c r="N31" s="33">
        <v>4033</v>
      </c>
      <c r="O31" s="19">
        <f>VLOOKUP(B31,SAOM!B$2:I1025,8,0)</f>
        <v>40927</v>
      </c>
      <c r="P31" s="19" t="str">
        <f>VLOOKUP(B31,AG_Lider!A$1:F1383,6,0)</f>
        <v>CONCLUÍDO</v>
      </c>
      <c r="Q31" s="24" t="str">
        <f>VLOOKUP(B31,SAOM!B$2:J1025,9,0)</f>
        <v>Brunielle Felicia da Silva</v>
      </c>
      <c r="R31" s="19" t="str">
        <f>VLOOKUP(B31,SAOM!B$2:K1471,10,0)</f>
        <v>avenida Das Nações, 10 - Centro</v>
      </c>
      <c r="S31" s="24" t="str">
        <f>VLOOKUP(B31,SAOM!B$2:L1751,11,0)</f>
        <v>(34) 3265-1101</v>
      </c>
      <c r="T31" s="43">
        <v>40893</v>
      </c>
      <c r="U31" s="9" t="str">
        <f>VLOOKUP(B31,SAOM!B$2:M1331,12,0)</f>
        <v>00:20:0E:10:48:9F</v>
      </c>
      <c r="V31" s="19">
        <v>40927</v>
      </c>
      <c r="W31" s="9" t="s">
        <v>677</v>
      </c>
      <c r="X31" s="52">
        <v>40927</v>
      </c>
      <c r="Y31" s="55">
        <v>41012</v>
      </c>
      <c r="Z31" s="46" t="s">
        <v>764</v>
      </c>
      <c r="AA31" s="21">
        <v>40927</v>
      </c>
    </row>
    <row r="32" spans="1:28">
      <c r="A32" s="22">
        <v>671</v>
      </c>
      <c r="B32" s="92" t="s">
        <v>54</v>
      </c>
      <c r="C32" s="19">
        <v>40868</v>
      </c>
      <c r="D32" s="19">
        <f t="shared" si="0"/>
        <v>40913</v>
      </c>
      <c r="E32" s="19">
        <v>40939</v>
      </c>
      <c r="F32" s="78">
        <v>40914</v>
      </c>
      <c r="G32" s="8" t="s">
        <v>525</v>
      </c>
      <c r="H32" s="8" t="s">
        <v>504</v>
      </c>
      <c r="I32" s="8" t="s">
        <v>507</v>
      </c>
      <c r="J32" s="9" t="s">
        <v>189</v>
      </c>
      <c r="K32" s="9" t="s">
        <v>608</v>
      </c>
      <c r="L32" s="9" t="s">
        <v>609</v>
      </c>
      <c r="M32" s="10" t="str">
        <f>VLOOKUP(B32,SAOM!B$2:H1026,7,0)</f>
        <v>SES-CANA-0671</v>
      </c>
      <c r="N32" s="33">
        <v>4033</v>
      </c>
      <c r="O32" s="19">
        <f>VLOOKUP(B32,SAOM!B$2:I1026,8,0)</f>
        <v>40931</v>
      </c>
      <c r="P32" s="19" t="s">
        <v>524</v>
      </c>
      <c r="Q32" s="24" t="str">
        <f>VLOOKUP(B32,SAOM!B$2:J1026,9,0)</f>
        <v>André Luiz Ignachitti Honório</v>
      </c>
      <c r="R32" s="19" t="str">
        <f>VLOOKUP(B32,SAOM!B$2:K1472,10,0)</f>
        <v>Rua João Ferreira, 216 A - Centro</v>
      </c>
      <c r="S32" s="24" t="str">
        <f>VLOOKUP(B32,SAOM!B$2:L1752,11,0)</f>
        <v>(32) 3745-1288</v>
      </c>
      <c r="T32" s="43">
        <v>40931</v>
      </c>
      <c r="U32" s="9" t="str">
        <f>VLOOKUP(B32,SAOM!B$2:M1332,12,0)</f>
        <v>00:20:0E:10:48:47</v>
      </c>
      <c r="V32" s="19">
        <v>40931</v>
      </c>
      <c r="W32" s="9" t="s">
        <v>695</v>
      </c>
      <c r="X32" s="52">
        <v>40932</v>
      </c>
      <c r="Y32" s="55">
        <v>41012</v>
      </c>
      <c r="Z32" s="46" t="s">
        <v>764</v>
      </c>
      <c r="AA32" s="21">
        <v>40932</v>
      </c>
    </row>
    <row r="33" spans="1:28">
      <c r="A33" s="22">
        <v>672</v>
      </c>
      <c r="B33" s="92" t="s">
        <v>56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779</v>
      </c>
      <c r="H33" s="8" t="s">
        <v>504</v>
      </c>
      <c r="I33" s="8" t="s">
        <v>514</v>
      </c>
      <c r="J33" s="9" t="s">
        <v>190</v>
      </c>
      <c r="K33" s="9" t="s">
        <v>610</v>
      </c>
      <c r="L33" s="9" t="s">
        <v>611</v>
      </c>
      <c r="M33" s="10" t="str">
        <f>VLOOKUP(B33,SAOM!B$2:H1027,7,0)</f>
        <v>-</v>
      </c>
      <c r="N33" s="33">
        <v>4035</v>
      </c>
      <c r="O33" s="19" t="str">
        <f>VLOOKUP(B33,SAOM!B$2:I1027,8,0)</f>
        <v>-</v>
      </c>
      <c r="P33" s="19" t="str">
        <f>VLOOKUP(B33,AG_Lider!A$1:F1385,6,0)</f>
        <v>VODANET</v>
      </c>
      <c r="Q33" s="24" t="str">
        <f>VLOOKUP(B33,SAOM!B$2:J1027,9,0)</f>
        <v>Valguienes Teodoro de Souza Junior</v>
      </c>
      <c r="R33" s="19" t="str">
        <f>VLOOKUP(B33,SAOM!B$2:K1473,10,0)</f>
        <v>Rua Hildelbrando Cabral, 0 - Centro</v>
      </c>
      <c r="S33" s="24" t="str">
        <f>VLOOKUP(B33,SAOM!B$2:L1753,11,0)</f>
        <v>(33) 9984-6212</v>
      </c>
      <c r="T33" s="43"/>
      <c r="U33" s="9" t="str">
        <f>VLOOKUP(B33,SAOM!B$2:M1333,12,0)</f>
        <v>-</v>
      </c>
      <c r="V33" s="19"/>
      <c r="W33" s="9"/>
      <c r="X33" s="52"/>
      <c r="Y33" s="55"/>
      <c r="Z33" s="104" t="s">
        <v>698</v>
      </c>
      <c r="AA33" s="21">
        <v>40931</v>
      </c>
    </row>
    <row r="34" spans="1:28">
      <c r="A34" s="22">
        <v>673</v>
      </c>
      <c r="B34" s="92" t="s">
        <v>58</v>
      </c>
      <c r="C34" s="19">
        <v>40868</v>
      </c>
      <c r="D34" s="19">
        <f t="shared" si="0"/>
        <v>40913</v>
      </c>
      <c r="E34" s="19">
        <v>40939</v>
      </c>
      <c r="F34" s="78">
        <v>40914</v>
      </c>
      <c r="G34" s="8" t="s">
        <v>525</v>
      </c>
      <c r="H34" s="8" t="s">
        <v>504</v>
      </c>
      <c r="I34" s="8" t="s">
        <v>507</v>
      </c>
      <c r="J34" s="58" t="s">
        <v>191</v>
      </c>
      <c r="K34" s="9" t="s">
        <v>612</v>
      </c>
      <c r="L34" s="9" t="s">
        <v>613</v>
      </c>
      <c r="M34" s="10" t="str">
        <f>VLOOKUP(B34,SAOM!B$2:H1028,7,0)</f>
        <v>SES-CADE-0673</v>
      </c>
      <c r="N34" s="33">
        <v>4033</v>
      </c>
      <c r="O34" s="19">
        <f>VLOOKUP(B34,SAOM!B$2:I1028,8,0)</f>
        <v>40931</v>
      </c>
      <c r="P34" s="19" t="str">
        <f>VLOOKUP(B34,AG_Lider!A$1:F1386,6,0)</f>
        <v>CONCLUÍDO</v>
      </c>
      <c r="Q34" s="24" t="str">
        <f>VLOOKUP(B34,SAOM!B$2:J1028,9,0)</f>
        <v>Tatiane Bastos da Silva</v>
      </c>
      <c r="R34" s="19" t="str">
        <f>VLOOKUP(B34,SAOM!B$2:K1474,10,0)</f>
        <v>Rua Jacarandá, 215 - Vila Isabel</v>
      </c>
      <c r="S34" s="24" t="str">
        <f>VLOOKUP(B34,SAOM!B$2:L1754,11,0)</f>
        <v>(35) 3865-1292</v>
      </c>
      <c r="T34" s="43">
        <v>40931</v>
      </c>
      <c r="U34" s="9" t="str">
        <f>VLOOKUP(B34,SAOM!B$2:M1334,12,0)</f>
        <v>00:20:0E:10:48:5E</v>
      </c>
      <c r="V34" s="19">
        <v>40931</v>
      </c>
      <c r="W34" s="9" t="s">
        <v>497</v>
      </c>
      <c r="X34" s="52">
        <v>40932</v>
      </c>
      <c r="Y34" s="55">
        <v>40954</v>
      </c>
      <c r="Z34" s="46" t="s">
        <v>764</v>
      </c>
      <c r="AA34" s="21">
        <v>40932</v>
      </c>
    </row>
    <row r="35" spans="1:28" ht="15" customHeight="1">
      <c r="A35" s="22">
        <v>674</v>
      </c>
      <c r="B35" s="92" t="s">
        <v>60</v>
      </c>
      <c r="C35" s="19">
        <v>40868</v>
      </c>
      <c r="D35" s="19">
        <f t="shared" si="0"/>
        <v>40913</v>
      </c>
      <c r="E35" s="19" t="s">
        <v>507</v>
      </c>
      <c r="F35" s="19">
        <v>40892</v>
      </c>
      <c r="G35" s="8" t="s">
        <v>525</v>
      </c>
      <c r="H35" s="8" t="s">
        <v>756</v>
      </c>
      <c r="I35" s="8" t="s">
        <v>507</v>
      </c>
      <c r="J35" s="58" t="s">
        <v>192</v>
      </c>
      <c r="K35" s="9" t="s">
        <v>614</v>
      </c>
      <c r="L35" s="9" t="s">
        <v>615</v>
      </c>
      <c r="M35" s="10" t="str">
        <f>VLOOKUP(B35,SAOM!B$2:H1029,7,0)</f>
        <v>SES-CAHO-0674</v>
      </c>
      <c r="N35" s="33">
        <v>4033</v>
      </c>
      <c r="O35" s="19">
        <f>VLOOKUP(B35,SAOM!B$2:I1029,8,0)</f>
        <v>40962</v>
      </c>
      <c r="P35" s="19" t="e">
        <f>VLOOKUP(B35,AG_Lider!A$1:F1387,6,0)</f>
        <v>#N/A</v>
      </c>
      <c r="Q35" s="24" t="str">
        <f>VLOOKUP(B35,SAOM!B$2:J1029,9,0)</f>
        <v>Thalita Ferreira Tartaro</v>
      </c>
      <c r="R35" s="19" t="str">
        <f>VLOOKUP(B35,SAOM!B$2:K1475,10,0)</f>
        <v>Avenida Josefa Rodrigues da Silva, 0 - Centro</v>
      </c>
      <c r="S35" s="24" t="str">
        <f>VLOOKUP(B35,SAOM!B$2:L1755,11,0)</f>
        <v>(34) 3454-8273</v>
      </c>
      <c r="T35" s="43"/>
      <c r="U35" s="9" t="str">
        <f>VLOOKUP(B35,SAOM!B$2:M1335,12,0)</f>
        <v>00:20:0E:10:49:EA</v>
      </c>
      <c r="V35" s="19">
        <v>40967</v>
      </c>
      <c r="W35" s="9" t="s">
        <v>497</v>
      </c>
      <c r="X35" s="52">
        <v>40973</v>
      </c>
      <c r="Y35" s="55"/>
      <c r="Z35" s="46"/>
      <c r="AA35" s="21">
        <v>40973</v>
      </c>
      <c r="AB35" s="21"/>
    </row>
    <row r="36" spans="1:28">
      <c r="A36" s="22">
        <v>675</v>
      </c>
      <c r="B36" s="92" t="s">
        <v>62</v>
      </c>
      <c r="C36" s="19">
        <v>40868</v>
      </c>
      <c r="D36" s="19">
        <f t="shared" si="0"/>
        <v>40913</v>
      </c>
      <c r="E36" s="19">
        <v>40951</v>
      </c>
      <c r="F36" s="19">
        <v>40891</v>
      </c>
      <c r="G36" s="8" t="s">
        <v>525</v>
      </c>
      <c r="H36" s="8" t="s">
        <v>504</v>
      </c>
      <c r="I36" s="8" t="s">
        <v>507</v>
      </c>
      <c r="J36" s="9" t="s">
        <v>193</v>
      </c>
      <c r="K36" s="9" t="s">
        <v>616</v>
      </c>
      <c r="L36" s="9" t="s">
        <v>617</v>
      </c>
      <c r="M36" s="10" t="str">
        <f>VLOOKUP(B36,SAOM!B$2:H1030,7,0)</f>
        <v>SES-CACO-0675</v>
      </c>
      <c r="N36" s="33">
        <v>4033</v>
      </c>
      <c r="O36" s="19">
        <f>VLOOKUP(B36,SAOM!B$2:I1030,8,0)</f>
        <v>40934</v>
      </c>
      <c r="P36" s="19" t="str">
        <f>VLOOKUP(B36,AG_Lider!A$1:F1388,6,0)</f>
        <v>CONCLUÍDO</v>
      </c>
      <c r="Q36" s="24" t="str">
        <f>VLOOKUP(B36,SAOM!B$2:J1030,9,0)</f>
        <v>Fabiana de Deus Caixeta Resende</v>
      </c>
      <c r="R36" s="19" t="str">
        <f>VLOOKUP(B36,SAOM!B$2:K1476,10,0)</f>
        <v>Rua Epaminondas Mota, 16 - Centro</v>
      </c>
      <c r="S36" s="24" t="str">
        <f>VLOOKUP(B36,SAOM!B$2:L1756,11,0)</f>
        <v>(34) 3248-1100</v>
      </c>
      <c r="T36" s="43">
        <v>40932</v>
      </c>
      <c r="U36" s="9" t="str">
        <f>VLOOKUP(B36,SAOM!B$2:M1336,12,0)</f>
        <v>00:20:0E:10:48:7D</v>
      </c>
      <c r="V36" s="19">
        <v>40933</v>
      </c>
      <c r="W36" s="9" t="s">
        <v>487</v>
      </c>
      <c r="X36" s="52">
        <v>40934</v>
      </c>
      <c r="Y36" s="55">
        <v>40954</v>
      </c>
      <c r="Z36" s="46" t="s">
        <v>2820</v>
      </c>
      <c r="AA36" s="21">
        <v>40934</v>
      </c>
    </row>
    <row r="37" spans="1:28" ht="15" customHeight="1">
      <c r="A37" s="22">
        <v>676</v>
      </c>
      <c r="B37" s="92" t="s">
        <v>64</v>
      </c>
      <c r="C37" s="19">
        <v>40868</v>
      </c>
      <c r="D37" s="19">
        <f t="shared" si="0"/>
        <v>40913</v>
      </c>
      <c r="E37" s="19">
        <f t="shared" ref="E37:E38" si="3">C37+60</f>
        <v>40928</v>
      </c>
      <c r="F37" s="19"/>
      <c r="G37" s="8" t="s">
        <v>525</v>
      </c>
      <c r="H37" s="8" t="s">
        <v>504</v>
      </c>
      <c r="I37" s="8" t="s">
        <v>507</v>
      </c>
      <c r="J37" s="9" t="s">
        <v>194</v>
      </c>
      <c r="K37" s="9" t="s">
        <v>618</v>
      </c>
      <c r="L37" s="9" t="s">
        <v>619</v>
      </c>
      <c r="M37" s="10" t="str">
        <f>VLOOKUP(B37,SAOM!B$2:H1031,7,0)</f>
        <v>SES-CAAS-0676</v>
      </c>
      <c r="N37" s="33">
        <v>4033</v>
      </c>
      <c r="O37" s="19">
        <f>VLOOKUP(B37,SAOM!B$2:I1031,8,0)</f>
        <v>40917</v>
      </c>
      <c r="P37" s="19" t="str">
        <f>VLOOKUP(B37,AG_Lider!A$1:F1389,6,0)</f>
        <v>CONCLUÍDO</v>
      </c>
      <c r="Q37" s="24" t="str">
        <f>VLOOKUP(B37,SAOM!B$2:J1031,9,0)</f>
        <v>Eliana Brambati Martins</v>
      </c>
      <c r="R37" s="19" t="str">
        <f>VLOOKUP(B37,SAOM!B$2:K1477,10,0)</f>
        <v>Rua Outra Banda, 0 - Vista Alegre</v>
      </c>
      <c r="S37" s="24" t="str">
        <f>VLOOKUP(B37,SAOM!B$2:L1757,11,0)</f>
        <v>(31) 3832-7125</v>
      </c>
      <c r="T37" s="43">
        <v>40892</v>
      </c>
      <c r="U37" s="9" t="str">
        <f>VLOOKUP(B37,SAOM!B$2:M1337,12,0)</f>
        <v>00:20:0E:10:48:91</v>
      </c>
      <c r="V37" s="19">
        <v>40918</v>
      </c>
      <c r="W37" s="9" t="s">
        <v>498</v>
      </c>
      <c r="X37" s="52">
        <v>40918</v>
      </c>
      <c r="Y37" s="55">
        <v>40927</v>
      </c>
      <c r="Z37" s="46" t="s">
        <v>764</v>
      </c>
      <c r="AA37" s="21">
        <v>40918</v>
      </c>
    </row>
    <row r="38" spans="1:28" ht="15" customHeight="1">
      <c r="A38" s="32">
        <v>677</v>
      </c>
      <c r="B38" s="92" t="s">
        <v>66</v>
      </c>
      <c r="C38" s="19">
        <v>40868</v>
      </c>
      <c r="D38" s="19">
        <f t="shared" si="0"/>
        <v>40913</v>
      </c>
      <c r="E38" s="19">
        <f t="shared" si="3"/>
        <v>40928</v>
      </c>
      <c r="F38" s="19"/>
      <c r="G38" s="8" t="s">
        <v>525</v>
      </c>
      <c r="H38" s="8" t="s">
        <v>504</v>
      </c>
      <c r="I38" s="8" t="s">
        <v>507</v>
      </c>
      <c r="J38" s="9" t="s">
        <v>195</v>
      </c>
      <c r="K38" s="9" t="s">
        <v>620</v>
      </c>
      <c r="L38" s="9" t="s">
        <v>621</v>
      </c>
      <c r="M38" s="10" t="str">
        <f>VLOOKUP(B38,SAOM!B$2:H1032,7,0)</f>
        <v>SES-CEAS-0677</v>
      </c>
      <c r="N38" s="33">
        <v>4035</v>
      </c>
      <c r="O38" s="19">
        <f>VLOOKUP(B38,SAOM!B$2:I1032,8,0)</f>
        <v>40917</v>
      </c>
      <c r="P38" s="19" t="str">
        <f>VLOOKUP(B38,AG_Lider!A$1:F1390,6,0)</f>
        <v>CONCLUÍDO</v>
      </c>
      <c r="Q38" s="24" t="str">
        <f>VLOOKUP(B38,SAOM!B$2:J1032,9,0)</f>
        <v>Rosiane Dias Lopes Diniz</v>
      </c>
      <c r="R38" s="19" t="str">
        <f>VLOOKUP(B38,SAOM!B$2:K1478,10,0)</f>
        <v>Rua Primeiro de março, 0 - Centro</v>
      </c>
      <c r="S38" s="24" t="str">
        <f>VLOOKUP(B38,SAOM!B$2:L1758,11,0)</f>
        <v>(33) 3243-1232</v>
      </c>
      <c r="T38" s="43">
        <v>40899</v>
      </c>
      <c r="U38" s="9" t="str">
        <f>VLOOKUP(B38,SAOM!B$2:M1338,12,0)</f>
        <v>00:20:0E:10:48:A7</v>
      </c>
      <c r="V38" s="19">
        <v>40920</v>
      </c>
      <c r="W38" s="9" t="s">
        <v>682</v>
      </c>
      <c r="X38" s="52">
        <v>40920</v>
      </c>
      <c r="Y38" s="54">
        <v>41012</v>
      </c>
      <c r="Z38" s="46" t="s">
        <v>764</v>
      </c>
      <c r="AA38" s="21">
        <v>40920</v>
      </c>
    </row>
    <row r="39" spans="1:28" ht="15" customHeight="1">
      <c r="A39" s="22">
        <v>678</v>
      </c>
      <c r="B39" s="92" t="s">
        <v>68</v>
      </c>
      <c r="C39" s="19">
        <v>40868</v>
      </c>
      <c r="D39" s="19">
        <f t="shared" si="0"/>
        <v>40913</v>
      </c>
      <c r="E39" s="19">
        <v>40932</v>
      </c>
      <c r="F39" s="78">
        <v>40914</v>
      </c>
      <c r="G39" s="8" t="s">
        <v>525</v>
      </c>
      <c r="H39" s="8" t="s">
        <v>504</v>
      </c>
      <c r="I39" s="8" t="s">
        <v>507</v>
      </c>
      <c r="J39" s="9" t="s">
        <v>196</v>
      </c>
      <c r="K39" s="9" t="s">
        <v>622</v>
      </c>
      <c r="L39" s="9" t="s">
        <v>623</v>
      </c>
      <c r="M39" s="10" t="str">
        <f>VLOOKUP(B39,SAOM!B$2:H1033,7,0)</f>
        <v>SES-CLES-0678</v>
      </c>
      <c r="N39" s="33">
        <v>4035</v>
      </c>
      <c r="O39" s="19">
        <f>VLOOKUP(B39,SAOM!B$2:I1033,8,0)</f>
        <v>40917</v>
      </c>
      <c r="P39" s="19" t="str">
        <f>VLOOKUP(B39,AG_Lider!A$1:F1391,6,0)</f>
        <v>CONCLUÍDO</v>
      </c>
      <c r="Q39" s="24" t="str">
        <f>VLOOKUP(B39,SAOM!B$2:J1033,9,0)</f>
        <v>Adão Augusto Soares Lima Junior</v>
      </c>
      <c r="R39" s="19" t="str">
        <f>VLOOKUP(B39,SAOM!B$2:K1479,10,0)</f>
        <v>Rua Clovis Prates, 398 - Centro</v>
      </c>
      <c r="S39" s="24" t="str">
        <f>VLOOKUP(B39,SAOM!B$2:L1759,11,0)</f>
        <v>(38) 3237-1124 - -</v>
      </c>
      <c r="T39" s="43">
        <v>40891</v>
      </c>
      <c r="U39" s="9" t="str">
        <f>VLOOKUP(B39,SAOM!B$2:M1339,12,0)</f>
        <v>00:20:0E:10:48:77</v>
      </c>
      <c r="V39" s="19">
        <v>40918</v>
      </c>
      <c r="W39" s="9" t="s">
        <v>512</v>
      </c>
      <c r="X39" s="52">
        <v>40918</v>
      </c>
      <c r="Y39" s="55">
        <v>41012</v>
      </c>
      <c r="Z39" s="46" t="s">
        <v>764</v>
      </c>
      <c r="AA39" s="21">
        <v>40918</v>
      </c>
    </row>
    <row r="40" spans="1:28" ht="15" customHeight="1">
      <c r="A40" s="22">
        <v>679</v>
      </c>
      <c r="B40" s="92" t="s">
        <v>70</v>
      </c>
      <c r="C40" s="19">
        <v>40868</v>
      </c>
      <c r="D40" s="19">
        <f t="shared" si="0"/>
        <v>40913</v>
      </c>
      <c r="E40" s="19" t="s">
        <v>507</v>
      </c>
      <c r="F40" s="19">
        <v>40892</v>
      </c>
      <c r="G40" s="8" t="s">
        <v>779</v>
      </c>
      <c r="H40" s="8" t="s">
        <v>504</v>
      </c>
      <c r="I40" s="8" t="s">
        <v>514</v>
      </c>
      <c r="J40" s="9" t="s">
        <v>197</v>
      </c>
      <c r="K40" s="9" t="s">
        <v>624</v>
      </c>
      <c r="L40" s="9" t="s">
        <v>625</v>
      </c>
      <c r="M40" s="10" t="str">
        <f>VLOOKUP(B40,SAOM!B$2:H1034,7,0)</f>
        <v>-</v>
      </c>
      <c r="N40" s="33">
        <v>4035</v>
      </c>
      <c r="O40" s="19" t="str">
        <f>VLOOKUP(B40,SAOM!B$2:I1034,8,0)</f>
        <v>-</v>
      </c>
      <c r="P40" s="19" t="str">
        <f>VLOOKUP(B40,AG_Lider!A$1:F1392,6,0)</f>
        <v>VODANET</v>
      </c>
      <c r="Q40" s="24" t="str">
        <f>VLOOKUP(B40,SAOM!B$2:J1034,9,0)</f>
        <v>Hermes Lima Madureira</v>
      </c>
      <c r="R40" s="19" t="str">
        <f>VLOOKUP(B40,SAOM!B$2:K1480,10,0)</f>
        <v>Rua Francisco Leite, 0 - Centro</v>
      </c>
      <c r="S40" s="24" t="str">
        <f>VLOOKUP(B40,SAOM!B$2:L1760,11,0)</f>
        <v>(38) 3621-8113</v>
      </c>
      <c r="T40" s="43"/>
      <c r="U40" s="9" t="str">
        <f>VLOOKUP(B40,SAOM!B$2:M1340,12,0)</f>
        <v>-</v>
      </c>
      <c r="V40" s="19"/>
      <c r="W40" s="9"/>
      <c r="X40" s="52"/>
      <c r="Y40" s="55"/>
      <c r="Z40" s="104" t="s">
        <v>699</v>
      </c>
      <c r="AA40" s="21">
        <v>40931</v>
      </c>
    </row>
    <row r="41" spans="1:28">
      <c r="A41" s="22">
        <v>680</v>
      </c>
      <c r="B41" s="92" t="s">
        <v>72</v>
      </c>
      <c r="C41" s="19">
        <v>40868</v>
      </c>
      <c r="D41" s="19">
        <f t="shared" si="0"/>
        <v>40913</v>
      </c>
      <c r="E41" s="19">
        <v>40939</v>
      </c>
      <c r="F41" s="78">
        <v>40914</v>
      </c>
      <c r="G41" s="8" t="s">
        <v>525</v>
      </c>
      <c r="H41" s="8" t="s">
        <v>504</v>
      </c>
      <c r="I41" s="8" t="s">
        <v>507</v>
      </c>
      <c r="J41" s="58" t="s">
        <v>198</v>
      </c>
      <c r="K41" s="9" t="s">
        <v>626</v>
      </c>
      <c r="L41" s="9" t="s">
        <v>627</v>
      </c>
      <c r="M41" s="10" t="str">
        <f>VLOOKUP(B41,SAOM!B$2:H1035,7,0)</f>
        <v>SES-COAL-0680</v>
      </c>
      <c r="N41" s="33">
        <v>4033</v>
      </c>
      <c r="O41" s="19">
        <f>VLOOKUP(B41,SAOM!B$2:I1035,8,0)</f>
        <v>40932</v>
      </c>
      <c r="P41" s="19" t="str">
        <f>VLOOKUP(B41,AG_Lider!A$1:F1393,6,0)</f>
        <v>CONCLUÍDO</v>
      </c>
      <c r="Q41" s="24" t="str">
        <f>VLOOKUP(B41,SAOM!B$2:J1035,9,0)</f>
        <v>Ana Tereza Moreira</v>
      </c>
      <c r="R41" s="19" t="str">
        <f>VLOOKUP(B41,SAOM!B$2:K1481,10,0)</f>
        <v>Rua Prudente de Moraes, 4469 - Centro</v>
      </c>
      <c r="S41" s="24" t="str">
        <f>VLOOKUP(B41,SAOM!B$2:L1761,11,0)</f>
        <v>(35) 3424-1709</v>
      </c>
      <c r="T41" s="43">
        <v>40932</v>
      </c>
      <c r="U41" s="9" t="str">
        <f>VLOOKUP(B41,SAOM!B$2:M1341,12,0)</f>
        <v>00:20:0E:10:48:A6</v>
      </c>
      <c r="V41" s="19">
        <v>40933</v>
      </c>
      <c r="W41" s="9" t="s">
        <v>497</v>
      </c>
      <c r="X41" s="52">
        <v>40934</v>
      </c>
      <c r="Y41" s="55">
        <v>40954</v>
      </c>
      <c r="Z41" s="46" t="s">
        <v>2819</v>
      </c>
      <c r="AA41" s="21">
        <v>40934</v>
      </c>
    </row>
    <row r="42" spans="1:28" ht="15" customHeight="1">
      <c r="A42" s="22">
        <v>681</v>
      </c>
      <c r="B42" s="92" t="s">
        <v>74</v>
      </c>
      <c r="C42" s="19">
        <v>40868</v>
      </c>
      <c r="D42" s="19">
        <f t="shared" si="0"/>
        <v>40913</v>
      </c>
      <c r="E42" s="19">
        <f>C42+60</f>
        <v>40928</v>
      </c>
      <c r="F42" s="19"/>
      <c r="G42" s="8" t="s">
        <v>525</v>
      </c>
      <c r="H42" s="8" t="s">
        <v>504</v>
      </c>
      <c r="I42" s="8" t="s">
        <v>507</v>
      </c>
      <c r="J42" s="9" t="s">
        <v>199</v>
      </c>
      <c r="K42" s="9" t="s">
        <v>628</v>
      </c>
      <c r="L42" s="9" t="s">
        <v>629</v>
      </c>
      <c r="M42" s="10" t="str">
        <f>VLOOKUP(B42,SAOM!B$2:H1036,7,0)</f>
        <v>SES-COTE-0681</v>
      </c>
      <c r="N42" s="33">
        <v>4033</v>
      </c>
      <c r="O42" s="19">
        <f>VLOOKUP(B42,SAOM!B$2:I1036,8,0)</f>
        <v>40920</v>
      </c>
      <c r="P42" s="19" t="str">
        <f>VLOOKUP(B42,AG_Lider!A$1:F1394,6,0)</f>
        <v>CONCLUÍDO</v>
      </c>
      <c r="Q42" s="24" t="str">
        <f>VLOOKUP(B42,SAOM!B$2:J1036,9,0)</f>
        <v>Raquel Silva de Carvalho</v>
      </c>
      <c r="R42" s="19" t="str">
        <f>VLOOKUP(B42,SAOM!B$2:K1482,10,0)</f>
        <v>Rua Teodomiro Milanez Brandão, 3 - Centro</v>
      </c>
      <c r="S42" s="24" t="str">
        <f>VLOOKUP(B42,SAOM!B$2:L1762,11,0)</f>
        <v>(31) 3869-1001</v>
      </c>
      <c r="T42" s="43">
        <v>40892</v>
      </c>
      <c r="U42" s="9" t="str">
        <f>VLOOKUP(B42,SAOM!B$2:M1342,12,0)</f>
        <v>00:20:0E:10:48:3C</v>
      </c>
      <c r="V42" s="19">
        <v>40921</v>
      </c>
      <c r="W42" s="9" t="s">
        <v>497</v>
      </c>
      <c r="X42" s="52">
        <v>40921</v>
      </c>
      <c r="Y42" s="55">
        <v>40927</v>
      </c>
      <c r="Z42" s="46" t="s">
        <v>757</v>
      </c>
      <c r="AA42" s="21">
        <v>40924</v>
      </c>
    </row>
    <row r="43" spans="1:28" ht="15" customHeight="1">
      <c r="A43" s="22">
        <v>682</v>
      </c>
      <c r="B43" s="92" t="s">
        <v>76</v>
      </c>
      <c r="C43" s="19">
        <v>40868</v>
      </c>
      <c r="D43" s="19">
        <f t="shared" si="0"/>
        <v>40913</v>
      </c>
      <c r="E43" s="19" t="s">
        <v>507</v>
      </c>
      <c r="F43" s="19">
        <v>40891</v>
      </c>
      <c r="G43" s="8" t="s">
        <v>525</v>
      </c>
      <c r="H43" s="8" t="s">
        <v>756</v>
      </c>
      <c r="I43" s="8" t="s">
        <v>507</v>
      </c>
      <c r="J43" s="58" t="s">
        <v>200</v>
      </c>
      <c r="K43" s="9" t="s">
        <v>630</v>
      </c>
      <c r="L43" s="9" t="s">
        <v>631</v>
      </c>
      <c r="M43" s="10" t="str">
        <f>VLOOKUP(B43,SAOM!B$2:H1037,7,0)</f>
        <v>SES-COTA-0682</v>
      </c>
      <c r="N43" s="33">
        <v>4033</v>
      </c>
      <c r="O43" s="19">
        <f>VLOOKUP(B43,SAOM!B$2:I1037,8,0)</f>
        <v>40970</v>
      </c>
      <c r="P43" s="19" t="e">
        <f>VLOOKUP(B43,AG_Lider!A$1:F1395,6,0)</f>
        <v>#N/A</v>
      </c>
      <c r="Q43" s="24" t="str">
        <f>VLOOKUP(B43,SAOM!B$2:J1037,9,0)</f>
        <v>Tarcizio Henrique Zago</v>
      </c>
      <c r="R43" s="19" t="str">
        <f>VLOOKUP(B43,SAOM!B$2:K1483,10,0)</f>
        <v>Avenida Juquinha Mendonça, 437 - Centro</v>
      </c>
      <c r="S43" s="24" t="str">
        <f>VLOOKUP(B43,SAOM!B$2:L1763,11,0)</f>
        <v>(34) 3353-1451</v>
      </c>
      <c r="T43" s="43"/>
      <c r="U43" s="9" t="str">
        <f>VLOOKUP(B43,SAOM!B$2:M1343,12,0)</f>
        <v>00:20:0E:10:49:BD</v>
      </c>
      <c r="V43" s="19">
        <v>40976</v>
      </c>
      <c r="W43" s="9" t="s">
        <v>497</v>
      </c>
      <c r="X43" s="52">
        <v>40976</v>
      </c>
      <c r="Y43" s="55"/>
      <c r="Z43" s="46"/>
      <c r="AA43" s="21">
        <v>40976</v>
      </c>
      <c r="AB43" s="21"/>
    </row>
    <row r="44" spans="1:28" s="65" customFormat="1" ht="15" customHeight="1">
      <c r="A44" s="66">
        <v>683</v>
      </c>
      <c r="B44" s="95" t="s">
        <v>78</v>
      </c>
      <c r="C44" s="19">
        <v>40868</v>
      </c>
      <c r="D44" s="19">
        <f t="shared" si="0"/>
        <v>40913</v>
      </c>
      <c r="E44" s="19">
        <f t="shared" ref="E44:E46" si="4">C44+60</f>
        <v>40928</v>
      </c>
      <c r="F44" s="19"/>
      <c r="G44" s="8" t="s">
        <v>525</v>
      </c>
      <c r="H44" s="8" t="s">
        <v>504</v>
      </c>
      <c r="I44" s="8" t="s">
        <v>507</v>
      </c>
      <c r="J44" s="58" t="s">
        <v>201</v>
      </c>
      <c r="K44" s="58" t="s">
        <v>632</v>
      </c>
      <c r="L44" s="58" t="s">
        <v>633</v>
      </c>
      <c r="M44" s="10" t="str">
        <f>VLOOKUP(B44,SAOM!B$2:H1038,7,0)</f>
        <v>SES-COGO-0683</v>
      </c>
      <c r="N44" s="59">
        <v>4033</v>
      </c>
      <c r="O44" s="19">
        <f>VLOOKUP(B44,SAOM!B$2:I1038,8,0)</f>
        <v>40917</v>
      </c>
      <c r="P44" s="60" t="str">
        <f>VLOOKUP(B44,AG_Lider!A$1:F1396,6,0)</f>
        <v>CONCLUÍDO</v>
      </c>
      <c r="Q44" s="24" t="str">
        <f>VLOOKUP(B44,SAOM!B$2:J1038,9,0)</f>
        <v>Naiara Nureiev de Paula Maia</v>
      </c>
      <c r="R44" s="19" t="str">
        <f>VLOOKUP(B44,SAOM!B$2:K1484,10,0)</f>
        <v>Rua Do Rosário, 64 - Centro</v>
      </c>
      <c r="S44" s="24" t="str">
        <f>VLOOKUP(B44,SAOM!B$2:L1764,11,0)</f>
        <v>(31) 3715-1942</v>
      </c>
      <c r="T44" s="61">
        <v>40892</v>
      </c>
      <c r="U44" s="9" t="str">
        <f>VLOOKUP(B44,SAOM!B$2:M1344,12,0)</f>
        <v>00:20:0E:10:48:A4</v>
      </c>
      <c r="V44" s="60">
        <v>40919</v>
      </c>
      <c r="W44" s="58" t="s">
        <v>493</v>
      </c>
      <c r="X44" s="62">
        <v>40919</v>
      </c>
      <c r="Y44" s="83">
        <v>40927</v>
      </c>
      <c r="Z44" s="46" t="s">
        <v>764</v>
      </c>
      <c r="AA44" s="64">
        <v>40919</v>
      </c>
    </row>
    <row r="45" spans="1:28" ht="15" customHeight="1">
      <c r="A45" s="22">
        <v>684</v>
      </c>
      <c r="B45" s="92" t="s">
        <v>80</v>
      </c>
      <c r="C45" s="19">
        <v>40868</v>
      </c>
      <c r="D45" s="19">
        <f t="shared" si="0"/>
        <v>40913</v>
      </c>
      <c r="E45" s="19">
        <f t="shared" si="4"/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202</v>
      </c>
      <c r="K45" s="9" t="s">
        <v>634</v>
      </c>
      <c r="L45" s="9" t="s">
        <v>635</v>
      </c>
      <c r="M45" s="10" t="str">
        <f>VLOOKUP(B45,SAOM!B$2:H1039,7,0)</f>
        <v>SES-COTA-0684</v>
      </c>
      <c r="N45" s="33">
        <v>4035</v>
      </c>
      <c r="O45" s="19">
        <f>VLOOKUP(B45,SAOM!B$2:I1039,8,0)</f>
        <v>40920</v>
      </c>
      <c r="P45" s="19" t="str">
        <f>VLOOKUP(B45,AG_Lider!A$1:F1397,6,0)</f>
        <v>CONCLUÍDO</v>
      </c>
      <c r="Q45" s="24" t="str">
        <f>VLOOKUP(B45,SAOM!B$2:J1039,9,0)</f>
        <v>Marianne Almeida Jardim</v>
      </c>
      <c r="R45" s="19" t="str">
        <f>VLOOKUP(B45,SAOM!B$2:K1485,10,0)</f>
        <v>Rua Severo Leão, 0 - Centro</v>
      </c>
      <c r="S45" s="24" t="str">
        <f>VLOOKUP(B45,SAOM!B$2:L1765,11,0)</f>
        <v>(33) 8834-8257</v>
      </c>
      <c r="T45" s="43">
        <v>40891</v>
      </c>
      <c r="U45" s="9" t="str">
        <f>VLOOKUP(B45,SAOM!B$2:M1345,12,0)</f>
        <v>00:20:0E:10:48:70</v>
      </c>
      <c r="V45" s="19">
        <v>40919</v>
      </c>
      <c r="W45" s="9" t="s">
        <v>498</v>
      </c>
      <c r="X45" s="52">
        <v>40919</v>
      </c>
      <c r="Y45" s="55">
        <v>40954</v>
      </c>
      <c r="Z45" s="46" t="s">
        <v>2821</v>
      </c>
      <c r="AA45" s="21">
        <v>40919</v>
      </c>
    </row>
    <row r="46" spans="1:28" ht="15" customHeight="1">
      <c r="A46" s="32">
        <v>685</v>
      </c>
      <c r="B46" s="92" t="s">
        <v>82</v>
      </c>
      <c r="C46" s="19">
        <v>40868</v>
      </c>
      <c r="D46" s="19">
        <f t="shared" si="0"/>
        <v>40913</v>
      </c>
      <c r="E46" s="19">
        <f t="shared" si="4"/>
        <v>40928</v>
      </c>
      <c r="F46" s="19"/>
      <c r="G46" s="8" t="s">
        <v>525</v>
      </c>
      <c r="H46" s="8" t="s">
        <v>504</v>
      </c>
      <c r="I46" s="8" t="s">
        <v>507</v>
      </c>
      <c r="J46" s="9" t="s">
        <v>203</v>
      </c>
      <c r="K46" s="9" t="s">
        <v>636</v>
      </c>
      <c r="L46" s="9" t="s">
        <v>637</v>
      </c>
      <c r="M46" s="10" t="str">
        <f>VLOOKUP(B46,SAOM!B$2:H1040,7,0)</f>
        <v>SES-DERA-0685</v>
      </c>
      <c r="N46" s="33">
        <v>4033</v>
      </c>
      <c r="O46" s="19">
        <f>VLOOKUP(B46,SAOM!B$2:I1040,8,0)</f>
        <v>40924</v>
      </c>
      <c r="P46" s="19" t="str">
        <f>VLOOKUP(B46,AG_Lider!A$1:F1398,6,0)</f>
        <v>CONCLUÍDO</v>
      </c>
      <c r="Q46" s="24" t="str">
        <f>VLOOKUP(B46,SAOM!B$2:J1040,9,0)</f>
        <v>Thiago Siqueita Marques</v>
      </c>
      <c r="R46" s="19" t="str">
        <f>VLOOKUP(B46,SAOM!B$2:K1486,10,0)</f>
        <v>Avenida Juscelino K de Oliveira, 0 - Centro</v>
      </c>
      <c r="S46" s="24" t="str">
        <f>VLOOKUP(B46,SAOM!B$2:L1766,11,0)</f>
        <v>(35) 3624-1677</v>
      </c>
      <c r="T46" s="43">
        <v>40892</v>
      </c>
      <c r="U46" s="9" t="str">
        <f>VLOOKUP(B46,SAOM!B$2:M1346,12,0)</f>
        <v>00:20:0E:10:48:68</v>
      </c>
      <c r="V46" s="19">
        <v>40925</v>
      </c>
      <c r="W46" s="9" t="s">
        <v>497</v>
      </c>
      <c r="X46" s="52">
        <v>40925</v>
      </c>
      <c r="Y46" s="54">
        <v>40927</v>
      </c>
      <c r="Z46" s="46" t="s">
        <v>758</v>
      </c>
      <c r="AA46" s="21">
        <v>40925</v>
      </c>
    </row>
    <row r="47" spans="1:28" ht="15" customHeight="1">
      <c r="A47" s="22">
        <v>686</v>
      </c>
      <c r="B47" s="95" t="s">
        <v>84</v>
      </c>
      <c r="C47" s="19">
        <v>40868</v>
      </c>
      <c r="D47" s="19">
        <f t="shared" si="0"/>
        <v>40913</v>
      </c>
      <c r="E47" s="19" t="s">
        <v>507</v>
      </c>
      <c r="F47" s="19">
        <v>40891</v>
      </c>
      <c r="G47" s="8" t="s">
        <v>525</v>
      </c>
      <c r="H47" s="8" t="s">
        <v>756</v>
      </c>
      <c r="I47" s="8" t="s">
        <v>507</v>
      </c>
      <c r="J47" s="58" t="s">
        <v>204</v>
      </c>
      <c r="K47" s="9" t="s">
        <v>638</v>
      </c>
      <c r="L47" s="9" t="s">
        <v>639</v>
      </c>
      <c r="M47" s="10" t="str">
        <f>VLOOKUP(B47,SAOM!B$2:H1041,7,0)</f>
        <v>SES-DETA-0686</v>
      </c>
      <c r="N47" s="33">
        <v>4033</v>
      </c>
      <c r="O47" s="19">
        <f>VLOOKUP(B47,SAOM!B$2:I1041,8,0)</f>
        <v>40968</v>
      </c>
      <c r="P47" s="19" t="e">
        <f>VLOOKUP(B47,AG_Lider!A$1:F1399,6,0)</f>
        <v>#N/A</v>
      </c>
      <c r="Q47" s="24" t="str">
        <f>VLOOKUP(B47,SAOM!B$2:J1041,9,0)</f>
        <v>Viviane Cristina Palma</v>
      </c>
      <c r="R47" s="19" t="str">
        <f>VLOOKUP(B47,SAOM!B$2:K1487,10,0)</f>
        <v>Rua Aparecida Nunes, 170 - Cohab</v>
      </c>
      <c r="S47" s="24" t="str">
        <f>VLOOKUP(B47,SAOM!B$2:L1767,11,0)</f>
        <v>(34) 3325-1375</v>
      </c>
      <c r="T47" s="43"/>
      <c r="U47" s="9" t="str">
        <f>VLOOKUP(B47,SAOM!B$2:M1347,12,0)</f>
        <v>00:20:0E:10:4A:25</v>
      </c>
      <c r="V47" s="19">
        <v>40991</v>
      </c>
      <c r="W47" s="9" t="s">
        <v>497</v>
      </c>
      <c r="X47" s="52">
        <v>40991</v>
      </c>
      <c r="Y47" s="55"/>
      <c r="Z47" s="46" t="s">
        <v>2579</v>
      </c>
      <c r="AA47" s="21">
        <v>40991</v>
      </c>
      <c r="AB47" s="21"/>
    </row>
    <row r="48" spans="1:28" ht="15" customHeight="1">
      <c r="A48" s="22">
        <v>687</v>
      </c>
      <c r="B48" s="92" t="s">
        <v>86</v>
      </c>
      <c r="C48" s="19">
        <v>40868</v>
      </c>
      <c r="D48" s="19">
        <f t="shared" si="0"/>
        <v>40913</v>
      </c>
      <c r="E48" s="19">
        <f>C48+60</f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205</v>
      </c>
      <c r="K48" s="9" t="s">
        <v>640</v>
      </c>
      <c r="L48" s="9" t="s">
        <v>641</v>
      </c>
      <c r="M48" s="10" t="str">
        <f>VLOOKUP(B48,SAOM!B$2:H1042,7,0)</f>
        <v>SES-DINO-0687</v>
      </c>
      <c r="N48" s="33">
        <v>4033</v>
      </c>
      <c r="O48" s="19">
        <f>VLOOKUP(B48,SAOM!B$2:I1042,8,0)</f>
        <v>40898</v>
      </c>
      <c r="P48" s="19" t="str">
        <f>VLOOKUP(B48,AG_Lider!A$1:F1400,6,0)</f>
        <v>CONCLUÍDO</v>
      </c>
      <c r="Q48" s="24" t="str">
        <f>VLOOKUP(B48,SAOM!B$2:J1042,9,0)</f>
        <v>Maycron William Bissiatti Fava</v>
      </c>
      <c r="R48" s="19" t="str">
        <f>VLOOKUP(B48,SAOM!B$2:K1488,10,0)</f>
        <v>Rua José Victor de Oliveira, 211 - Givisiez</v>
      </c>
      <c r="S48" s="24" t="str">
        <f>VLOOKUP(B48,SAOM!B$2:L1768,11,0)</f>
        <v>(32) 3743-1053</v>
      </c>
      <c r="T48" s="43">
        <v>40891</v>
      </c>
      <c r="U48" s="9" t="str">
        <f>VLOOKUP(B48,SAOM!B$2:M1348,12,0)</f>
        <v>00:20:0E:10:48:3E</v>
      </c>
      <c r="V48" s="19">
        <v>40904</v>
      </c>
      <c r="W48" s="9" t="s">
        <v>495</v>
      </c>
      <c r="X48" s="52">
        <v>40905</v>
      </c>
      <c r="Y48" s="55">
        <v>41012</v>
      </c>
      <c r="Z48" s="46" t="s">
        <v>764</v>
      </c>
      <c r="AA48" s="21">
        <v>40900</v>
      </c>
    </row>
    <row r="49" spans="1:27">
      <c r="A49" s="22">
        <v>688</v>
      </c>
      <c r="B49" s="92" t="s">
        <v>88</v>
      </c>
      <c r="C49" s="19">
        <v>40868</v>
      </c>
      <c r="D49" s="19">
        <f t="shared" si="0"/>
        <v>40913</v>
      </c>
      <c r="E49" s="19" t="s">
        <v>507</v>
      </c>
      <c r="F49" s="19">
        <v>40892</v>
      </c>
      <c r="G49" s="8" t="s">
        <v>525</v>
      </c>
      <c r="H49" s="8" t="s">
        <v>756</v>
      </c>
      <c r="I49" s="8" t="s">
        <v>507</v>
      </c>
      <c r="J49" s="58" t="s">
        <v>206</v>
      </c>
      <c r="K49" s="9" t="s">
        <v>642</v>
      </c>
      <c r="L49" s="9" t="s">
        <v>643</v>
      </c>
      <c r="M49" s="10" t="str">
        <f>VLOOKUP(B49,SAOM!B$2:H1043,7,0)</f>
        <v>SES-DOOS-0688</v>
      </c>
      <c r="N49" s="33">
        <v>4033</v>
      </c>
      <c r="O49" s="19">
        <f>VLOOKUP(B49,SAOM!B$2:I1043,8,0)</f>
        <v>40995</v>
      </c>
      <c r="P49" s="19" t="e">
        <f>VLOOKUP(B49,AG_Lider!A$1:F1401,6,0)</f>
        <v>#N/A</v>
      </c>
      <c r="Q49" s="24" t="str">
        <f>VLOOKUP(B49,SAOM!B$2:J1043,9,0)</f>
        <v>Marcelle Malta Marques</v>
      </c>
      <c r="R49" s="19" t="str">
        <f>VLOOKUP(B49,SAOM!B$2:K1489,10,0)</f>
        <v>Rua Francisco Bernardes, 484 - Centro</v>
      </c>
      <c r="S49" s="24" t="str">
        <f>VLOOKUP(B49,SAOM!B$2:L1769,11,0)</f>
        <v>(32) 3553-2482</v>
      </c>
      <c r="T49" s="43"/>
      <c r="U49" s="9" t="str">
        <f>VLOOKUP(B49,SAOM!B$2:M1349,12,0)</f>
        <v>00:20:0e:10:49:f5</v>
      </c>
      <c r="V49" s="19">
        <v>40997</v>
      </c>
      <c r="W49" s="9" t="s">
        <v>703</v>
      </c>
      <c r="X49" s="52">
        <v>40998</v>
      </c>
      <c r="Y49" s="55"/>
      <c r="Z49" s="46"/>
      <c r="AA49" s="21">
        <v>41002</v>
      </c>
    </row>
    <row r="50" spans="1:27" ht="15" customHeight="1">
      <c r="A50" s="22">
        <v>689</v>
      </c>
      <c r="B50" s="92" t="s">
        <v>90</v>
      </c>
      <c r="C50" s="19">
        <v>40868</v>
      </c>
      <c r="D50" s="19">
        <f t="shared" si="0"/>
        <v>40913</v>
      </c>
      <c r="E50" s="19">
        <f t="shared" ref="E50:E53" si="5">C50+60</f>
        <v>40928</v>
      </c>
      <c r="F50" s="19"/>
      <c r="G50" s="8" t="s">
        <v>525</v>
      </c>
      <c r="H50" s="8" t="s">
        <v>504</v>
      </c>
      <c r="I50" s="8" t="s">
        <v>507</v>
      </c>
      <c r="J50" s="9" t="s">
        <v>207</v>
      </c>
      <c r="K50" s="9" t="s">
        <v>644</v>
      </c>
      <c r="L50" s="9" t="s">
        <v>645</v>
      </c>
      <c r="M50" s="10" t="str">
        <f>VLOOKUP(B50,SAOM!B$2:H1044,7,0)</f>
        <v>SES-FOAS-0689</v>
      </c>
      <c r="N50" s="33">
        <v>4033</v>
      </c>
      <c r="O50" s="19">
        <f>VLOOKUP(B50,SAOM!B$2:I1044,8,0)</f>
        <v>40924</v>
      </c>
      <c r="P50" s="19" t="str">
        <f>VLOOKUP(B50,AG_Lider!A$1:F1402,6,0)</f>
        <v>CONCLUÍDO</v>
      </c>
      <c r="Q50" s="24" t="str">
        <f>VLOOKUP(B50,SAOM!B$2:J1044,9,0)</f>
        <v>Juscelino Leão Carvalhaes Prado</v>
      </c>
      <c r="R50" s="19" t="str">
        <f>VLOOKUP(B50,SAOM!B$2:K1490,10,0)</f>
        <v>Rua Santa Cruz, 315 - Centro</v>
      </c>
      <c r="S50" s="24" t="str">
        <f>VLOOKUP(B50,SAOM!B$2:L1770,11,0)</f>
        <v>(35) 3537-1638</v>
      </c>
      <c r="T50" s="43">
        <v>40923</v>
      </c>
      <c r="U50" s="9" t="str">
        <f>VLOOKUP(B50,SAOM!B$2:M1350,12,0)</f>
        <v>00:20:0E:10:48:93</v>
      </c>
      <c r="V50" s="19">
        <v>40924</v>
      </c>
      <c r="W50" s="9" t="s">
        <v>488</v>
      </c>
      <c r="X50" s="52">
        <v>40925</v>
      </c>
      <c r="Y50" s="55">
        <v>40927</v>
      </c>
      <c r="Z50" s="46" t="s">
        <v>759</v>
      </c>
      <c r="AA50" s="21">
        <v>40925</v>
      </c>
    </row>
    <row r="51" spans="1:27" ht="15" customHeight="1">
      <c r="A51" s="22">
        <v>690</v>
      </c>
      <c r="B51" s="92" t="s">
        <v>92</v>
      </c>
      <c r="C51" s="19">
        <v>40868</v>
      </c>
      <c r="D51" s="19">
        <f t="shared" si="0"/>
        <v>40913</v>
      </c>
      <c r="E51" s="19">
        <f t="shared" si="5"/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208</v>
      </c>
      <c r="K51" s="9" t="s">
        <v>646</v>
      </c>
      <c r="L51" s="9" t="s">
        <v>647</v>
      </c>
      <c r="M51" s="10" t="str">
        <f>VLOOKUP(B51,SAOM!B$2:H1045,7,0)</f>
        <v>SES-FOAS-0690</v>
      </c>
      <c r="N51" s="33">
        <v>4033</v>
      </c>
      <c r="O51" s="19">
        <f>VLOOKUP(B51,SAOM!B$2:I1045,8,0)</f>
        <v>40900</v>
      </c>
      <c r="P51" s="19" t="str">
        <f>VLOOKUP(B51,AG_Lider!A$1:F1403,6,0)</f>
        <v>CONCLUÍDO</v>
      </c>
      <c r="Q51" s="24" t="str">
        <f>VLOOKUP(B51,SAOM!B$2:J1045,9,0)</f>
        <v>Alvaro Dorneles Cordeiro Valadares Machado</v>
      </c>
      <c r="R51" s="19" t="str">
        <f>VLOOKUP(B51,SAOM!B$2:K1491,10,0)</f>
        <v>Rua Renato Azeredo, 210 - Centro</v>
      </c>
      <c r="S51" s="24" t="str">
        <f>VLOOKUP(B51,SAOM!B$2:L1771,11,0)</f>
        <v>(31) 3716-7154</v>
      </c>
      <c r="T51" s="43">
        <v>40892</v>
      </c>
      <c r="U51" s="9" t="str">
        <f>VLOOKUP(B51,SAOM!B$2:M1351,12,0)</f>
        <v>00:20:0E:10:48:63</v>
      </c>
      <c r="V51" s="19">
        <v>40904</v>
      </c>
      <c r="W51" s="9" t="s">
        <v>493</v>
      </c>
      <c r="X51" s="52">
        <v>40905</v>
      </c>
      <c r="Y51" s="55">
        <v>40927</v>
      </c>
      <c r="Z51" s="46" t="s">
        <v>763</v>
      </c>
      <c r="AA51" s="21">
        <v>40904</v>
      </c>
    </row>
    <row r="52" spans="1:27" ht="15" customHeight="1">
      <c r="A52" s="22">
        <v>691</v>
      </c>
      <c r="B52" s="92" t="s">
        <v>94</v>
      </c>
      <c r="C52" s="19">
        <v>40868</v>
      </c>
      <c r="D52" s="19">
        <f t="shared" si="0"/>
        <v>40913</v>
      </c>
      <c r="E52" s="19">
        <f t="shared" si="5"/>
        <v>40928</v>
      </c>
      <c r="F52" s="19"/>
      <c r="G52" s="8" t="s">
        <v>525</v>
      </c>
      <c r="H52" s="8" t="s">
        <v>504</v>
      </c>
      <c r="I52" s="8" t="s">
        <v>507</v>
      </c>
      <c r="J52" s="9" t="s">
        <v>209</v>
      </c>
      <c r="K52" s="9" t="s">
        <v>648</v>
      </c>
      <c r="L52" s="9" t="s">
        <v>649</v>
      </c>
      <c r="M52" s="10" t="str">
        <f>VLOOKUP(B52,SAOM!B$2:H1046,7,0)</f>
        <v>SES-FRAR-0691</v>
      </c>
      <c r="N52" s="33">
        <v>4035</v>
      </c>
      <c r="O52" s="19">
        <f>VLOOKUP(B52,SAOM!B$2:I1046,8,0)</f>
        <v>40921</v>
      </c>
      <c r="P52" s="19" t="str">
        <f>VLOOKUP(B52,AG_Lider!A$1:F1404,6,0)</f>
        <v>CONCLUÍDO</v>
      </c>
      <c r="Q52" s="24" t="str">
        <f>VLOOKUP(B52,SAOM!B$2:J1046,9,0)</f>
        <v>Daniella Augusta Hollerbach</v>
      </c>
      <c r="R52" s="19" t="str">
        <f>VLOOKUP(B52,SAOM!B$2:K1492,10,0)</f>
        <v>Rua Oswaldo Alves Machado, 0 - Centro</v>
      </c>
      <c r="S52" s="24" t="str">
        <f>VLOOKUP(B52,SAOM!B$2:L1772,11,0)</f>
        <v>(33) 3512-1210</v>
      </c>
      <c r="T52" s="43">
        <v>40899</v>
      </c>
      <c r="U52" s="9" t="str">
        <f>VLOOKUP(B52,SAOM!B$2:M1352,12,0)</f>
        <v>00:20:0E:10:48:8D</v>
      </c>
      <c r="V52" s="19">
        <v>40924</v>
      </c>
      <c r="W52" s="9" t="s">
        <v>508</v>
      </c>
      <c r="X52" s="52">
        <v>40924</v>
      </c>
      <c r="Y52" s="19" t="s">
        <v>2822</v>
      </c>
      <c r="Z52" s="46"/>
      <c r="AA52" s="21">
        <v>40924</v>
      </c>
    </row>
    <row r="53" spans="1:27" ht="15" customHeight="1">
      <c r="A53" s="22">
        <v>692</v>
      </c>
      <c r="B53" s="92" t="s">
        <v>96</v>
      </c>
      <c r="C53" s="19">
        <v>40868</v>
      </c>
      <c r="D53" s="19">
        <f t="shared" si="0"/>
        <v>40913</v>
      </c>
      <c r="E53" s="19">
        <f t="shared" si="5"/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210</v>
      </c>
      <c r="K53" s="9" t="s">
        <v>650</v>
      </c>
      <c r="L53" s="9" t="s">
        <v>651</v>
      </c>
      <c r="M53" s="10" t="str">
        <f>VLOOKUP(B53,SAOM!B$2:H1047,7,0)</f>
        <v>SES-GONA-0692</v>
      </c>
      <c r="N53" s="33">
        <v>4033</v>
      </c>
      <c r="O53" s="19">
        <f>VLOOKUP(B53,SAOM!B$2:I1047,8,0)</f>
        <v>40912</v>
      </c>
      <c r="P53" s="19" t="str">
        <f>VLOOKUP(B53,AG_Lider!A$1:F1405,6,0)</f>
        <v>CONCLUÍDO</v>
      </c>
      <c r="Q53" s="24" t="str">
        <f>VLOOKUP(B53,SAOM!B$2:J1047,9,0)</f>
        <v>Adhemar Januzzi Mazzoni</v>
      </c>
      <c r="R53" s="19" t="str">
        <f>VLOOKUP(B53,SAOM!B$2:K1493,10,0)</f>
        <v>Rua Farmacêutico Vespasiano Pinto Vieira, 0 - Centro</v>
      </c>
      <c r="S53" s="24" t="str">
        <f>VLOOKUP(B53,SAOM!B$2:L1773,11,0)</f>
        <v>(32) 3274-5517</v>
      </c>
      <c r="T53" s="43">
        <v>40891</v>
      </c>
      <c r="U53" s="9" t="str">
        <f>VLOOKUP(B53,SAOM!B$2:M1353,12,0)</f>
        <v>00:20:0E:10:48:69</v>
      </c>
      <c r="V53" s="19">
        <v>40913</v>
      </c>
      <c r="W53" s="9" t="s">
        <v>495</v>
      </c>
      <c r="X53" s="52">
        <v>40913</v>
      </c>
      <c r="Y53" s="55">
        <v>40954</v>
      </c>
      <c r="Z53" s="9" t="s">
        <v>764</v>
      </c>
      <c r="AA53" s="21">
        <v>40913</v>
      </c>
    </row>
    <row r="54" spans="1:27">
      <c r="A54" s="22">
        <v>693</v>
      </c>
      <c r="B54" s="92" t="s">
        <v>98</v>
      </c>
      <c r="C54" s="19">
        <v>40868</v>
      </c>
      <c r="D54" s="19">
        <f t="shared" si="0"/>
        <v>40913</v>
      </c>
      <c r="E54" s="19">
        <v>40951</v>
      </c>
      <c r="F54" s="19">
        <v>40892</v>
      </c>
      <c r="G54" s="8" t="s">
        <v>525</v>
      </c>
      <c r="H54" s="8" t="s">
        <v>504</v>
      </c>
      <c r="I54" s="8" t="s">
        <v>507</v>
      </c>
      <c r="J54" s="9" t="s">
        <v>211</v>
      </c>
      <c r="K54" s="9" t="s">
        <v>528</v>
      </c>
      <c r="L54" s="9" t="s">
        <v>529</v>
      </c>
      <c r="M54" s="10" t="str">
        <f>VLOOKUP(B54,SAOM!B$2:H1048,7,0)</f>
        <v>SES-GUIA-0693</v>
      </c>
      <c r="N54" s="33">
        <v>4033</v>
      </c>
      <c r="O54" s="19">
        <f>VLOOKUP(B54,SAOM!B$2:I1048,8,0)</f>
        <v>40933</v>
      </c>
      <c r="P54" s="19" t="str">
        <f>VLOOKUP(B54,AG_Lider!A$1:F1406,6,0)</f>
        <v>CONCLUÍDO</v>
      </c>
      <c r="Q54" s="24" t="str">
        <f>VLOOKUP(B54,SAOM!B$2:J1048,9,0)</f>
        <v>Polliana Santiago Costa Mundim</v>
      </c>
      <c r="R54" s="19" t="str">
        <f>VLOOKUP(B54,SAOM!B$2:K1494,10,0)</f>
        <v xml:space="preserve">praça Pedro Guimarães, 245 - Centro </v>
      </c>
      <c r="S54" s="24" t="str">
        <f>VLOOKUP(B54,SAOM!B$2:L1774,11,0)</f>
        <v>(34) 3834-1924</v>
      </c>
      <c r="T54" s="43">
        <v>40930</v>
      </c>
      <c r="U54" s="9" t="str">
        <f>VLOOKUP(B54,SAOM!B$2:M1354,12,0)</f>
        <v>00:20:0E:10:48:48</v>
      </c>
      <c r="V54" s="19">
        <v>40931</v>
      </c>
      <c r="W54" s="9"/>
      <c r="X54" s="52">
        <v>40932</v>
      </c>
      <c r="Y54" s="55">
        <v>40954</v>
      </c>
      <c r="Z54" s="46" t="s">
        <v>2819</v>
      </c>
      <c r="AA54" s="21">
        <v>40932</v>
      </c>
    </row>
    <row r="55" spans="1:27">
      <c r="A55" s="22">
        <v>694</v>
      </c>
      <c r="B55" s="92" t="s">
        <v>99</v>
      </c>
      <c r="C55" s="19">
        <v>40868</v>
      </c>
      <c r="D55" s="19">
        <f t="shared" si="0"/>
        <v>40913</v>
      </c>
      <c r="E55" s="19" t="s">
        <v>507</v>
      </c>
      <c r="F55" s="78">
        <v>40914</v>
      </c>
      <c r="G55" s="8" t="s">
        <v>779</v>
      </c>
      <c r="H55" s="8" t="s">
        <v>504</v>
      </c>
      <c r="I55" s="8" t="s">
        <v>514</v>
      </c>
      <c r="J55" s="9" t="s">
        <v>212</v>
      </c>
      <c r="K55" s="9" t="s">
        <v>652</v>
      </c>
      <c r="L55" s="9" t="s">
        <v>653</v>
      </c>
      <c r="M55" s="10" t="str">
        <f>VLOOKUP(B55,SAOM!B$2:H1049,7,0)</f>
        <v>SES-GUMA-0694</v>
      </c>
      <c r="N55" s="33">
        <v>4033</v>
      </c>
      <c r="O55" s="19">
        <f>VLOOKUP(B55,SAOM!B$2:I1049,8,0)</f>
        <v>40911</v>
      </c>
      <c r="P55" s="19" t="str">
        <f>VLOOKUP(B55,AG_Lider!A$1:F1407,6,0)</f>
        <v>VODANET</v>
      </c>
      <c r="Q55" s="24" t="str">
        <f>VLOOKUP(B55,SAOM!B$2:J1049,9,0)</f>
        <v>Helano Cunha</v>
      </c>
      <c r="R55" s="19" t="str">
        <f>VLOOKUP(B55,SAOM!B$2:K1495,10,0)</f>
        <v>Rua Vereador José Manoel, 0 - Centro</v>
      </c>
      <c r="S55" s="24" t="str">
        <f>VLOOKUP(B55,SAOM!B$2:L1775,11,0)</f>
        <v>(32) 3553-1225</v>
      </c>
      <c r="T55" s="43"/>
      <c r="U55" s="9" t="str">
        <f>VLOOKUP(B55,SAOM!B$2:M1355,12,0)</f>
        <v>-</v>
      </c>
      <c r="V55" s="19"/>
      <c r="W55" s="9"/>
      <c r="X55" s="52"/>
      <c r="Y55" s="55"/>
      <c r="Z55" s="104" t="s">
        <v>692</v>
      </c>
      <c r="AA55" s="21">
        <v>40931</v>
      </c>
    </row>
    <row r="56" spans="1:27" ht="15" customHeight="1">
      <c r="A56" s="22">
        <v>695</v>
      </c>
      <c r="B56" s="92" t="s">
        <v>101</v>
      </c>
      <c r="C56" s="19">
        <v>40868</v>
      </c>
      <c r="D56" s="19">
        <f t="shared" si="0"/>
        <v>40913</v>
      </c>
      <c r="E56" s="19">
        <v>40933</v>
      </c>
      <c r="F56" s="78">
        <v>40914</v>
      </c>
      <c r="G56" s="8" t="s">
        <v>525</v>
      </c>
      <c r="H56" s="8" t="s">
        <v>504</v>
      </c>
      <c r="I56" s="8" t="s">
        <v>507</v>
      </c>
      <c r="J56" s="9" t="s">
        <v>213</v>
      </c>
      <c r="K56" s="9" t="s">
        <v>654</v>
      </c>
      <c r="L56" s="9" t="s">
        <v>655</v>
      </c>
      <c r="M56" s="10" t="str">
        <f>VLOOKUP(B56,SAOM!B$2:H1050,7,0)</f>
        <v>SES-IBGA-0695</v>
      </c>
      <c r="N56" s="33">
        <v>4033</v>
      </c>
      <c r="O56" s="19">
        <f>VLOOKUP(B56,SAOM!B$2:I1050,8,0)</f>
        <v>40919</v>
      </c>
      <c r="P56" s="19" t="str">
        <f>VLOOKUP(B56,AG_Lider!A$1:F1408,6,0)</f>
        <v>CONCLUÍDO</v>
      </c>
      <c r="Q56" s="24" t="str">
        <f>VLOOKUP(B56,SAOM!B$2:J1050,9,0)</f>
        <v>Bianca Maria Gonzaga Silva</v>
      </c>
      <c r="R56" s="19" t="str">
        <f>VLOOKUP(B56,SAOM!B$2:K1496,10,0)</f>
        <v>Rua Rio Grande do Sul, 116 - Santana</v>
      </c>
      <c r="S56" s="24" t="str">
        <f>VLOOKUP(B56,SAOM!B$2:L1776,11,0)</f>
        <v>(32) 3347-1243</v>
      </c>
      <c r="T56" s="43">
        <v>40892</v>
      </c>
      <c r="U56" s="9" t="str">
        <f>VLOOKUP(B56,SAOM!B$2:M1356,12,0)</f>
        <v>00:20:0E:10:48:B0</v>
      </c>
      <c r="V56" s="19">
        <v>40919</v>
      </c>
      <c r="W56" s="9" t="s">
        <v>488</v>
      </c>
      <c r="X56" s="52">
        <v>40919</v>
      </c>
      <c r="Y56" s="55">
        <v>41012</v>
      </c>
      <c r="Z56" s="46" t="s">
        <v>764</v>
      </c>
      <c r="AA56" s="21">
        <v>40919</v>
      </c>
    </row>
    <row r="57" spans="1:27" ht="15" customHeight="1">
      <c r="A57" s="22">
        <v>696</v>
      </c>
      <c r="B57" s="92" t="s">
        <v>103</v>
      </c>
      <c r="C57" s="19">
        <v>40868</v>
      </c>
      <c r="D57" s="19">
        <f t="shared" si="0"/>
        <v>40913</v>
      </c>
      <c r="E57" s="19">
        <f t="shared" ref="E57:E60" si="6">C57+60</f>
        <v>40928</v>
      </c>
      <c r="F57" s="19"/>
      <c r="G57" s="8" t="s">
        <v>525</v>
      </c>
      <c r="H57" s="8" t="s">
        <v>504</v>
      </c>
      <c r="I57" s="8" t="s">
        <v>507</v>
      </c>
      <c r="J57" s="9" t="s">
        <v>214</v>
      </c>
      <c r="K57" s="9" t="s">
        <v>656</v>
      </c>
      <c r="L57" s="9" t="s">
        <v>657</v>
      </c>
      <c r="M57" s="10" t="str">
        <f>VLOOKUP(B57,SAOM!B$2:H1051,7,0)</f>
        <v>SES-IGGA-0696</v>
      </c>
      <c r="N57" s="33">
        <v>4033</v>
      </c>
      <c r="O57" s="19">
        <f>VLOOKUP(B57,SAOM!B$2:I1051,8,0)</f>
        <v>40918</v>
      </c>
      <c r="P57" s="19" t="str">
        <f>VLOOKUP(B57,AG_Lider!A$1:F1409,6,0)</f>
        <v>CONCLUÍDO</v>
      </c>
      <c r="Q57" s="24" t="str">
        <f>VLOOKUP(B57,SAOM!B$2:J1051,9,0)</f>
        <v>Leila Bastos Gomes</v>
      </c>
      <c r="R57" s="19" t="str">
        <f>VLOOKUP(B57,SAOM!B$2:K1497,10,0)</f>
        <v>Rua Pará de Minas, 179 - Centro</v>
      </c>
      <c r="S57" s="24" t="str">
        <f>VLOOKUP(B57,SAOM!B$2:L1777,11,0)</f>
        <v>(37) 3246-1191</v>
      </c>
      <c r="T57" s="43">
        <v>40892</v>
      </c>
      <c r="U57" s="9" t="str">
        <f>VLOOKUP(B57,SAOM!B$2:M1357,12,0)</f>
        <v>00:20:0E:10:48:61</v>
      </c>
      <c r="V57" s="19">
        <v>40918</v>
      </c>
      <c r="W57" s="9" t="s">
        <v>494</v>
      </c>
      <c r="X57" s="52">
        <v>40918</v>
      </c>
      <c r="Y57" s="55">
        <v>41012</v>
      </c>
      <c r="Z57" s="46" t="s">
        <v>764</v>
      </c>
      <c r="AA57" s="21">
        <v>40918</v>
      </c>
    </row>
    <row r="58" spans="1:27" ht="15" customHeight="1">
      <c r="A58" s="22">
        <v>697</v>
      </c>
      <c r="B58" s="92" t="s">
        <v>105</v>
      </c>
      <c r="C58" s="19">
        <v>40868</v>
      </c>
      <c r="D58" s="19">
        <f t="shared" si="0"/>
        <v>40913</v>
      </c>
      <c r="E58" s="19">
        <v>40939</v>
      </c>
      <c r="F58" s="19">
        <v>40919</v>
      </c>
      <c r="G58" s="8" t="s">
        <v>525</v>
      </c>
      <c r="H58" s="8" t="s">
        <v>504</v>
      </c>
      <c r="I58" s="8" t="s">
        <v>507</v>
      </c>
      <c r="J58" s="58" t="s">
        <v>215</v>
      </c>
      <c r="K58" s="9" t="s">
        <v>658</v>
      </c>
      <c r="L58" s="9" t="s">
        <v>659</v>
      </c>
      <c r="M58" s="10" t="str">
        <f>VLOOKUP(B58,SAOM!B$2:H1052,7,0)</f>
        <v>SES-INBA-0697</v>
      </c>
      <c r="N58" s="33">
        <v>4033</v>
      </c>
      <c r="O58" s="19">
        <f>VLOOKUP(B58,SAOM!B$2:I1052,8,0)</f>
        <v>40931</v>
      </c>
      <c r="P58" s="19" t="str">
        <f>VLOOKUP(B58,AG_Lider!A$1:F1410,6,0)</f>
        <v>CONCLUÍDO</v>
      </c>
      <c r="Q58" s="24" t="str">
        <f>VLOOKUP(B58,SAOM!B$2:J1052,9,0)</f>
        <v>Antônio Celso Neves Mariz</v>
      </c>
      <c r="R58" s="19" t="str">
        <f>VLOOKUP(B58,SAOM!B$2:K1498,10,0)</f>
        <v>avenida Geraldo Magalhães Mascarenhas, 469 - Centro</v>
      </c>
      <c r="S58" s="24" t="str">
        <f>VLOOKUP(B58,SAOM!B$2:L1778,11,0)</f>
        <v>(38) 3723-1267</v>
      </c>
      <c r="T58" s="43">
        <v>40932</v>
      </c>
      <c r="U58" s="9" t="str">
        <f>VLOOKUP(B58,SAOM!B$2:M1358,12,0)</f>
        <v>00:20:0E:10:48:B3</v>
      </c>
      <c r="V58" s="19">
        <v>40931</v>
      </c>
      <c r="W58" s="9" t="s">
        <v>493</v>
      </c>
      <c r="X58" s="52">
        <v>40934</v>
      </c>
      <c r="Y58" s="55">
        <v>40954</v>
      </c>
      <c r="Z58" s="46" t="s">
        <v>764</v>
      </c>
      <c r="AA58" s="21">
        <v>40934</v>
      </c>
    </row>
    <row r="59" spans="1:27" ht="15" customHeight="1">
      <c r="A59" s="22">
        <v>698</v>
      </c>
      <c r="B59" s="92" t="s">
        <v>106</v>
      </c>
      <c r="C59" s="19">
        <v>40868</v>
      </c>
      <c r="D59" s="19">
        <f t="shared" si="0"/>
        <v>40913</v>
      </c>
      <c r="E59" s="19">
        <v>40931</v>
      </c>
      <c r="F59" s="78">
        <v>40918</v>
      </c>
      <c r="G59" s="8" t="s">
        <v>525</v>
      </c>
      <c r="H59" s="8" t="s">
        <v>504</v>
      </c>
      <c r="I59" s="8" t="s">
        <v>507</v>
      </c>
      <c r="J59" s="9" t="s">
        <v>216</v>
      </c>
      <c r="K59" s="9" t="s">
        <v>660</v>
      </c>
      <c r="L59" s="9" t="s">
        <v>661</v>
      </c>
      <c r="M59" s="10" t="str">
        <f>VLOOKUP(B59,SAOM!B$2:H1053,7,0)</f>
        <v>SES-ITGA-0698</v>
      </c>
      <c r="N59" s="33">
        <v>4033</v>
      </c>
      <c r="O59" s="19">
        <f>VLOOKUP(B59,SAOM!B$2:I1053,8,0)</f>
        <v>40921</v>
      </c>
      <c r="P59" s="19" t="s">
        <v>516</v>
      </c>
      <c r="Q59" s="24" t="str">
        <f>VLOOKUP(B59,SAOM!B$2:J1053,9,0)</f>
        <v>Rosangela Freitas Soares de Moraes Rezende</v>
      </c>
      <c r="R59" s="19" t="str">
        <f>VLOOKUP(B59,SAOM!B$2:K1499,10,0)</f>
        <v>Rua Otaviano Teodoro Leite, 423 - Centro</v>
      </c>
      <c r="S59" s="24" t="str">
        <f>VLOOKUP(B59,SAOM!B$2:L1779,11,0)</f>
        <v>(35) 3825-1230</v>
      </c>
      <c r="T59" s="43">
        <v>40920</v>
      </c>
      <c r="U59" s="9" t="str">
        <f>VLOOKUP(B59,SAOM!B$2:M1359,12,0)</f>
        <v>00:20:0E:10:48:45</v>
      </c>
      <c r="V59" s="19">
        <v>40921</v>
      </c>
      <c r="W59" s="9"/>
      <c r="X59" s="52">
        <v>40921</v>
      </c>
      <c r="Y59" s="55">
        <v>41012</v>
      </c>
      <c r="Z59" s="46" t="s">
        <v>764</v>
      </c>
      <c r="AA59" s="21">
        <v>40921</v>
      </c>
    </row>
    <row r="60" spans="1:27" ht="15" customHeight="1">
      <c r="A60" s="22">
        <v>699</v>
      </c>
      <c r="B60" s="92" t="s">
        <v>107</v>
      </c>
      <c r="C60" s="19">
        <v>40868</v>
      </c>
      <c r="D60" s="19">
        <f t="shared" si="0"/>
        <v>40913</v>
      </c>
      <c r="E60" s="19">
        <f t="shared" si="6"/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217</v>
      </c>
      <c r="K60" s="9" t="s">
        <v>662</v>
      </c>
      <c r="L60" s="9" t="s">
        <v>663</v>
      </c>
      <c r="M60" s="10" t="str">
        <f>VLOOKUP(B60,SAOM!B$2:H1054,7,0)</f>
        <v>SES-JAUI-0699</v>
      </c>
      <c r="N60" s="33">
        <v>4033</v>
      </c>
      <c r="O60" s="19">
        <f>VLOOKUP(B60,SAOM!B$2:I1054,8,0)</f>
        <v>40920</v>
      </c>
      <c r="P60" s="19" t="s">
        <v>516</v>
      </c>
      <c r="Q60" s="24" t="str">
        <f>VLOOKUP(B60,SAOM!B$2:J1054,9,0)</f>
        <v>Carlos Alberto Corrua</v>
      </c>
      <c r="R60" s="19" t="str">
        <f>VLOOKUP(B60,SAOM!B$2:K1500,10,0)</f>
        <v>Rua Walter Nasser, 4 - Centro</v>
      </c>
      <c r="S60" s="24" t="str">
        <f>VLOOKUP(B60,SAOM!B$2:L1780,11,0)</f>
        <v>(35) 3593-1426</v>
      </c>
      <c r="T60" s="43">
        <v>40891</v>
      </c>
      <c r="U60" s="9" t="str">
        <f>VLOOKUP(B60,SAOM!B$2:M1360,12,0)</f>
        <v>00:20:0E:10:48:A9</v>
      </c>
      <c r="V60" s="19">
        <v>40921</v>
      </c>
      <c r="W60" s="9" t="s">
        <v>487</v>
      </c>
      <c r="X60" s="52">
        <v>40921</v>
      </c>
      <c r="Y60" s="55">
        <v>40927</v>
      </c>
      <c r="Z60" s="46" t="s">
        <v>764</v>
      </c>
      <c r="AA60" s="21">
        <v>40921</v>
      </c>
    </row>
    <row r="61" spans="1:27">
      <c r="A61" s="22">
        <v>700</v>
      </c>
      <c r="B61" s="92" t="s">
        <v>109</v>
      </c>
      <c r="C61" s="19">
        <v>40868</v>
      </c>
      <c r="D61" s="19">
        <f t="shared" si="0"/>
        <v>40913</v>
      </c>
      <c r="E61" s="19">
        <v>40951</v>
      </c>
      <c r="F61" s="19">
        <v>40891</v>
      </c>
      <c r="G61" s="8" t="s">
        <v>525</v>
      </c>
      <c r="H61" s="8" t="s">
        <v>504</v>
      </c>
      <c r="I61" s="8" t="s">
        <v>507</v>
      </c>
      <c r="J61" s="9" t="s">
        <v>218</v>
      </c>
      <c r="K61" s="9" t="s">
        <v>664</v>
      </c>
      <c r="L61" s="9" t="s">
        <v>665</v>
      </c>
      <c r="M61" s="10" t="str">
        <f>VLOOKUP(B61,SAOM!B$2:H1055,7,0)</f>
        <v>SES-JEAS-0700</v>
      </c>
      <c r="N61" s="33">
        <v>4035</v>
      </c>
      <c r="O61" s="19">
        <f>VLOOKUP(B61,SAOM!B$2:I1055,8,0)</f>
        <v>40942</v>
      </c>
      <c r="P61" s="19" t="str">
        <f>VLOOKUP(B61,AG_Lider!A$1:F1413,6,0)</f>
        <v>CONCLUÍDO</v>
      </c>
      <c r="Q61" s="24" t="str">
        <f>VLOOKUP(B61,SAOM!B$2:J1055,9,0)</f>
        <v>Lilia Rodrigues do Nascimento</v>
      </c>
      <c r="R61" s="19" t="str">
        <f>VLOOKUP(B61,SAOM!B$2:K1501,10,0)</f>
        <v>Rua Pouso Alegre, 267 - Lagoinha</v>
      </c>
      <c r="S61" s="24" t="str">
        <f>VLOOKUP(B61,SAOM!B$2:L1781,11,0)</f>
        <v>(33) 3738-9087</v>
      </c>
      <c r="T61" s="43">
        <v>40945</v>
      </c>
      <c r="U61" s="9" t="str">
        <f>VLOOKUP(B61,SAOM!B$2:M1361,12,0)</f>
        <v xml:space="preserve">00:20:0E:10:48:41 </v>
      </c>
      <c r="V61" s="19">
        <v>40946</v>
      </c>
      <c r="W61" s="9" t="s">
        <v>682</v>
      </c>
      <c r="X61" s="52">
        <v>40946</v>
      </c>
      <c r="Y61" s="55">
        <v>40984</v>
      </c>
      <c r="Z61" s="46" t="s">
        <v>2698</v>
      </c>
      <c r="AA61" s="21">
        <v>40946</v>
      </c>
    </row>
    <row r="62" spans="1:27">
      <c r="A62" s="22">
        <v>701</v>
      </c>
      <c r="B62" s="92" t="s">
        <v>111</v>
      </c>
      <c r="C62" s="19">
        <v>40868</v>
      </c>
      <c r="D62" s="19">
        <f t="shared" si="0"/>
        <v>40913</v>
      </c>
      <c r="E62" s="19">
        <v>40951</v>
      </c>
      <c r="F62" s="19">
        <v>40892</v>
      </c>
      <c r="G62" s="8" t="s">
        <v>525</v>
      </c>
      <c r="H62" s="8" t="s">
        <v>504</v>
      </c>
      <c r="I62" s="8" t="s">
        <v>507</v>
      </c>
      <c r="J62" s="9" t="s">
        <v>219</v>
      </c>
      <c r="K62" s="9" t="s">
        <v>666</v>
      </c>
      <c r="L62" s="9" t="s">
        <v>667</v>
      </c>
      <c r="M62" s="10" t="str">
        <f>VLOOKUP(B62,SAOM!B$2:H1056,7,0)</f>
        <v>SES-JEAI-0701</v>
      </c>
      <c r="N62" s="33">
        <v>4035</v>
      </c>
      <c r="O62" s="19">
        <f>VLOOKUP(B62,SAOM!B$2:I1056,8,0)</f>
        <v>40934</v>
      </c>
      <c r="P62" s="19" t="str">
        <f>VLOOKUP(B62,AG_Lider!A$1:F1414,6,0)</f>
        <v>CONCLUÍDO</v>
      </c>
      <c r="Q62" s="24" t="str">
        <f>VLOOKUP(B62,SAOM!B$2:J1056,9,0)</f>
        <v>Sania Mara Ribeiro Duarte</v>
      </c>
      <c r="R62" s="19" t="str">
        <f>VLOOKUP(B62,SAOM!B$2:K1502,10,0)</f>
        <v>Rua Vereador Silvestre Augusto Costa, 82 - Centro</v>
      </c>
      <c r="S62" s="24" t="str">
        <f>VLOOKUP(B62,SAOM!B$2:L1782,11,0)</f>
        <v>(38) 3744-1615</v>
      </c>
      <c r="T62" s="43">
        <v>40933</v>
      </c>
      <c r="U62" s="9" t="str">
        <f>VLOOKUP(B62,SAOM!B$2:M1362,12,0)</f>
        <v>00:20:0E:10:48:AE</v>
      </c>
      <c r="V62" s="19">
        <v>40934</v>
      </c>
      <c r="W62" s="9" t="s">
        <v>498</v>
      </c>
      <c r="X62" s="52">
        <v>40935</v>
      </c>
      <c r="Y62" s="55">
        <v>40954</v>
      </c>
      <c r="Z62" s="46" t="s">
        <v>764</v>
      </c>
      <c r="AA62" s="21">
        <v>40935</v>
      </c>
    </row>
    <row r="63" spans="1:27" ht="15" customHeight="1">
      <c r="A63" s="22">
        <v>721</v>
      </c>
      <c r="B63" s="92" t="s">
        <v>112</v>
      </c>
      <c r="C63" s="19">
        <v>40868</v>
      </c>
      <c r="D63" s="19">
        <f t="shared" si="0"/>
        <v>40913</v>
      </c>
      <c r="E63" s="19">
        <f t="shared" ref="E63:E64" si="7"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220</v>
      </c>
      <c r="K63" s="9" t="s">
        <v>668</v>
      </c>
      <c r="L63" s="9" t="s">
        <v>669</v>
      </c>
      <c r="M63" s="10" t="str">
        <f>VLOOKUP(B63,SAOM!B$2:H1057,7,0)</f>
        <v>SES-JEBA-0721</v>
      </c>
      <c r="N63" s="33">
        <v>4033</v>
      </c>
      <c r="O63" s="19">
        <f>VLOOKUP(B63,SAOM!B$2:I1057,8,0)</f>
        <v>40913</v>
      </c>
      <c r="P63" s="19" t="str">
        <f>VLOOKUP(B63,AG_Lider!A$1:F1415,6,0)</f>
        <v>CONCLUÍDO</v>
      </c>
      <c r="Q63" s="24" t="str">
        <f>VLOOKUP(B63,SAOM!B$2:J1057,9,0)</f>
        <v>Jussara Amaral Mateus</v>
      </c>
      <c r="R63" s="19" t="str">
        <f>VLOOKUP(B63,SAOM!B$2:K1503,10,0)</f>
        <v>Rua João Saturnino Lopes, 365 - Centro</v>
      </c>
      <c r="S63" s="24" t="str">
        <f>VLOOKUP(B63,SAOM!B$2:L1783,11,0)</f>
        <v>(31) 8447-4943</v>
      </c>
      <c r="T63" s="43">
        <v>40891</v>
      </c>
      <c r="U63" s="9" t="str">
        <f>VLOOKUP(B63,SAOM!B$2:M1363,12,0)</f>
        <v>00:20:0E:10:48:AB</v>
      </c>
      <c r="V63" s="19">
        <v>40911</v>
      </c>
      <c r="W63" s="9" t="s">
        <v>486</v>
      </c>
      <c r="X63" s="52">
        <v>40910</v>
      </c>
      <c r="Y63" s="55">
        <v>41012</v>
      </c>
      <c r="Z63" s="46" t="s">
        <v>764</v>
      </c>
      <c r="AA63" s="21">
        <v>40911</v>
      </c>
    </row>
    <row r="64" spans="1:27" ht="15" customHeight="1">
      <c r="A64" s="22">
        <v>722</v>
      </c>
      <c r="B64" s="92" t="s">
        <v>114</v>
      </c>
      <c r="C64" s="19">
        <v>40868</v>
      </c>
      <c r="D64" s="19">
        <f t="shared" si="0"/>
        <v>40913</v>
      </c>
      <c r="E64" s="19">
        <f t="shared" si="7"/>
        <v>40928</v>
      </c>
      <c r="F64" s="19"/>
      <c r="G64" s="8" t="s">
        <v>525</v>
      </c>
      <c r="H64" s="8" t="s">
        <v>504</v>
      </c>
      <c r="I64" s="8" t="s">
        <v>507</v>
      </c>
      <c r="J64" s="9" t="s">
        <v>221</v>
      </c>
      <c r="K64" s="9" t="s">
        <v>670</v>
      </c>
      <c r="L64" s="9" t="s">
        <v>671</v>
      </c>
      <c r="M64" s="10" t="str">
        <f>VLOOKUP(B64,SAOM!B$2:H1058,7,0)</f>
        <v>SES-JOIA-0722</v>
      </c>
      <c r="N64" s="33">
        <v>4033</v>
      </c>
      <c r="O64" s="19">
        <f>VLOOKUP(B64,SAOM!B$2:I1058,8,0)</f>
        <v>40904</v>
      </c>
      <c r="P64" s="19" t="str">
        <f>VLOOKUP(B64,AG_Lider!A$1:F1416,6,0)</f>
        <v>CONCLUÍDO</v>
      </c>
      <c r="Q64" s="24" t="str">
        <f>VLOOKUP(B64,SAOM!B$2:J1058,9,0)</f>
        <v>Ana Paula de Menezes Moreira</v>
      </c>
      <c r="R64" s="19" t="str">
        <f>VLOOKUP(B64,SAOM!B$2:K1504,10,0)</f>
        <v>Rua Joaquim Dias de Moura, 20 - Centro</v>
      </c>
      <c r="S64" s="24" t="str">
        <f>VLOOKUP(B64,SAOM!B$2:L1784,11,0)</f>
        <v>(33) 3252-1405</v>
      </c>
      <c r="T64" s="43">
        <v>40893</v>
      </c>
      <c r="U64" s="9" t="str">
        <f>VLOOKUP(B64,SAOM!B$2:M1364,12,0)</f>
        <v>00:20:0E:10:48:64</v>
      </c>
      <c r="V64" s="19">
        <v>40904</v>
      </c>
      <c r="W64" s="9" t="s">
        <v>499</v>
      </c>
      <c r="X64" s="52">
        <v>40905</v>
      </c>
      <c r="Y64" s="19">
        <v>41012</v>
      </c>
      <c r="Z64" s="46" t="s">
        <v>764</v>
      </c>
      <c r="AA64" s="21">
        <v>40905</v>
      </c>
    </row>
    <row r="65" spans="1:27">
      <c r="A65" s="22">
        <v>723</v>
      </c>
      <c r="B65" s="92" t="s">
        <v>116</v>
      </c>
      <c r="C65" s="19">
        <v>40868</v>
      </c>
      <c r="D65" s="19">
        <f t="shared" si="0"/>
        <v>40913</v>
      </c>
      <c r="E65" s="19" t="s">
        <v>507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222</v>
      </c>
      <c r="K65" s="9" t="s">
        <v>672</v>
      </c>
      <c r="L65" s="9" t="s">
        <v>673</v>
      </c>
      <c r="M65" s="10" t="str">
        <f>VLOOKUP(B65,SAOM!B$2:H1059,7,0)</f>
        <v>SES-JOAS-0723</v>
      </c>
      <c r="N65" s="33">
        <v>4035</v>
      </c>
      <c r="O65" s="19">
        <f>VLOOKUP(B65,SAOM!B$2:I1059,8,0)</f>
        <v>40996</v>
      </c>
      <c r="P65" s="19" t="str">
        <f>VLOOKUP(B65,AG_Lider!A$1:F1417,6,0)</f>
        <v>CONCLUÍDO</v>
      </c>
      <c r="Q65" s="24" t="str">
        <f>VLOOKUP(B65,SAOM!B$2:J1059,9,0)</f>
        <v>Jarisson da Conceição Amaral Santos</v>
      </c>
      <c r="R65" s="19" t="str">
        <f>VLOOKUP(B65,SAOM!B$2:K1505,10,0)</f>
        <v>Rua Professora Juscelina Costa, 420 - Centro</v>
      </c>
      <c r="S65" s="24" t="str">
        <f>VLOOKUP(B65,SAOM!B$2:L1785,11,0)</f>
        <v>(33) 3737-8067</v>
      </c>
      <c r="T65" s="43"/>
      <c r="U65" s="9" t="str">
        <f>VLOOKUP(B65,SAOM!B$2:M1365,12,0)</f>
        <v>00:20:0E:10:48:58</v>
      </c>
      <c r="V65" s="19">
        <v>40997</v>
      </c>
      <c r="W65" s="9" t="s">
        <v>703</v>
      </c>
      <c r="X65" s="52">
        <v>40998</v>
      </c>
      <c r="Y65" s="124">
        <v>41012</v>
      </c>
      <c r="Z65" s="46" t="s">
        <v>2890</v>
      </c>
      <c r="AA65" s="21">
        <v>41002</v>
      </c>
    </row>
    <row r="66" spans="1:27" ht="15" customHeight="1">
      <c r="A66" s="8">
        <v>754</v>
      </c>
      <c r="B66" s="92" t="s">
        <v>133</v>
      </c>
      <c r="C66" s="19">
        <v>40868</v>
      </c>
      <c r="D66" s="19">
        <f t="shared" si="0"/>
        <v>40913</v>
      </c>
      <c r="E66" s="19">
        <f t="shared" ref="E66:E80" si="8"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118</v>
      </c>
      <c r="K66" s="9" t="s">
        <v>674</v>
      </c>
      <c r="L66" s="9" t="s">
        <v>675</v>
      </c>
      <c r="M66" s="10" t="str">
        <f>VLOOKUP(B66,SAOM!B$2:H1060,7,0)</f>
        <v>SES-SAIA-0754</v>
      </c>
      <c r="N66" s="33">
        <v>4033</v>
      </c>
      <c r="O66" s="19">
        <f>VLOOKUP(B66,SAOM!B$2:I1060,8,0)</f>
        <v>40917</v>
      </c>
      <c r="P66" s="19" t="str">
        <f>VLOOKUP(B66,AG_Lider!A$1:F1418,6,0)</f>
        <v>CONCLUÍDO</v>
      </c>
      <c r="Q66" s="24" t="str">
        <f>VLOOKUP(B66,SAOM!B$2:J1060,9,0)</f>
        <v>Rogério Gomes</v>
      </c>
      <c r="R66" s="19" t="str">
        <f>VLOOKUP(B66,SAOM!B$2:K1506,10,0)</f>
        <v>Avenida Senhor do Bonfim, 496 - Cristina A</v>
      </c>
      <c r="S66" s="24" t="str">
        <f>VLOOKUP(B66,SAOM!B$2:L1786,11,0)</f>
        <v>31 3635-9854</v>
      </c>
      <c r="T66" s="43">
        <v>40891</v>
      </c>
      <c r="U66" s="9" t="str">
        <f>VLOOKUP(B66,SAOM!B$2:M1366,12,0)</f>
        <v>00:20:0E:10:48:76</v>
      </c>
      <c r="V66" s="19">
        <v>40918</v>
      </c>
      <c r="W66" s="9" t="s">
        <v>488</v>
      </c>
      <c r="X66" s="52">
        <v>40918</v>
      </c>
      <c r="Y66" s="55">
        <v>41012</v>
      </c>
      <c r="Z66" s="46" t="s">
        <v>764</v>
      </c>
      <c r="AA66" s="21">
        <v>40918</v>
      </c>
    </row>
    <row r="67" spans="1:27" ht="15" customHeight="1">
      <c r="A67" s="34">
        <v>743</v>
      </c>
      <c r="B67" s="92" t="s">
        <v>134</v>
      </c>
      <c r="C67" s="19">
        <v>40868</v>
      </c>
      <c r="D67" s="19">
        <f t="shared" si="0"/>
        <v>40913</v>
      </c>
      <c r="E67" s="19">
        <f t="shared" si="8"/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118</v>
      </c>
      <c r="K67" s="9" t="s">
        <v>674</v>
      </c>
      <c r="L67" s="9" t="s">
        <v>675</v>
      </c>
      <c r="M67" s="10" t="str">
        <f>VLOOKUP(B67,SAOM!B$2:H1061,7,0)</f>
        <v>SES-SAIA-0743</v>
      </c>
      <c r="N67" s="33">
        <v>4033</v>
      </c>
      <c r="O67" s="19">
        <f>VLOOKUP(B67,SAOM!B$2:I1061,8,0)</f>
        <v>40893</v>
      </c>
      <c r="P67" s="19" t="str">
        <f>VLOOKUP(B67,AG_Lider!A$1:F1419,6,0)</f>
        <v>CONCLUÍDO</v>
      </c>
      <c r="Q67" s="24" t="str">
        <f>VLOOKUP(B67,SAOM!B$2:J1061,9,0)</f>
        <v>Eliatriz Lara</v>
      </c>
      <c r="R67" s="19" t="str">
        <f>VLOOKUP(B67,SAOM!B$2:K1507,10,0)</f>
        <v>Rua Presidente Nilo Peçanha, 110 - Boa Esperança</v>
      </c>
      <c r="S67" s="24" t="str">
        <f>VLOOKUP(B67,SAOM!B$2:L1787,11,0)</f>
        <v>31 3641-5206</v>
      </c>
      <c r="T67" s="43">
        <v>40891</v>
      </c>
      <c r="U67" s="9" t="str">
        <f>VLOOKUP(B67,SAOM!B$2:M1367,12,0)</f>
        <v>00:20:0E:10:48:7A</v>
      </c>
      <c r="V67" s="19">
        <v>40899</v>
      </c>
      <c r="W67" s="9" t="s">
        <v>486</v>
      </c>
      <c r="X67" s="52">
        <v>40899</v>
      </c>
      <c r="Y67" s="54">
        <v>40927</v>
      </c>
      <c r="Z67" s="46" t="s">
        <v>764</v>
      </c>
      <c r="AA67" s="21">
        <v>40905</v>
      </c>
    </row>
    <row r="68" spans="1:27" ht="15" customHeight="1">
      <c r="A68" s="34">
        <v>744</v>
      </c>
      <c r="B68" s="92" t="s">
        <v>135</v>
      </c>
      <c r="C68" s="19">
        <v>40868</v>
      </c>
      <c r="D68" s="19">
        <f t="shared" si="0"/>
        <v>40913</v>
      </c>
      <c r="E68" s="19">
        <f t="shared" si="8"/>
        <v>40928</v>
      </c>
      <c r="F68" s="19"/>
      <c r="G68" s="8" t="s">
        <v>525</v>
      </c>
      <c r="H68" s="8" t="s">
        <v>504</v>
      </c>
      <c r="I68" s="8" t="s">
        <v>507</v>
      </c>
      <c r="J68" s="9" t="s">
        <v>118</v>
      </c>
      <c r="K68" s="9" t="s">
        <v>674</v>
      </c>
      <c r="L68" s="9" t="s">
        <v>675</v>
      </c>
      <c r="M68" s="10" t="str">
        <f>VLOOKUP(B68,SAOM!B$2:H1062,7,0)</f>
        <v>SES-SAIA-0744</v>
      </c>
      <c r="N68" s="33">
        <v>4033</v>
      </c>
      <c r="O68" s="19">
        <f>VLOOKUP(B68,SAOM!B$2:I1062,8,0)</f>
        <v>40893</v>
      </c>
      <c r="P68" s="19" t="str">
        <f>VLOOKUP(B68,AG_Lider!A$1:F1420,6,0)</f>
        <v>CONCLUÍDO</v>
      </c>
      <c r="Q68" s="24" t="str">
        <f>VLOOKUP(B68,SAOM!B$2:J1062,9,0)</f>
        <v>Eliatriz Lara</v>
      </c>
      <c r="R68" s="19" t="str">
        <f>VLOOKUP(B68,SAOM!B$2:K1508,10,0)</f>
        <v>Rua Presidente Afonso Pena, 543 - Boa Esperança</v>
      </c>
      <c r="S68" s="24" t="str">
        <f>VLOOKUP(B68,SAOM!B$2:L1788,11,0)</f>
        <v>31 3649-7933</v>
      </c>
      <c r="T68" s="43">
        <v>40891</v>
      </c>
      <c r="U68" s="9" t="str">
        <f>VLOOKUP(B68,SAOM!B$2:M1368,12,0)</f>
        <v>00:20:0E:10:48:4E</v>
      </c>
      <c r="V68" s="19">
        <v>40899</v>
      </c>
      <c r="W68" s="9" t="s">
        <v>487</v>
      </c>
      <c r="X68" s="52">
        <v>40899</v>
      </c>
      <c r="Y68" s="54">
        <v>40927</v>
      </c>
      <c r="Z68" s="46" t="s">
        <v>763</v>
      </c>
      <c r="AA68" s="21">
        <v>40905</v>
      </c>
    </row>
    <row r="69" spans="1:27" ht="15" customHeight="1">
      <c r="A69" s="8">
        <v>745</v>
      </c>
      <c r="B69" s="92" t="s">
        <v>136</v>
      </c>
      <c r="C69" s="19">
        <v>40868</v>
      </c>
      <c r="D69" s="19">
        <f t="shared" si="0"/>
        <v>40913</v>
      </c>
      <c r="E69" s="19">
        <f t="shared" si="8"/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VLOOKUP(B69,SAOM!B$2:H1063,7,0)</f>
        <v>SES-SAIA-0745</v>
      </c>
      <c r="N69" s="33">
        <v>4033</v>
      </c>
      <c r="O69" s="19">
        <f>VLOOKUP(B69,SAOM!B$2:I1063,8,0)</f>
        <v>40917</v>
      </c>
      <c r="P69" s="19" t="str">
        <f>VLOOKUP(B69,AG_Lider!A$1:F1421,6,0)</f>
        <v>CONCLUÍDO</v>
      </c>
      <c r="Q69" s="24" t="str">
        <f>VLOOKUP(B69,SAOM!B$2:J1063,9,0)</f>
        <v>Patrí­cia Narciso</v>
      </c>
      <c r="R69" s="19" t="str">
        <f>VLOOKUP(B69,SAOM!B$2:K1509,10,0)</f>
        <v>Rua Geraldo Teixeira da Costa, 2199 - São Benedito</v>
      </c>
      <c r="S69" s="24" t="str">
        <f>VLOOKUP(B69,SAOM!B$2:L1789,11,0)</f>
        <v>31 3637-4603</v>
      </c>
      <c r="T69" s="43">
        <v>40891</v>
      </c>
      <c r="U69" s="9" t="str">
        <f>VLOOKUP(B69,SAOM!B$2:M1369,12,0)</f>
        <v>00:20:0E:10:45:AE</v>
      </c>
      <c r="V69" s="19">
        <v>40917</v>
      </c>
      <c r="W69" s="9" t="s">
        <v>497</v>
      </c>
      <c r="X69" s="52">
        <v>40917</v>
      </c>
      <c r="Y69" s="55">
        <v>41012</v>
      </c>
      <c r="Z69" s="46" t="s">
        <v>764</v>
      </c>
      <c r="AA69" s="21">
        <v>40917</v>
      </c>
    </row>
    <row r="70" spans="1:27" ht="15" customHeight="1">
      <c r="A70" s="34">
        <v>746</v>
      </c>
      <c r="B70" s="92" t="s">
        <v>137</v>
      </c>
      <c r="C70" s="19">
        <v>40868</v>
      </c>
      <c r="D70" s="19">
        <f t="shared" si="0"/>
        <v>40913</v>
      </c>
      <c r="E70" s="19">
        <f t="shared" si="8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VLOOKUP(B70,SAOM!B$2:H1064,7,0)</f>
        <v>SES-SAIA-0746</v>
      </c>
      <c r="N70" s="33">
        <v>4033</v>
      </c>
      <c r="O70" s="19">
        <f>VLOOKUP(B70,SAOM!B$2:I1064,8,0)</f>
        <v>40914</v>
      </c>
      <c r="P70" s="19" t="str">
        <f>VLOOKUP(B70,AG_Lider!A$1:F1422,6,0)</f>
        <v>CONCLUÍDO</v>
      </c>
      <c r="Q70" s="24" t="str">
        <f>VLOOKUP(B70,SAOM!B$2:J1064,9,0)</f>
        <v>Antônio Teixeira</v>
      </c>
      <c r="R70" s="19" t="str">
        <f>VLOOKUP(B70,SAOM!B$2:K1510,10,0)</f>
        <v>Avenida Raul Teixeira da Costa Sobrinho, 407 - Camelos</v>
      </c>
      <c r="S70" s="24" t="str">
        <f>VLOOKUP(B70,SAOM!B$2:L1790,11,0)</f>
        <v>31 3641-5837</v>
      </c>
      <c r="T70" s="43">
        <v>40891</v>
      </c>
      <c r="U70" s="9" t="str">
        <f>VLOOKUP(B70,SAOM!B$2:M1370,12,0)</f>
        <v>00:20:0E:10:49:03</v>
      </c>
      <c r="V70" s="19">
        <v>40918</v>
      </c>
      <c r="W70" s="9" t="s">
        <v>486</v>
      </c>
      <c r="X70" s="52">
        <v>40918</v>
      </c>
      <c r="Y70" s="54">
        <v>41012</v>
      </c>
      <c r="Z70" s="46" t="s">
        <v>764</v>
      </c>
      <c r="AA70" s="21">
        <v>40918</v>
      </c>
    </row>
    <row r="71" spans="1:27" ht="15" customHeight="1">
      <c r="A71" s="34">
        <v>747</v>
      </c>
      <c r="B71" s="92" t="s">
        <v>138</v>
      </c>
      <c r="C71" s="19">
        <v>40868</v>
      </c>
      <c r="D71" s="19">
        <f t="shared" ref="D71:D134" si="9">C71+45</f>
        <v>40913</v>
      </c>
      <c r="E71" s="19">
        <f t="shared" si="8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VLOOKUP(B71,SAOM!B$2:H1065,7,0)</f>
        <v>SES-SAIA-0747</v>
      </c>
      <c r="N71" s="33">
        <v>4033</v>
      </c>
      <c r="O71" s="19">
        <f>VLOOKUP(B71,SAOM!B$2:I1065,8,0)</f>
        <v>40896</v>
      </c>
      <c r="P71" s="19" t="str">
        <f>VLOOKUP(B71,AG_Lider!A$1:F1423,6,0)</f>
        <v>CONCLUÍDO</v>
      </c>
      <c r="Q71" s="24" t="str">
        <f>VLOOKUP(B71,SAOM!B$2:J1065,9,0)</f>
        <v>Camila Viana</v>
      </c>
      <c r="R71" s="19" t="str">
        <f>VLOOKUP(B71,SAOM!B$2:K1511,10,0)</f>
        <v>Avenida Raul Teixeira da Costa Sobrinho, 46 - Centro</v>
      </c>
      <c r="S71" s="24" t="str">
        <f>VLOOKUP(B71,SAOM!B$2:L1791,11,0)</f>
        <v>31 3642-3485</v>
      </c>
      <c r="T71" s="43">
        <v>40891</v>
      </c>
      <c r="U71" s="9" t="str">
        <f>VLOOKUP(B71,SAOM!B$2:M1371,12,0)</f>
        <v>00:20:0E:10:48:C4</v>
      </c>
      <c r="V71" s="19">
        <v>40898</v>
      </c>
      <c r="W71" s="9" t="s">
        <v>488</v>
      </c>
      <c r="X71" s="52">
        <v>41264</v>
      </c>
      <c r="Y71" s="54">
        <v>40927</v>
      </c>
      <c r="Z71" s="46" t="s">
        <v>764</v>
      </c>
      <c r="AA71" s="21">
        <v>41264</v>
      </c>
    </row>
    <row r="72" spans="1:27" ht="15" customHeight="1">
      <c r="A72" s="8">
        <v>748</v>
      </c>
      <c r="B72" s="92" t="s">
        <v>139</v>
      </c>
      <c r="C72" s="19">
        <v>40868</v>
      </c>
      <c r="D72" s="19">
        <f t="shared" si="9"/>
        <v>40913</v>
      </c>
      <c r="E72" s="19">
        <f t="shared" si="8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VLOOKUP(B72,SAOM!B$2:H1066,7,0)</f>
        <v>SES-SAIA-0748</v>
      </c>
      <c r="N72" s="33">
        <v>4033</v>
      </c>
      <c r="O72" s="19">
        <f>VLOOKUP(B72,SAOM!B$2:I1066,8,0)</f>
        <v>40906</v>
      </c>
      <c r="P72" s="19" t="str">
        <f>VLOOKUP(B72,AG_Lider!A$1:F1424,6,0)</f>
        <v>CONCLUÍDO</v>
      </c>
      <c r="Q72" s="24" t="str">
        <f>VLOOKUP(B72,SAOM!B$2:J1066,9,0)</f>
        <v>Maí­ra Jardim</v>
      </c>
      <c r="R72" s="19" t="str">
        <f>VLOOKUP(B72,SAOM!B$2:K1512,10,0)</f>
        <v>Rua Alfredo Castilho, 0 - Barreiro do Amaral</v>
      </c>
      <c r="S72" s="24" t="str">
        <f>VLOOKUP(B72,SAOM!B$2:L1792,11,0)</f>
        <v>31 3642-3485</v>
      </c>
      <c r="T72" s="43">
        <v>40891</v>
      </c>
      <c r="U72" s="9" t="str">
        <f>VLOOKUP(B72,SAOM!B$2:M1372,12,0)</f>
        <v>00:20:0E:10:48:D8</v>
      </c>
      <c r="V72" s="19">
        <v>40910</v>
      </c>
      <c r="W72" s="9" t="s">
        <v>497</v>
      </c>
      <c r="X72" s="52">
        <v>40910</v>
      </c>
      <c r="Y72" s="55">
        <v>40927</v>
      </c>
      <c r="Z72" s="46" t="s">
        <v>764</v>
      </c>
      <c r="AA72" s="21">
        <v>40911</v>
      </c>
    </row>
    <row r="73" spans="1:27" s="65" customFormat="1" ht="15" customHeight="1">
      <c r="A73" s="67">
        <v>749</v>
      </c>
      <c r="B73" s="95" t="s">
        <v>140</v>
      </c>
      <c r="C73" s="19">
        <v>40868</v>
      </c>
      <c r="D73" s="19">
        <f t="shared" si="9"/>
        <v>40913</v>
      </c>
      <c r="E73" s="19">
        <f t="shared" si="8"/>
        <v>40928</v>
      </c>
      <c r="F73" s="19"/>
      <c r="G73" s="8" t="s">
        <v>525</v>
      </c>
      <c r="H73" s="8" t="s">
        <v>504</v>
      </c>
      <c r="I73" s="8" t="s">
        <v>507</v>
      </c>
      <c r="J73" s="58" t="s">
        <v>118</v>
      </c>
      <c r="K73" s="9" t="s">
        <v>674</v>
      </c>
      <c r="L73" s="9" t="s">
        <v>675</v>
      </c>
      <c r="M73" s="10" t="str">
        <f>VLOOKUP(B73,SAOM!B$2:H1067,7,0)</f>
        <v>SES-SAIA-0749</v>
      </c>
      <c r="N73" s="59">
        <v>4033</v>
      </c>
      <c r="O73" s="19">
        <f>VLOOKUP(B73,SAOM!B$2:I1067,8,0)</f>
        <v>40905</v>
      </c>
      <c r="P73" s="60" t="str">
        <f>VLOOKUP(B73,AG_Lider!A$1:F1425,6,0)</f>
        <v>CONCLUÍDO</v>
      </c>
      <c r="Q73" s="24" t="str">
        <f>VLOOKUP(B73,SAOM!B$2:J1067,9,0)</f>
        <v>Bruno Faria</v>
      </c>
      <c r="R73" s="19" t="str">
        <f>VLOOKUP(B73,SAOM!B$2:K1513,10,0)</f>
        <v>Rua Pará de Minas, 2230 - São Benedito</v>
      </c>
      <c r="S73" s="24" t="str">
        <f>VLOOKUP(B73,SAOM!B$2:L1793,11,0)</f>
        <v>31 3637-7486</v>
      </c>
      <c r="T73" s="61">
        <v>40891</v>
      </c>
      <c r="U73" s="9" t="str">
        <f>VLOOKUP(B73,SAOM!B$2:M1373,12,0)</f>
        <v>00:20:0E:10:48:D1</v>
      </c>
      <c r="V73" s="60">
        <v>40925</v>
      </c>
      <c r="W73" s="58" t="s">
        <v>488</v>
      </c>
      <c r="X73" s="62">
        <v>40925</v>
      </c>
      <c r="Y73" s="82">
        <v>41012</v>
      </c>
      <c r="Z73" s="63" t="s">
        <v>764</v>
      </c>
      <c r="AA73" s="64">
        <v>40925</v>
      </c>
    </row>
    <row r="74" spans="1:27" ht="15" customHeight="1">
      <c r="A74" s="34">
        <v>750</v>
      </c>
      <c r="B74" s="92" t="s">
        <v>141</v>
      </c>
      <c r="C74" s="19">
        <v>40868</v>
      </c>
      <c r="D74" s="19">
        <f t="shared" si="9"/>
        <v>40913</v>
      </c>
      <c r="E74" s="19">
        <f t="shared" si="8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VLOOKUP(B74,SAOM!B$2:H1068,7,0)</f>
        <v>SES-SAIA-0750</v>
      </c>
      <c r="N74" s="33">
        <v>4033</v>
      </c>
      <c r="O74" s="19">
        <f>VLOOKUP(B74,SAOM!B$2:I1068,8,0)</f>
        <v>40911</v>
      </c>
      <c r="P74" s="19" t="str">
        <f>VLOOKUP(B74,AG_Lider!A$1:F1426,6,0)</f>
        <v>CONCLUÍDO</v>
      </c>
      <c r="Q74" s="24" t="str">
        <f>VLOOKUP(B74,SAOM!B$2:J1068,9,0)</f>
        <v>Alba Valéria</v>
      </c>
      <c r="R74" s="19" t="str">
        <f>VLOOKUP(B74,SAOM!B$2:K1514,10,0)</f>
        <v>Rua Itarema, 392 - Via Colégio</v>
      </c>
      <c r="S74" s="24" t="str">
        <f>VLOOKUP(B74,SAOM!B$2:L1794,11,0)</f>
        <v>31 3637-4695</v>
      </c>
      <c r="T74" s="43">
        <v>40891</v>
      </c>
      <c r="U74" s="9" t="str">
        <f>VLOOKUP(B74,SAOM!B$2:M1374,12,0)</f>
        <v>00:20:0E:10:48:FE</v>
      </c>
      <c r="V74" s="19">
        <v>40914</v>
      </c>
      <c r="W74" s="9" t="s">
        <v>488</v>
      </c>
      <c r="X74" s="52">
        <v>40914</v>
      </c>
      <c r="Y74" s="54">
        <v>40927</v>
      </c>
      <c r="Z74" s="9" t="s">
        <v>764</v>
      </c>
      <c r="AA74" s="21">
        <v>40914</v>
      </c>
    </row>
    <row r="75" spans="1:27" ht="15" customHeight="1">
      <c r="A75" s="8">
        <v>751</v>
      </c>
      <c r="B75" s="92" t="s">
        <v>142</v>
      </c>
      <c r="C75" s="19">
        <v>40868</v>
      </c>
      <c r="D75" s="19">
        <f t="shared" si="9"/>
        <v>40913</v>
      </c>
      <c r="E75" s="19">
        <f t="shared" si="8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VLOOKUP(B75,SAOM!B$2:H1069,7,0)</f>
        <v>SES-SAIA-0751</v>
      </c>
      <c r="N75" s="33">
        <v>4033</v>
      </c>
      <c r="O75" s="19">
        <f>VLOOKUP(B75,SAOM!B$2:I1069,8,0)</f>
        <v>40911</v>
      </c>
      <c r="P75" s="19" t="str">
        <f>VLOOKUP(B75,AG_Lider!A$1:F1427,6,0)</f>
        <v>CONCLUÍDO</v>
      </c>
      <c r="Q75" s="24" t="str">
        <f>VLOOKUP(B75,SAOM!B$2:J1069,9,0)</f>
        <v>Alba Valéria</v>
      </c>
      <c r="R75" s="19" t="str">
        <f>VLOOKUP(B75,SAOM!B$2:K1515,10,0)</f>
        <v>Avenida Redelvim Andrade, 0 - Boa EsperanÃ§a</v>
      </c>
      <c r="S75" s="24" t="str">
        <f>VLOOKUP(B75,SAOM!B$2:L1795,11,0)</f>
        <v>31 3641-3428</v>
      </c>
      <c r="T75" s="43">
        <v>40892</v>
      </c>
      <c r="U75" s="9" t="str">
        <f>VLOOKUP(B75,SAOM!B$2:M1375,12,0)</f>
        <v>00:20:0E:10:4a:24</v>
      </c>
      <c r="V75" s="19">
        <v>40911</v>
      </c>
      <c r="W75" s="9" t="s">
        <v>493</v>
      </c>
      <c r="X75" s="52">
        <v>40911</v>
      </c>
      <c r="Y75" s="55">
        <v>40927</v>
      </c>
      <c r="Z75" s="46" t="s">
        <v>763</v>
      </c>
      <c r="AA75" s="21">
        <v>40911</v>
      </c>
    </row>
    <row r="76" spans="1:27" ht="15" customHeight="1">
      <c r="A76" s="34">
        <v>752</v>
      </c>
      <c r="B76" s="92" t="s">
        <v>143</v>
      </c>
      <c r="C76" s="19">
        <v>40868</v>
      </c>
      <c r="D76" s="19">
        <f t="shared" si="9"/>
        <v>40913</v>
      </c>
      <c r="E76" s="19">
        <f t="shared" si="8"/>
        <v>40928</v>
      </c>
      <c r="F76" s="19"/>
      <c r="G76" s="8" t="s">
        <v>525</v>
      </c>
      <c r="H76" s="8" t="s">
        <v>504</v>
      </c>
      <c r="I76" s="8" t="s">
        <v>507</v>
      </c>
      <c r="J76" s="9" t="s">
        <v>118</v>
      </c>
      <c r="K76" s="9" t="s">
        <v>674</v>
      </c>
      <c r="L76" s="9" t="s">
        <v>675</v>
      </c>
      <c r="M76" s="10" t="str">
        <f>VLOOKUP(B76,SAOM!B$2:H1070,7,0)</f>
        <v>SES-SAIA-0752</v>
      </c>
      <c r="N76" s="33">
        <v>4033</v>
      </c>
      <c r="O76" s="19">
        <f>VLOOKUP(B76,SAOM!B$2:I1070,8,0)</f>
        <v>40897</v>
      </c>
      <c r="P76" s="19" t="str">
        <f>VLOOKUP(B76,AG_Lider!A$1:F1428,6,0)</f>
        <v>CONCLUÍDO</v>
      </c>
      <c r="Q76" s="24" t="str">
        <f>VLOOKUP(B76,SAOM!B$2:J1070,9,0)</f>
        <v>Sibéria Satiro</v>
      </c>
      <c r="R76" s="19" t="str">
        <f>VLOOKUP(B76,SAOM!B$2:K1516,10,0)</f>
        <v>Avenida Senhor do Bonfim, 1052 - São Benedito</v>
      </c>
      <c r="S76" s="24" t="str">
        <f>VLOOKUP(B76,SAOM!B$2:L1796,11,0)</f>
        <v>31 3637-6504</v>
      </c>
      <c r="T76" s="43">
        <v>40892</v>
      </c>
      <c r="U76" s="9" t="str">
        <f>VLOOKUP(B76,SAOM!B$2:M1376,12,0)</f>
        <v>00:20:0E:10:48:B8</v>
      </c>
      <c r="V76" s="19">
        <v>40904</v>
      </c>
      <c r="W76" s="9" t="s">
        <v>493</v>
      </c>
      <c r="X76" s="52">
        <v>41269</v>
      </c>
      <c r="Y76" s="54">
        <v>41012</v>
      </c>
      <c r="Z76" s="46" t="s">
        <v>764</v>
      </c>
      <c r="AA76" s="21">
        <v>40900</v>
      </c>
    </row>
    <row r="77" spans="1:27" ht="15" customHeight="1">
      <c r="A77" s="8">
        <v>753</v>
      </c>
      <c r="B77" s="92" t="s">
        <v>144</v>
      </c>
      <c r="C77" s="19">
        <v>40868</v>
      </c>
      <c r="D77" s="19">
        <f t="shared" si="9"/>
        <v>40913</v>
      </c>
      <c r="E77" s="19">
        <f t="shared" si="8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VLOOKUP(B77,SAOM!B$2:H1071,7,0)</f>
        <v>SES-SAIA-0753</v>
      </c>
      <c r="N77" s="33">
        <v>4033</v>
      </c>
      <c r="O77" s="19">
        <f>VLOOKUP(B77,SAOM!B$2:I1071,8,0)</f>
        <v>40905</v>
      </c>
      <c r="P77" s="19" t="str">
        <f>VLOOKUP(B77,AG_Lider!A$1:F1429,6,0)</f>
        <v>CONCLUÍDO</v>
      </c>
      <c r="Q77" s="24" t="str">
        <f>VLOOKUP(B77,SAOM!B$2:J1071,9,0)</f>
        <v>Silvia Tatiana</v>
      </c>
      <c r="R77" s="19" t="str">
        <f>VLOOKUP(B77,SAOM!B$2:K1517,10,0)</f>
        <v>Avenida Raul Teixeira da Costa Sobrinho, 22 - Centro</v>
      </c>
      <c r="S77" s="24">
        <f>VLOOKUP(B77,SAOM!B$2:L1797,11,0)</f>
        <v>3136496866</v>
      </c>
      <c r="T77" s="43">
        <v>40892</v>
      </c>
      <c r="U77" s="9" t="str">
        <f>VLOOKUP(B77,SAOM!B$2:M1377,12,0)</f>
        <v>00:20:0E:10:48:F2</v>
      </c>
      <c r="V77" s="19">
        <v>40904</v>
      </c>
      <c r="W77" s="9" t="s">
        <v>486</v>
      </c>
      <c r="X77" s="52">
        <v>40905</v>
      </c>
      <c r="Y77" s="55">
        <v>40927</v>
      </c>
      <c r="Z77" s="46" t="s">
        <v>763</v>
      </c>
      <c r="AA77" s="21">
        <v>40904</v>
      </c>
    </row>
    <row r="78" spans="1:27" ht="15" customHeight="1">
      <c r="A78" s="8">
        <v>738</v>
      </c>
      <c r="B78" s="92" t="s">
        <v>145</v>
      </c>
      <c r="C78" s="19">
        <v>40868</v>
      </c>
      <c r="D78" s="19">
        <f t="shared" si="9"/>
        <v>40913</v>
      </c>
      <c r="E78" s="19">
        <f t="shared" si="8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119</v>
      </c>
      <c r="K78" s="9" t="s">
        <v>530</v>
      </c>
      <c r="L78" s="9" t="s">
        <v>531</v>
      </c>
      <c r="M78" s="10" t="str">
        <f>VLOOKUP(B78,SAOM!B$2:H1072,7,0)</f>
        <v>SES-PAPO-0738</v>
      </c>
      <c r="N78" s="33">
        <v>4033</v>
      </c>
      <c r="O78" s="19">
        <f>VLOOKUP(B78,SAOM!B$2:I1072,8,0)</f>
        <v>40911</v>
      </c>
      <c r="P78" s="19" t="str">
        <f>VLOOKUP(B78,AG_Lider!A$1:F1430,6,0)</f>
        <v>CONCLUÍDO</v>
      </c>
      <c r="Q78" s="24" t="str">
        <f>VLOOKUP(B78,SAOM!B$2:J1072,9,0)</f>
        <v>Henry Lanoicar Pires</v>
      </c>
      <c r="R78" s="19" t="str">
        <f>VLOOKUP(B78,SAOM!B$2:K1518,10,0)</f>
        <v>Rua José Luiz Gomes, 70 - Centro</v>
      </c>
      <c r="S78" s="24" t="str">
        <f>VLOOKUP(B78,SAOM!B$2:L1798,11,0)</f>
        <v>(37) 3335-1330</v>
      </c>
      <c r="T78" s="43">
        <v>40892</v>
      </c>
      <c r="U78" s="9" t="str">
        <f>VLOOKUP(B78,SAOM!B$2:M1378,12,0)</f>
        <v>00:20:0E:10:48:C2</v>
      </c>
      <c r="V78" s="19">
        <v>40913</v>
      </c>
      <c r="W78" s="9" t="s">
        <v>487</v>
      </c>
      <c r="X78" s="52">
        <v>40913</v>
      </c>
      <c r="Y78" s="54">
        <v>40927</v>
      </c>
      <c r="Z78" s="9" t="s">
        <v>764</v>
      </c>
      <c r="AA78" s="21">
        <v>40913</v>
      </c>
    </row>
    <row r="79" spans="1:27" ht="15" customHeight="1">
      <c r="A79" s="8">
        <v>737</v>
      </c>
      <c r="B79" s="92" t="s">
        <v>146</v>
      </c>
      <c r="C79" s="19">
        <v>40868</v>
      </c>
      <c r="D79" s="19">
        <f t="shared" si="9"/>
        <v>40913</v>
      </c>
      <c r="E79" s="19">
        <f t="shared" si="8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120</v>
      </c>
      <c r="K79" s="9" t="s">
        <v>532</v>
      </c>
      <c r="L79" s="9" t="s">
        <v>533</v>
      </c>
      <c r="M79" s="10" t="str">
        <f>VLOOKUP(B79,SAOM!B$2:H1073,7,0)</f>
        <v>SES-PAMA-0737</v>
      </c>
      <c r="N79" s="33">
        <v>4033</v>
      </c>
      <c r="O79" s="19">
        <f>VLOOKUP(B79,SAOM!B$2:I1073,8,0)</f>
        <v>40917</v>
      </c>
      <c r="P79" s="19" t="str">
        <f>VLOOKUP(B79,AG_Lider!A$1:F1431,6,0)</f>
        <v>CONCLUÍDO</v>
      </c>
      <c r="Q79" s="24" t="str">
        <f>VLOOKUP(B79,SAOM!B$2:J1073,9,0)</f>
        <v>Marcus Vinicius de Lima Seixas</v>
      </c>
      <c r="R79" s="19" t="str">
        <f>VLOOKUP(B79,SAOM!B$2:K1519,10,0)</f>
        <v>Rua Paula Freitas, 0 - Centro</v>
      </c>
      <c r="S79" s="24" t="str">
        <f>VLOOKUP(B79,SAOM!B$2:L1799,11,0)</f>
        <v>(32) 3446-1118</v>
      </c>
      <c r="T79" s="43">
        <v>40891</v>
      </c>
      <c r="U79" s="9" t="str">
        <f>VLOOKUP(B79,SAOM!B$2:M1379,12,0)</f>
        <v>00:20:0E:10:48:DE</v>
      </c>
      <c r="V79" s="19">
        <v>40917</v>
      </c>
      <c r="W79" s="9"/>
      <c r="X79" s="52">
        <v>40917</v>
      </c>
      <c r="Y79" s="55">
        <v>41012</v>
      </c>
      <c r="Z79" s="46" t="s">
        <v>764</v>
      </c>
      <c r="AA79" s="21">
        <v>40917</v>
      </c>
    </row>
    <row r="80" spans="1:27" ht="15" customHeight="1">
      <c r="A80" s="34">
        <v>736</v>
      </c>
      <c r="B80" s="92" t="s">
        <v>147</v>
      </c>
      <c r="C80" s="19">
        <v>40868</v>
      </c>
      <c r="D80" s="19">
        <f t="shared" si="9"/>
        <v>40913</v>
      </c>
      <c r="E80" s="19">
        <f t="shared" si="8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121</v>
      </c>
      <c r="K80" s="9" t="s">
        <v>534</v>
      </c>
      <c r="L80" s="9" t="s">
        <v>535</v>
      </c>
      <c r="M80" s="10" t="str">
        <f>VLOOKUP(B80,SAOM!B$2:H1074,7,0)</f>
        <v>SES-PASO-0736</v>
      </c>
      <c r="N80" s="33">
        <v>4035</v>
      </c>
      <c r="O80" s="19">
        <f>VLOOKUP(B80,SAOM!B$2:I1074,8,0)</f>
        <v>40924</v>
      </c>
      <c r="P80" s="19" t="str">
        <f>VLOOKUP(B80,AG_Lider!A$1:F1432,6,0)</f>
        <v>CONCLUÍDO</v>
      </c>
      <c r="Q80" s="24" t="str">
        <f>VLOOKUP(B80,SAOM!B$2:J1074,9,0)</f>
        <v>Laura Gonçalves Lopes</v>
      </c>
      <c r="R80" s="19" t="str">
        <f>VLOOKUP(B80,SAOM!B$2:K1520,10,0)</f>
        <v>Rua Joalma, 105 - DNER</v>
      </c>
      <c r="S80" s="24" t="str">
        <f>VLOOKUP(B80,SAOM!B$2:L1800,11,0)</f>
        <v>(33) 3534-2034</v>
      </c>
      <c r="T80" s="43">
        <v>40893</v>
      </c>
      <c r="U80" s="9" t="str">
        <f>VLOOKUP(B80,SAOM!B$2:M1380,12,0)</f>
        <v>00:20:0E:10:48:D9</v>
      </c>
      <c r="V80" s="19">
        <v>40924</v>
      </c>
      <c r="W80" s="9" t="s">
        <v>682</v>
      </c>
      <c r="X80" s="52">
        <v>40924</v>
      </c>
      <c r="Y80" s="54"/>
      <c r="Z80" s="46"/>
      <c r="AA80" s="21">
        <v>40924</v>
      </c>
    </row>
    <row r="81" spans="1:28">
      <c r="A81" s="8">
        <v>739</v>
      </c>
      <c r="B81" s="92" t="s">
        <v>148</v>
      </c>
      <c r="C81" s="19">
        <v>40868</v>
      </c>
      <c r="D81" s="19">
        <f t="shared" si="9"/>
        <v>40913</v>
      </c>
      <c r="E81" s="19">
        <v>40951</v>
      </c>
      <c r="F81" s="19">
        <v>40891</v>
      </c>
      <c r="G81" s="8" t="s">
        <v>525</v>
      </c>
      <c r="H81" s="8" t="s">
        <v>504</v>
      </c>
      <c r="I81" s="8" t="s">
        <v>507</v>
      </c>
      <c r="J81" s="9" t="s">
        <v>122</v>
      </c>
      <c r="K81" s="9" t="s">
        <v>536</v>
      </c>
      <c r="L81" s="9" t="s">
        <v>537</v>
      </c>
      <c r="M81" s="10" t="str">
        <f>VLOOKUP(B81,SAOM!B$2:H1075,7,0)</f>
        <v>SES-PERA-0739</v>
      </c>
      <c r="N81" s="33">
        <v>4033</v>
      </c>
      <c r="O81" s="19">
        <f>VLOOKUP(B81,SAOM!B$2:I1075,8,0)</f>
        <v>40933</v>
      </c>
      <c r="P81" s="19" t="str">
        <f>VLOOKUP(B81,AG_Lider!A$1:F1433,6,0)</f>
        <v>CONCLUÍDO</v>
      </c>
      <c r="Q81" s="24" t="str">
        <f>VLOOKUP(B81,SAOM!B$2:J1075,9,0)</f>
        <v>Nilva Lucia dos Reis</v>
      </c>
      <c r="R81" s="19" t="str">
        <f>VLOOKUP(B81,SAOM!B$2:K1521,10,0)</f>
        <v>Rua Coronel João Jacinto, 0 - Centro</v>
      </c>
      <c r="S81" s="24" t="str">
        <f>VLOOKUP(B81,SAOM!B$2:L1801,11,0)</f>
        <v>(32) 3282-1111</v>
      </c>
      <c r="T81" s="43">
        <v>40932</v>
      </c>
      <c r="U81" s="9" t="str">
        <f>VLOOKUP(B81,SAOM!B$2:M1381,12,0)</f>
        <v>00:20:0E:10:48:8A</v>
      </c>
      <c r="V81" s="19">
        <v>40933</v>
      </c>
      <c r="W81" s="9" t="s">
        <v>495</v>
      </c>
      <c r="X81" s="52">
        <v>40934</v>
      </c>
      <c r="Y81" s="55">
        <v>40954</v>
      </c>
      <c r="Z81" s="46" t="s">
        <v>764</v>
      </c>
      <c r="AA81" s="21">
        <v>40934</v>
      </c>
    </row>
    <row r="82" spans="1:28">
      <c r="A82" s="8">
        <v>734</v>
      </c>
      <c r="B82" s="92" t="s">
        <v>149</v>
      </c>
      <c r="C82" s="19">
        <v>40868</v>
      </c>
      <c r="D82" s="19">
        <f t="shared" si="9"/>
        <v>40913</v>
      </c>
      <c r="E82" s="19">
        <v>40951</v>
      </c>
      <c r="F82" s="19">
        <v>40892</v>
      </c>
      <c r="G82" s="8" t="s">
        <v>525</v>
      </c>
      <c r="H82" s="8" t="s">
        <v>504</v>
      </c>
      <c r="I82" s="8" t="s">
        <v>507</v>
      </c>
      <c r="J82" s="9" t="s">
        <v>123</v>
      </c>
      <c r="K82" s="9" t="s">
        <v>538</v>
      </c>
      <c r="L82" s="9" t="s">
        <v>539</v>
      </c>
      <c r="M82" s="10" t="str">
        <f>VLOOKUP(B82,SAOM!B$2:H1076,7,0)</f>
        <v>SES-NOCA-0734</v>
      </c>
      <c r="N82" s="33">
        <v>4035</v>
      </c>
      <c r="O82" s="19">
        <f>VLOOKUP(B82,SAOM!B$2:I1076,8,0)</f>
        <v>40941</v>
      </c>
      <c r="P82" s="19" t="str">
        <f>VLOOKUP(B82,AG_Lider!A$1:F1434,6,0)</f>
        <v>CONCLUÍDO</v>
      </c>
      <c r="Q82" s="24" t="str">
        <f>VLOOKUP(B82,SAOM!B$2:J1076,9,0)</f>
        <v>Khí­scilla de Freitas Lopes</v>
      </c>
      <c r="R82" s="19" t="str">
        <f>VLOOKUP(B82,SAOM!B$2:K1522,10,0)</f>
        <v>Rua Magalhães Pinto, 166 - Centro</v>
      </c>
      <c r="S82" s="24" t="str">
        <f>VLOOKUP(B82,SAOM!B$2:L1802,11,0)</f>
        <v>(33) 3581-1181</v>
      </c>
      <c r="T82" s="43">
        <v>40940</v>
      </c>
      <c r="U82" s="9" t="str">
        <f>VLOOKUP(B82,SAOM!B$2:M1382,12,0)</f>
        <v>00:20:0E:10:48:82</v>
      </c>
      <c r="V82" s="19">
        <v>40941</v>
      </c>
      <c r="W82" s="9" t="s">
        <v>496</v>
      </c>
      <c r="X82" s="52">
        <v>40942</v>
      </c>
      <c r="Y82" s="55">
        <v>40984</v>
      </c>
      <c r="Z82" s="46" t="s">
        <v>2699</v>
      </c>
      <c r="AA82" s="21">
        <v>40942</v>
      </c>
    </row>
    <row r="83" spans="1:28" ht="15" customHeight="1">
      <c r="A83" s="8">
        <v>733</v>
      </c>
      <c r="B83" s="92" t="s">
        <v>150</v>
      </c>
      <c r="C83" s="19">
        <v>40868</v>
      </c>
      <c r="D83" s="19">
        <f t="shared" si="9"/>
        <v>40913</v>
      </c>
      <c r="E83" s="19">
        <v>40944</v>
      </c>
      <c r="F83" s="19">
        <v>40892</v>
      </c>
      <c r="G83" s="8" t="s">
        <v>525</v>
      </c>
      <c r="H83" s="8" t="s">
        <v>504</v>
      </c>
      <c r="I83" s="8" t="s">
        <v>507</v>
      </c>
      <c r="J83" s="9" t="s">
        <v>124</v>
      </c>
      <c r="K83" s="9" t="s">
        <v>540</v>
      </c>
      <c r="L83" s="9" t="s">
        <v>541</v>
      </c>
      <c r="M83" s="10" t="str">
        <f>VLOOKUP(B83,SAOM!B$2:H1077,7,0)</f>
        <v>SES-NANO-0733</v>
      </c>
      <c r="N83" s="84">
        <v>4033</v>
      </c>
      <c r="O83" s="19">
        <f>VLOOKUP(B83,SAOM!B$2:I1077,8,0)</f>
        <v>40919</v>
      </c>
      <c r="P83" s="19" t="str">
        <f>VLOOKUP(B83,AG_Lider!A$1:F1435,6,0)</f>
        <v>CONCLUÍDO</v>
      </c>
      <c r="Q83" s="24" t="str">
        <f>VLOOKUP(B83,SAOM!B$2:J1077,9,0)</f>
        <v>Cilamárcia Nazaré de Carvalho</v>
      </c>
      <c r="R83" s="19" t="str">
        <f>VLOOKUP(B83,SAOM!B$2:K1523,10,0)</f>
        <v>praça Nossa Senhora de Nazaré, 0 - Centro</v>
      </c>
      <c r="S83" s="24" t="str">
        <f>VLOOKUP(B83,SAOM!B$2:L1803,11,0)</f>
        <v>(35) 3842-1494</v>
      </c>
      <c r="T83" s="43">
        <v>40920</v>
      </c>
      <c r="U83" s="9" t="str">
        <f>VLOOKUP(B83,SAOM!B$2:M1383,12,0)</f>
        <v>00:20:0E:10:48:95</v>
      </c>
      <c r="V83" s="19">
        <v>40921</v>
      </c>
      <c r="W83" s="9" t="s">
        <v>486</v>
      </c>
      <c r="X83" s="52">
        <v>40921</v>
      </c>
      <c r="Y83" s="55">
        <v>41012</v>
      </c>
      <c r="Z83" s="46" t="s">
        <v>764</v>
      </c>
      <c r="AA83" s="21">
        <v>40921</v>
      </c>
    </row>
    <row r="84" spans="1:28" ht="15" customHeight="1">
      <c r="A84" s="8">
        <v>730</v>
      </c>
      <c r="B84" s="92" t="s">
        <v>151</v>
      </c>
      <c r="C84" s="19">
        <v>40868</v>
      </c>
      <c r="D84" s="19">
        <f t="shared" si="9"/>
        <v>40913</v>
      </c>
      <c r="E84" s="19">
        <f t="shared" ref="E84:E87" si="10">C84+60</f>
        <v>40928</v>
      </c>
      <c r="F84" s="19"/>
      <c r="G84" s="8" t="s">
        <v>525</v>
      </c>
      <c r="H84" s="8" t="s">
        <v>504</v>
      </c>
      <c r="I84" s="8" t="s">
        <v>507</v>
      </c>
      <c r="J84" s="9" t="s">
        <v>125</v>
      </c>
      <c r="K84" s="9" t="s">
        <v>542</v>
      </c>
      <c r="L84" s="9" t="s">
        <v>543</v>
      </c>
      <c r="M84" s="10" t="str">
        <f>VLOOKUP(B84,SAOM!B$2:H1078,7,0)</f>
        <v>SES-MOCA-0730</v>
      </c>
      <c r="N84" s="33">
        <v>4033</v>
      </c>
      <c r="O84" s="19">
        <f>VLOOKUP(B84,SAOM!B$2:I1078,8,0)</f>
        <v>40911</v>
      </c>
      <c r="P84" s="19" t="str">
        <f>VLOOKUP(B84,AG_Lider!A$1:F1436,6,0)</f>
        <v>CONCLUÍDO</v>
      </c>
      <c r="Q84" s="24" t="str">
        <f>VLOOKUP(B84,SAOM!B$2:J1078,9,0)</f>
        <v>Rafael Tulio Santos Coelho</v>
      </c>
      <c r="R84" s="19" t="str">
        <f>VLOOKUP(B84,SAOM!B$2:K1524,10,0)</f>
        <v>Rua Major Salvo, 321 - Centro</v>
      </c>
      <c r="S84" s="24" t="str">
        <f>VLOOKUP(B84,SAOM!B$2:L1804,11,0)</f>
        <v>(38) 3725-1195</v>
      </c>
      <c r="T84" s="43">
        <v>40892</v>
      </c>
      <c r="U84" s="9" t="str">
        <f>VLOOKUP(B84,SAOM!B$2:M1384,12,0)</f>
        <v>00:20:0E:10:48:4F</v>
      </c>
      <c r="V84" s="19">
        <v>40913</v>
      </c>
      <c r="W84" s="9" t="s">
        <v>486</v>
      </c>
      <c r="X84" s="52">
        <v>40913</v>
      </c>
      <c r="Y84" s="54">
        <v>40927</v>
      </c>
      <c r="Z84" s="9" t="s">
        <v>762</v>
      </c>
      <c r="AA84" s="21">
        <v>40913</v>
      </c>
    </row>
    <row r="85" spans="1:28" ht="15" customHeight="1">
      <c r="A85" s="8">
        <v>729</v>
      </c>
      <c r="B85" s="92" t="s">
        <v>152</v>
      </c>
      <c r="C85" s="19">
        <v>40868</v>
      </c>
      <c r="D85" s="19">
        <f t="shared" si="9"/>
        <v>40913</v>
      </c>
      <c r="E85" s="19">
        <f t="shared" si="10"/>
        <v>40928</v>
      </c>
      <c r="F85" s="19"/>
      <c r="G85" s="8" t="s">
        <v>525</v>
      </c>
      <c r="H85" s="8" t="s">
        <v>504</v>
      </c>
      <c r="I85" s="8" t="s">
        <v>507</v>
      </c>
      <c r="J85" s="9" t="s">
        <v>126</v>
      </c>
      <c r="K85" s="9" t="s">
        <v>544</v>
      </c>
      <c r="L85" s="9" t="s">
        <v>545</v>
      </c>
      <c r="M85" s="10" t="str">
        <f>VLOOKUP(B85,SAOM!B$2:H1079,7,0)</f>
        <v>SES-MOOS-0729</v>
      </c>
      <c r="N85" s="33">
        <v>4033</v>
      </c>
      <c r="O85" s="19">
        <f>VLOOKUP(B85,SAOM!B$2:I1079,8,0)</f>
        <v>40920</v>
      </c>
      <c r="P85" s="19" t="str">
        <f>VLOOKUP(B85,AG_Lider!A$1:F1437,6,0)</f>
        <v>CONCLUÍDO</v>
      </c>
      <c r="Q85" s="24" t="str">
        <f>VLOOKUP(B85,SAOM!B$2:J1079,9,0)</f>
        <v>Vinicius Souto Amaral</v>
      </c>
      <c r="R85" s="19" t="str">
        <f>VLOOKUP(B85,SAOM!B$2:K1525,10,0)</f>
        <v>Rua do Bonfim, 0 - Centro</v>
      </c>
      <c r="S85" s="24" t="str">
        <f>VLOOKUP(B85,SAOM!B$2:L1805,11,0)</f>
        <v>(38) 3727-1106</v>
      </c>
      <c r="T85" s="43">
        <v>40892</v>
      </c>
      <c r="U85" s="9" t="str">
        <f>VLOOKUP(B85,SAOM!B$2:M1385,12,0)</f>
        <v>00:20:0E:10:48:53</v>
      </c>
      <c r="V85" s="19">
        <v>40924</v>
      </c>
      <c r="W85" s="9" t="s">
        <v>493</v>
      </c>
      <c r="X85" s="52">
        <v>40925</v>
      </c>
      <c r="Y85" s="55">
        <v>40927</v>
      </c>
      <c r="Z85" s="46" t="s">
        <v>761</v>
      </c>
      <c r="AA85" s="21">
        <v>40925</v>
      </c>
    </row>
    <row r="86" spans="1:28" s="65" customFormat="1" ht="15" customHeight="1">
      <c r="A86" s="57">
        <v>728</v>
      </c>
      <c r="B86" s="95" t="s">
        <v>153</v>
      </c>
      <c r="C86" s="19">
        <v>40868</v>
      </c>
      <c r="D86" s="19">
        <f t="shared" si="9"/>
        <v>40913</v>
      </c>
      <c r="E86" s="19">
        <v>40939</v>
      </c>
      <c r="F86" s="78">
        <v>40914</v>
      </c>
      <c r="G86" s="8" t="s">
        <v>525</v>
      </c>
      <c r="H86" s="8" t="s">
        <v>504</v>
      </c>
      <c r="I86" s="8" t="s">
        <v>507</v>
      </c>
      <c r="J86" s="58" t="s">
        <v>127</v>
      </c>
      <c r="K86" s="58" t="s">
        <v>546</v>
      </c>
      <c r="L86" s="58" t="s">
        <v>547</v>
      </c>
      <c r="M86" s="10" t="str">
        <f>VLOOKUP(B86,SAOM!B$2:H1080,7,0)</f>
        <v>SES-META-0728</v>
      </c>
      <c r="N86" s="59">
        <v>4033</v>
      </c>
      <c r="O86" s="19">
        <f>VLOOKUP(B86,SAOM!B$2:I1080,8,0)</f>
        <v>40928</v>
      </c>
      <c r="P86" s="60" t="str">
        <f>VLOOKUP(B86,AG_Lider!A$1:F1438,6,0)</f>
        <v>CONCLUÍDO</v>
      </c>
      <c r="Q86" s="24" t="str">
        <f>VLOOKUP(B86,SAOM!B$2:J1080,9,0)</f>
        <v>Marcilia Brandão</v>
      </c>
      <c r="R86" s="19" t="str">
        <f>VLOOKUP(B86,SAOM!B$2:K1526,10,0)</f>
        <v>Rua Monsenhor Alipio, 42 - Centro</v>
      </c>
      <c r="S86" s="24" t="str">
        <f>VLOOKUP(B86,SAOM!B$2:L1806,11,0)</f>
        <v>(33) 3251-1359</v>
      </c>
      <c r="T86" s="61">
        <v>40899</v>
      </c>
      <c r="U86" s="9" t="str">
        <f>VLOOKUP(B86,SAOM!B$2:M1386,12,0)</f>
        <v>00:20:0E:10:48:67</v>
      </c>
      <c r="V86" s="60">
        <v>40927</v>
      </c>
      <c r="W86" s="58" t="s">
        <v>496</v>
      </c>
      <c r="X86" s="62">
        <v>40928</v>
      </c>
      <c r="Y86" s="82">
        <v>41012</v>
      </c>
      <c r="Z86" s="9" t="s">
        <v>764</v>
      </c>
      <c r="AA86" s="64">
        <v>40928</v>
      </c>
    </row>
    <row r="87" spans="1:28" ht="15" customHeight="1">
      <c r="A87" s="8">
        <v>727</v>
      </c>
      <c r="B87" s="92" t="s">
        <v>154</v>
      </c>
      <c r="C87" s="19">
        <v>40868</v>
      </c>
      <c r="D87" s="19">
        <f t="shared" si="9"/>
        <v>40913</v>
      </c>
      <c r="E87" s="19">
        <f t="shared" si="10"/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128</v>
      </c>
      <c r="K87" s="9" t="s">
        <v>548</v>
      </c>
      <c r="L87" s="9" t="s">
        <v>549</v>
      </c>
      <c r="M87" s="10" t="str">
        <f>VLOOKUP(B87,SAOM!B$2:H1081,7,0)</f>
        <v>SES-MAAS-0727</v>
      </c>
      <c r="N87" s="33">
        <v>4033</v>
      </c>
      <c r="O87" s="19">
        <f>VLOOKUP(B87,SAOM!B$2:I1081,8,0)</f>
        <v>40903</v>
      </c>
      <c r="P87" s="19" t="str">
        <f>VLOOKUP(B87,AG_Lider!A$1:F1439,6,0)</f>
        <v>CONCLUÍDO</v>
      </c>
      <c r="Q87" s="24" t="str">
        <f>VLOOKUP(B87,SAOM!B$2:J1081,9,0)</f>
        <v>Maria Gabriela da Silva Santana</v>
      </c>
      <c r="R87" s="19" t="str">
        <f>VLOOKUP(B87,SAOM!B$2:K1527,10,0)</f>
        <v>Rua Do Cruzeiro, 120 - Centro</v>
      </c>
      <c r="S87" s="24" t="str">
        <f>VLOOKUP(B87,SAOM!B$2:L1807,11,0)</f>
        <v>(37) 3272-1229</v>
      </c>
      <c r="T87" s="43">
        <v>40892</v>
      </c>
      <c r="U87" s="9" t="str">
        <f>VLOOKUP(B87,SAOM!B$2:M1387,12,0)</f>
        <v>00:20:0E:10:48:AF</v>
      </c>
      <c r="V87" s="19">
        <v>40904</v>
      </c>
      <c r="W87" s="9" t="s">
        <v>488</v>
      </c>
      <c r="X87" s="52">
        <v>40904</v>
      </c>
      <c r="Y87" s="55">
        <v>40927</v>
      </c>
      <c r="Z87" s="46" t="s">
        <v>760</v>
      </c>
      <c r="AA87" s="21">
        <v>40904</v>
      </c>
    </row>
    <row r="88" spans="1:28">
      <c r="A88" s="8">
        <v>726</v>
      </c>
      <c r="B88" s="92" t="s">
        <v>155</v>
      </c>
      <c r="C88" s="19">
        <v>40868</v>
      </c>
      <c r="D88" s="19">
        <f t="shared" si="9"/>
        <v>40913</v>
      </c>
      <c r="E88" s="19">
        <v>40951</v>
      </c>
      <c r="F88" s="19">
        <v>40892</v>
      </c>
      <c r="G88" s="8" t="s">
        <v>525</v>
      </c>
      <c r="H88" s="8" t="s">
        <v>504</v>
      </c>
      <c r="I88" s="8" t="s">
        <v>507</v>
      </c>
      <c r="J88" s="9" t="s">
        <v>129</v>
      </c>
      <c r="K88" s="9" t="s">
        <v>550</v>
      </c>
      <c r="L88" s="9" t="s">
        <v>551</v>
      </c>
      <c r="M88" s="10" t="str">
        <f>VLOOKUP(B88,SAOM!B$2:H1082,7,0)</f>
        <v>SES-LUIA-0726</v>
      </c>
      <c r="N88" s="33">
        <v>4035</v>
      </c>
      <c r="O88" s="19">
        <f>VLOOKUP(B88,SAOM!B$2:I1082,8,0)</f>
        <v>40931</v>
      </c>
      <c r="P88" s="19" t="str">
        <f>VLOOKUP(B88,AG_Lider!A$1:F1440,6,0)</f>
        <v>CONCLUÍDO</v>
      </c>
      <c r="Q88" s="24" t="str">
        <f>VLOOKUP(B88,SAOM!B$2:J1082,9,0)</f>
        <v>Maria Gabriela da Silva Santana</v>
      </c>
      <c r="R88" s="19" t="str">
        <f>VLOOKUP(B88,SAOM!B$2:K1528,10,0)</f>
        <v>Rua Eva Botelhos, 395 - Santa Rita</v>
      </c>
      <c r="S88" s="24" t="str">
        <f>VLOOKUP(B88,SAOM!B$2:L1808,11,0)</f>
        <v>(38) 3231-6215</v>
      </c>
      <c r="T88" s="43">
        <v>40931</v>
      </c>
      <c r="U88" s="9" t="str">
        <f>VLOOKUP(B88,SAOM!B$2:M1388,12,0)</f>
        <v>00:20:0E:10:48:42</v>
      </c>
      <c r="V88" s="19">
        <v>40932</v>
      </c>
      <c r="W88" s="9" t="s">
        <v>498</v>
      </c>
      <c r="X88" s="52">
        <v>40932</v>
      </c>
      <c r="Y88" s="55">
        <v>40954</v>
      </c>
      <c r="Z88" s="46" t="s">
        <v>764</v>
      </c>
      <c r="AA88" s="21">
        <v>40932</v>
      </c>
    </row>
    <row r="89" spans="1:28" ht="15" customHeight="1">
      <c r="A89" s="8">
        <v>725</v>
      </c>
      <c r="B89" s="92" t="s">
        <v>156</v>
      </c>
      <c r="C89" s="19">
        <v>40868</v>
      </c>
      <c r="D89" s="19">
        <f t="shared" si="9"/>
        <v>40913</v>
      </c>
      <c r="E89" s="19" t="s">
        <v>507</v>
      </c>
      <c r="F89" s="19">
        <v>40892</v>
      </c>
      <c r="G89" s="8" t="s">
        <v>525</v>
      </c>
      <c r="H89" s="8" t="s">
        <v>756</v>
      </c>
      <c r="I89" s="8" t="s">
        <v>507</v>
      </c>
      <c r="J89" s="58" t="s">
        <v>130</v>
      </c>
      <c r="K89" s="9" t="s">
        <v>552</v>
      </c>
      <c r="L89" s="9" t="s">
        <v>553</v>
      </c>
      <c r="M89" s="10" t="str">
        <f>VLOOKUP(B89,SAOM!B$2:H1083,7,0)</f>
        <v>SES-LITE-0725</v>
      </c>
      <c r="N89" s="33">
        <v>4033</v>
      </c>
      <c r="O89" s="19">
        <f>VLOOKUP(B89,SAOM!B$2:I1083,8,0)</f>
        <v>40966</v>
      </c>
      <c r="P89" s="19" t="e">
        <f>VLOOKUP(B89,AG_Lider!A$1:F1441,6,0)</f>
        <v>#N/A</v>
      </c>
      <c r="Q89" s="24" t="str">
        <f>VLOOKUP(B89,SAOM!B$2:J1083,9,0)</f>
        <v>Talita Helena Ferrari</v>
      </c>
      <c r="R89" s="19" t="str">
        <f>VLOOKUP(B89,SAOM!B$2:K1529,10,0)</f>
        <v>Rua São Paulo, 766 - Centro</v>
      </c>
      <c r="S89" s="24" t="str">
        <f>VLOOKUP(B89,SAOM!B$2:L1809,11,0)</f>
        <v>(34) 3453-1722</v>
      </c>
      <c r="T89" s="43"/>
      <c r="U89" s="9" t="str">
        <f>VLOOKUP(B89,SAOM!B$2:M1389,12,0)</f>
        <v>00:20:0E:10:49:AE</v>
      </c>
      <c r="V89" s="19">
        <v>40974</v>
      </c>
      <c r="W89" s="9" t="s">
        <v>497</v>
      </c>
      <c r="X89" s="52">
        <v>40974</v>
      </c>
      <c r="Y89" s="55"/>
      <c r="Z89" s="46"/>
      <c r="AA89" s="21">
        <v>40974</v>
      </c>
      <c r="AB89" s="21"/>
    </row>
    <row r="90" spans="1:28" ht="15" customHeight="1">
      <c r="A90" s="8">
        <v>724</v>
      </c>
      <c r="B90" s="92" t="s">
        <v>157</v>
      </c>
      <c r="C90" s="19">
        <v>40868</v>
      </c>
      <c r="D90" s="19">
        <f t="shared" si="9"/>
        <v>40913</v>
      </c>
      <c r="E90" s="19">
        <f>C90+60</f>
        <v>40928</v>
      </c>
      <c r="F90" s="78">
        <v>40917</v>
      </c>
      <c r="G90" s="8" t="s">
        <v>525</v>
      </c>
      <c r="H90" s="8" t="s">
        <v>504</v>
      </c>
      <c r="I90" s="8" t="s">
        <v>507</v>
      </c>
      <c r="J90" s="9" t="s">
        <v>131</v>
      </c>
      <c r="K90" s="9" t="s">
        <v>554</v>
      </c>
      <c r="L90" s="9" t="s">
        <v>555</v>
      </c>
      <c r="M90" s="10" t="str">
        <f>VLOOKUP(B90,SAOM!B$2:H1084,7,0)</f>
        <v>SES-LADE-0724</v>
      </c>
      <c r="N90" s="33">
        <v>4033</v>
      </c>
      <c r="O90" s="19">
        <f>VLOOKUP(B90,SAOM!B$2:I1084,8,0)</f>
        <v>40920</v>
      </c>
      <c r="P90" s="19" t="str">
        <f>VLOOKUP(B90,AG_Lider!A$1:F1442,6,0)</f>
        <v>CONCLUÍDO</v>
      </c>
      <c r="Q90" s="24" t="str">
        <f>VLOOKUP(B90,SAOM!B$2:J1084,9,0)</f>
        <v>Poyana Gonçalves Pinheiro</v>
      </c>
      <c r="R90" s="19" t="str">
        <f>VLOOKUP(B90,SAOM!B$2:K1530,10,0)</f>
        <v>Rua Presidente Olegário, 625 - Planalto</v>
      </c>
      <c r="S90" s="24" t="str">
        <f>VLOOKUP(B90,SAOM!B$2:L1810,11,0)</f>
        <v>34) 3816-1011</v>
      </c>
      <c r="T90" s="43">
        <v>40899</v>
      </c>
      <c r="U90" s="9" t="str">
        <f>VLOOKUP(B90,SAOM!B$2:M1390,12,0)</f>
        <v>00:20:0E:10:48:8C</v>
      </c>
      <c r="V90" s="19">
        <v>40920</v>
      </c>
      <c r="W90" s="9" t="s">
        <v>506</v>
      </c>
      <c r="X90" s="52">
        <v>40920</v>
      </c>
      <c r="Y90" s="55">
        <v>40954</v>
      </c>
      <c r="Z90" s="46" t="s">
        <v>764</v>
      </c>
      <c r="AA90" s="21">
        <v>40920</v>
      </c>
    </row>
    <row r="91" spans="1:28">
      <c r="A91" s="8">
        <v>735</v>
      </c>
      <c r="B91" s="92" t="s">
        <v>158</v>
      </c>
      <c r="C91" s="19">
        <v>40868</v>
      </c>
      <c r="D91" s="19">
        <f t="shared" si="9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132</v>
      </c>
      <c r="K91" s="9" t="s">
        <v>556</v>
      </c>
      <c r="L91" s="9" t="s">
        <v>557</v>
      </c>
      <c r="M91" s="10" t="str">
        <f>VLOOKUP(B91,SAOM!B$2:H1085,7,0)</f>
        <v>SES-OUAS-0735</v>
      </c>
      <c r="N91" s="33">
        <v>4035</v>
      </c>
      <c r="O91" s="19">
        <f>VLOOKUP(B91,SAOM!B$2:I1085,8,0)</f>
        <v>40935</v>
      </c>
      <c r="P91" s="19" t="str">
        <f>VLOOKUP(B91,AG_Lider!A$1:F1443,6,0)</f>
        <v>CONCLUÍDO</v>
      </c>
      <c r="Q91" s="24" t="str">
        <f>VLOOKUP(B91,SAOM!B$2:J1085,9,0)</f>
        <v>Sthéfanne Rosy Gouveia</v>
      </c>
      <c r="R91" s="19" t="str">
        <f>VLOOKUP(B91,SAOM!B$2:K1531,10,0)</f>
        <v>saude@ouroverdedeminas.mg.gov.br</v>
      </c>
      <c r="S91" s="24" t="str">
        <f>VLOOKUP(B91,SAOM!B$2:L1811,11,0)</f>
        <v>(33) 3527-1212</v>
      </c>
      <c r="T91" s="43">
        <v>40938</v>
      </c>
      <c r="U91" s="9" t="str">
        <f>VLOOKUP(B91,SAOM!B$2:M1391,12,0)</f>
        <v>00:20:0E:10:48:5A</v>
      </c>
      <c r="V91" s="19">
        <v>40939</v>
      </c>
      <c r="W91" s="9" t="s">
        <v>496</v>
      </c>
      <c r="X91" s="52">
        <v>40939</v>
      </c>
      <c r="Y91" s="55"/>
      <c r="Z91" s="46"/>
      <c r="AA91" s="21">
        <v>40940</v>
      </c>
    </row>
    <row r="92" spans="1:28">
      <c r="A92" s="32">
        <v>775</v>
      </c>
      <c r="B92" s="95" t="s">
        <v>708</v>
      </c>
      <c r="C92" s="19">
        <v>40938</v>
      </c>
      <c r="D92" s="19">
        <f t="shared" si="9"/>
        <v>40983</v>
      </c>
      <c r="E92" s="19">
        <f>C92+60</f>
        <v>40998</v>
      </c>
      <c r="F92" s="19"/>
      <c r="G92" s="8" t="s">
        <v>525</v>
      </c>
      <c r="H92" s="57" t="s">
        <v>504</v>
      </c>
      <c r="I92" s="8" t="s">
        <v>507</v>
      </c>
      <c r="J92" s="9" t="s">
        <v>709</v>
      </c>
      <c r="K92" s="9" t="s">
        <v>732</v>
      </c>
      <c r="L92" s="9" t="s">
        <v>733</v>
      </c>
      <c r="M92" s="10" t="str">
        <f>VLOOKUP(B92,SAOM!B$2:H1086,7,0)</f>
        <v>SES-PRHA-0775</v>
      </c>
      <c r="N92" s="33">
        <v>4033</v>
      </c>
      <c r="O92" s="19">
        <f>VLOOKUP(B92,SAOM!B$2:I1086,8,0)</f>
        <v>40990</v>
      </c>
      <c r="P92" s="19" t="str">
        <f>VLOOKUP(B92,AG_Lider!A$1:F1444,6,0)</f>
        <v>CONCLUÍDO</v>
      </c>
      <c r="Q92" s="24" t="str">
        <f>VLOOKUP(B92,SAOM!B$2:J1086,9,0)</f>
        <v>JADER FERREIRA FARIA</v>
      </c>
      <c r="R92" s="19" t="str">
        <f>VLOOKUP(B92,SAOM!B$2:K1532,10,0)</f>
        <v>Avenida FRANCISCO MACHADO BORGES, 159 - ZACARIAS PEREIRA.</v>
      </c>
      <c r="S92" s="24" t="str">
        <f>VLOOKUP(B92,SAOM!B$2:L1812,11,0)</f>
        <v>(34) 3637-1441</v>
      </c>
      <c r="T92" s="43"/>
      <c r="U92" s="9" t="str">
        <f>VLOOKUP(B92,SAOM!B$2:M1392,12,0)</f>
        <v>00:20:0E:10:49:BA</v>
      </c>
      <c r="V92" s="19">
        <v>40991</v>
      </c>
      <c r="W92" s="9" t="s">
        <v>701</v>
      </c>
      <c r="X92" s="52">
        <v>40991</v>
      </c>
      <c r="Y92" s="125">
        <v>41012</v>
      </c>
      <c r="Z92" s="46" t="s">
        <v>764</v>
      </c>
      <c r="AA92" s="21">
        <v>40991</v>
      </c>
      <c r="AB92" s="21"/>
    </row>
    <row r="93" spans="1:28">
      <c r="A93" s="32">
        <v>776</v>
      </c>
      <c r="B93" s="92" t="s">
        <v>710</v>
      </c>
      <c r="C93" s="19">
        <v>40938</v>
      </c>
      <c r="D93" s="19">
        <f t="shared" si="9"/>
        <v>40983</v>
      </c>
      <c r="E93" s="19">
        <f t="shared" ref="E93:E155" si="11">C93+60</f>
        <v>40998</v>
      </c>
      <c r="F93" s="19"/>
      <c r="G93" s="8" t="s">
        <v>525</v>
      </c>
      <c r="H93" s="8" t="s">
        <v>504</v>
      </c>
      <c r="I93" s="8" t="s">
        <v>507</v>
      </c>
      <c r="J93" s="9" t="s">
        <v>711</v>
      </c>
      <c r="K93" s="9" t="s">
        <v>734</v>
      </c>
      <c r="L93" s="9" t="s">
        <v>735</v>
      </c>
      <c r="M93" s="10" t="str">
        <f>VLOOKUP(B93,SAOM!B$2:H1087,7,0)</f>
        <v>SES-PRNO-0776</v>
      </c>
      <c r="N93" s="33">
        <v>4033</v>
      </c>
      <c r="O93" s="19">
        <f>VLOOKUP(B93,SAOM!B$2:I1087,8,0)</f>
        <v>40945</v>
      </c>
      <c r="P93" s="19" t="str">
        <f>VLOOKUP(B93,AG_Lider!A$1:F1445,6,0)</f>
        <v>CONCLUÍDO</v>
      </c>
      <c r="Q93" s="24" t="str">
        <f>VLOOKUP(B93,SAOM!B$2:J1087,9,0)</f>
        <v>JOSE DE OLIVEIRA NETO</v>
      </c>
      <c r="R93" s="19" t="str">
        <f>VLOOKUP(B93,SAOM!B$2:K1533,10,0)</f>
        <v>Rua GONÇALVES DA FONSECA, 80 - CERRADO.</v>
      </c>
      <c r="S93" s="24" t="str">
        <f>VLOOKUP(B93,SAOM!B$2:L1813,11,0)</f>
        <v>(38) 3724-1373</v>
      </c>
      <c r="T93" s="43">
        <v>40942</v>
      </c>
      <c r="U93" s="9" t="str">
        <f>VLOOKUP(B93,SAOM!B$2:M1393,12,0)</f>
        <v>00:20:0E:10:4A:50</v>
      </c>
      <c r="V93" s="19">
        <v>40945</v>
      </c>
      <c r="W93" s="9" t="s">
        <v>493</v>
      </c>
      <c r="X93" s="52">
        <v>40946</v>
      </c>
      <c r="Y93" s="54">
        <v>40984</v>
      </c>
      <c r="Z93" s="46" t="s">
        <v>2700</v>
      </c>
      <c r="AA93" s="21">
        <v>40946</v>
      </c>
    </row>
    <row r="94" spans="1:28">
      <c r="A94" s="32">
        <v>777</v>
      </c>
      <c r="B94" s="92" t="s">
        <v>712</v>
      </c>
      <c r="C94" s="19">
        <v>40938</v>
      </c>
      <c r="D94" s="19">
        <f t="shared" si="9"/>
        <v>40983</v>
      </c>
      <c r="E94" s="19">
        <f t="shared" si="11"/>
        <v>40998</v>
      </c>
      <c r="F94" s="19"/>
      <c r="G94" s="8" t="s">
        <v>525</v>
      </c>
      <c r="H94" s="8" t="s">
        <v>504</v>
      </c>
      <c r="I94" s="8" t="s">
        <v>507</v>
      </c>
      <c r="J94" s="9" t="s">
        <v>713</v>
      </c>
      <c r="K94" s="9" t="s">
        <v>736</v>
      </c>
      <c r="L94" s="9" t="s">
        <v>737</v>
      </c>
      <c r="M94" s="10" t="str">
        <f>VLOOKUP(B94,SAOM!B$2:H1088,7,0)</f>
        <v>SES-PREK-0777</v>
      </c>
      <c r="N94" s="33">
        <v>4033</v>
      </c>
      <c r="O94" s="19">
        <f>VLOOKUP(B94,SAOM!B$2:I1088,8,0)</f>
        <v>40948</v>
      </c>
      <c r="P94" s="19" t="str">
        <f>VLOOKUP(B94,AG_Lider!A$1:F1446,6,0)</f>
        <v>CONCLUÍDO</v>
      </c>
      <c r="Q94" s="24" t="str">
        <f>VLOOKUP(B94,SAOM!B$2:J1088,9,0)</f>
        <v>GABRIELLE GUEDES TIBAES</v>
      </c>
      <c r="R94" s="19" t="str">
        <f>VLOOKUP(B94,SAOM!B$2:K1534,10,0)</f>
        <v>Rua PLINIO RODRIGUES DE OLIVEIRA, 28 - CENTRO.</v>
      </c>
      <c r="S94" s="24" t="str">
        <f>VLOOKUP(B94,SAOM!B$2:L1814,11,0)</f>
        <v>(38) 3545-1163</v>
      </c>
      <c r="T94" s="43">
        <v>40953</v>
      </c>
      <c r="U94" s="9" t="str">
        <f>VLOOKUP(B94,SAOM!B$2:M1394,12,0)</f>
        <v>00:20:0E:10:49:E3</v>
      </c>
      <c r="V94" s="19">
        <v>40954</v>
      </c>
      <c r="W94" s="9" t="s">
        <v>682</v>
      </c>
      <c r="X94" s="52">
        <v>40954</v>
      </c>
      <c r="Y94" s="54">
        <v>40984</v>
      </c>
      <c r="Z94" s="46" t="s">
        <v>764</v>
      </c>
      <c r="AA94" s="21">
        <v>40954</v>
      </c>
    </row>
    <row r="95" spans="1:28">
      <c r="A95" s="32">
        <v>778</v>
      </c>
      <c r="B95" s="92" t="s">
        <v>714</v>
      </c>
      <c r="C95" s="19">
        <v>40938</v>
      </c>
      <c r="D95" s="19">
        <f t="shared" si="9"/>
        <v>40983</v>
      </c>
      <c r="E95" s="19">
        <f t="shared" si="11"/>
        <v>40998</v>
      </c>
      <c r="F95" s="78">
        <v>40954</v>
      </c>
      <c r="G95" s="8" t="s">
        <v>525</v>
      </c>
      <c r="H95" s="8" t="s">
        <v>696</v>
      </c>
      <c r="I95" s="8" t="s">
        <v>507</v>
      </c>
      <c r="J95" s="9" t="s">
        <v>715</v>
      </c>
      <c r="K95" s="9" t="s">
        <v>738</v>
      </c>
      <c r="L95" s="9" t="s">
        <v>739</v>
      </c>
      <c r="M95" s="10" t="str">
        <f>VLOOKUP(B95,SAOM!B$2:H1089,7,0)</f>
        <v>SES-PRIS-0778</v>
      </c>
      <c r="N95" s="33">
        <v>4033</v>
      </c>
      <c r="O95" s="19">
        <f>VLOOKUP(B95,SAOM!B$2:I1089,8,0)</f>
        <v>40980</v>
      </c>
      <c r="P95" s="19" t="e">
        <f>VLOOKUP(B95,AG_Lider!A$1:F1447,6,0)</f>
        <v>#N/A</v>
      </c>
      <c r="Q95" s="24" t="str">
        <f>VLOOKUP(B95,SAOM!B$2:J1089,9,0)</f>
        <v>DEIVISSON VAZ DE MELO SOUZA</v>
      </c>
      <c r="R95" s="19" t="str">
        <f>VLOOKUP(B95,SAOM!B$2:K1535,10,0)</f>
        <v>Rua VICENTE VAZ DE MELO, 864 - SAO JOAO II</v>
      </c>
      <c r="S95" s="24" t="str">
        <f>VLOOKUP(B95,SAOM!B$2:L1815,11,0)</f>
        <v>(31) 3711-1212</v>
      </c>
      <c r="T95" s="43"/>
      <c r="U95" s="9" t="str">
        <f>VLOOKUP(B95,SAOM!B$2:M1395,12,0)</f>
        <v>00:20:0E:10:48:F4</v>
      </c>
      <c r="V95" s="19">
        <v>40980</v>
      </c>
      <c r="W95" s="9" t="s">
        <v>979</v>
      </c>
      <c r="X95" s="52">
        <v>40980</v>
      </c>
      <c r="Y95" s="54"/>
      <c r="Z95" s="46"/>
      <c r="AA95" s="21">
        <v>40980</v>
      </c>
      <c r="AB95" s="21"/>
    </row>
    <row r="96" spans="1:28">
      <c r="A96" s="32">
        <v>779</v>
      </c>
      <c r="B96" s="92" t="s">
        <v>716</v>
      </c>
      <c r="C96" s="19">
        <v>40938</v>
      </c>
      <c r="D96" s="19">
        <f t="shared" si="9"/>
        <v>40983</v>
      </c>
      <c r="E96" s="19">
        <f t="shared" si="11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717</v>
      </c>
      <c r="K96" s="9" t="s">
        <v>740</v>
      </c>
      <c r="L96" s="9" t="s">
        <v>741</v>
      </c>
      <c r="M96" s="10" t="str">
        <f>VLOOKUP(B96,SAOM!B$2:H1090,7,0)</f>
        <v>SES-REOR-0779</v>
      </c>
      <c r="N96" s="33">
        <v>4033</v>
      </c>
      <c r="O96" s="19">
        <f>VLOOKUP(B96,SAOM!B$2:I1090,8,0)</f>
        <v>40947</v>
      </c>
      <c r="P96" s="19" t="str">
        <f>VLOOKUP(B96,AG_Lider!A$1:F1448,6,0)</f>
        <v>CONCLUÍDO</v>
      </c>
      <c r="Q96" s="24" t="str">
        <f>VLOOKUP(B96,SAOM!B$2:J1090,9,0)</f>
        <v>SINEIA RAMALHO BOHRER</v>
      </c>
      <c r="R96" s="19" t="str">
        <f>VLOOKUP(B96,SAOM!B$2:K1536,10,0)</f>
        <v>Rua DOUTOR GERSON DA SILVA FREIRE, 230 - CENTRO</v>
      </c>
      <c r="S96" s="24" t="str">
        <f>VLOOKUP(B96,SAOM!B$2:L1816,11,0)</f>
        <v>(33) 3263-3339</v>
      </c>
      <c r="T96" s="43">
        <v>40946</v>
      </c>
      <c r="U96" s="9" t="str">
        <f>VLOOKUP(B96,SAOM!B$2:M1396,12,0)</f>
        <v>00:20:0E:10:4A:13</v>
      </c>
      <c r="V96" s="19">
        <v>40947</v>
      </c>
      <c r="W96" s="9" t="s">
        <v>682</v>
      </c>
      <c r="X96" s="52">
        <v>40947</v>
      </c>
      <c r="Y96" s="54">
        <v>40984</v>
      </c>
      <c r="Z96" s="46" t="s">
        <v>764</v>
      </c>
      <c r="AA96" s="21">
        <v>40947</v>
      </c>
    </row>
    <row r="97" spans="1:28">
      <c r="A97" s="32">
        <v>780</v>
      </c>
      <c r="B97" s="92" t="s">
        <v>718</v>
      </c>
      <c r="C97" s="19">
        <v>40938</v>
      </c>
      <c r="D97" s="19">
        <f t="shared" si="9"/>
        <v>40983</v>
      </c>
      <c r="E97" s="19">
        <f t="shared" si="11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719</v>
      </c>
      <c r="K97" s="9" t="s">
        <v>742</v>
      </c>
      <c r="L97" s="9" t="s">
        <v>743</v>
      </c>
      <c r="M97" s="10" t="str">
        <f>VLOOKUP(B97,SAOM!B$2:H1091,7,0)</f>
        <v>SES-RIOS-0780</v>
      </c>
      <c r="N97" s="33">
        <v>4035</v>
      </c>
      <c r="O97" s="19">
        <f>VLOOKUP(B97,SAOM!B$2:I1091,8,0)</f>
        <v>40947</v>
      </c>
      <c r="P97" s="19" t="str">
        <f>VLOOKUP(B97,AG_Lider!A$1:F1449,6,0)</f>
        <v>CONCLUÍDO</v>
      </c>
      <c r="Q97" s="24" t="str">
        <f>VLOOKUP(B97,SAOM!B$2:J1091,9,0)</f>
        <v>LEDA ELAINE SANTOS</v>
      </c>
      <c r="R97" s="19" t="str">
        <f>VLOOKUP(B97,SAOM!B$2:K1537,10,0)</f>
        <v>Praça SANTO ANTONIO, 0 - CENTRO</v>
      </c>
      <c r="S97" s="24" t="str">
        <f>VLOOKUP(B97,SAOM!B$2:L1817,11,0)</f>
        <v>(38) 9965-9897</v>
      </c>
      <c r="T97" s="43">
        <v>40942</v>
      </c>
      <c r="U97" s="9" t="str">
        <f>VLOOKUP(B97,SAOM!B$2:M1397,12,0)</f>
        <v>00:20:0E:10:48:6F</v>
      </c>
      <c r="V97" s="19">
        <v>40947</v>
      </c>
      <c r="W97" s="9" t="s">
        <v>498</v>
      </c>
      <c r="X97" s="52">
        <v>40947</v>
      </c>
      <c r="Y97" s="54">
        <v>40984</v>
      </c>
      <c r="Z97" s="46" t="s">
        <v>758</v>
      </c>
      <c r="AA97" s="21">
        <v>40947</v>
      </c>
    </row>
    <row r="98" spans="1:28">
      <c r="A98" s="32">
        <v>781</v>
      </c>
      <c r="B98" s="92" t="s">
        <v>720</v>
      </c>
      <c r="C98" s="19">
        <v>40938</v>
      </c>
      <c r="D98" s="19">
        <f t="shared" si="9"/>
        <v>40983</v>
      </c>
      <c r="E98" s="19">
        <f t="shared" si="11"/>
        <v>40998</v>
      </c>
      <c r="F98" s="19"/>
      <c r="G98" s="8" t="s">
        <v>525</v>
      </c>
      <c r="H98" s="8" t="s">
        <v>504</v>
      </c>
      <c r="I98" s="8" t="s">
        <v>507</v>
      </c>
      <c r="J98" s="9" t="s">
        <v>721</v>
      </c>
      <c r="K98" s="9" t="s">
        <v>744</v>
      </c>
      <c r="L98" s="9" t="s">
        <v>745</v>
      </c>
      <c r="M98" s="10" t="str">
        <f>VLOOKUP(B98,SAOM!B$2:H1092,7,0)</f>
        <v>SES-SAAS-0781</v>
      </c>
      <c r="N98" s="33">
        <v>4035</v>
      </c>
      <c r="O98" s="19">
        <f>VLOOKUP(B98,SAOM!B$2:I1092,8,0)</f>
        <v>40947</v>
      </c>
      <c r="P98" s="19" t="str">
        <f>VLOOKUP(B98,AG_Lider!A$1:F1450,6,0)</f>
        <v>CONCLUÍDO</v>
      </c>
      <c r="Q98" s="24" t="str">
        <f>VLOOKUP(B98,SAOM!B$2:J1092,9,0)</f>
        <v>MAURICIO ESTEVES DIAS DE ARAUJO</v>
      </c>
      <c r="R98" s="19" t="str">
        <f>VLOOKUP(B98,SAOM!B$2:K1538,10,0)</f>
        <v>Rua JOAO ANTONIO DE ARAUJO, 114 - CENTRO.</v>
      </c>
      <c r="S98" s="24" t="str">
        <f>VLOOKUP(B98,SAOM!B$2:L1818,11,0)</f>
        <v>(33) 3753-9002</v>
      </c>
      <c r="T98" s="43">
        <v>40947</v>
      </c>
      <c r="U98" s="9" t="str">
        <f>VLOOKUP(B98,SAOM!B$2:M1398,12,0)</f>
        <v>00:20:0E:10:48:6A</v>
      </c>
      <c r="V98" s="19">
        <v>40948</v>
      </c>
      <c r="W98" s="9" t="s">
        <v>797</v>
      </c>
      <c r="X98" s="52">
        <v>40948</v>
      </c>
      <c r="Y98" s="54">
        <v>40984</v>
      </c>
      <c r="Z98" s="46" t="s">
        <v>758</v>
      </c>
      <c r="AA98" s="21">
        <v>40917</v>
      </c>
    </row>
    <row r="99" spans="1:28">
      <c r="A99" s="32">
        <v>782</v>
      </c>
      <c r="B99" s="92" t="s">
        <v>722</v>
      </c>
      <c r="C99" s="19">
        <v>40938</v>
      </c>
      <c r="D99" s="19">
        <f t="shared" si="9"/>
        <v>40983</v>
      </c>
      <c r="E99" s="19">
        <f t="shared" si="11"/>
        <v>40998</v>
      </c>
      <c r="F99" s="19"/>
      <c r="G99" s="8" t="s">
        <v>525</v>
      </c>
      <c r="H99" s="8" t="s">
        <v>756</v>
      </c>
      <c r="I99" s="8" t="s">
        <v>507</v>
      </c>
      <c r="J99" s="9" t="s">
        <v>723</v>
      </c>
      <c r="K99" s="9" t="s">
        <v>746</v>
      </c>
      <c r="L99" s="9" t="s">
        <v>747</v>
      </c>
      <c r="M99" s="10" t="str">
        <f>VLOOKUP(B99,SAOM!B$2:H1093,7,0)</f>
        <v>SES-SAAS-0782</v>
      </c>
      <c r="N99" s="33">
        <v>4033</v>
      </c>
      <c r="O99" s="19">
        <f>VLOOKUP(B99,SAOM!B$2:I1093,8,0)</f>
        <v>40994</v>
      </c>
      <c r="P99" s="19" t="e">
        <f>VLOOKUP(B99,AG_Lider!A$1:F1451,6,0)</f>
        <v>#N/A</v>
      </c>
      <c r="Q99" s="24" t="str">
        <f>VLOOKUP(B99,SAOM!B$2:J1093,9,0)</f>
        <v>ANA CAROLINA FONSECA SERIO</v>
      </c>
      <c r="R99" s="19" t="str">
        <f>VLOOKUP(B99,SAOM!B$2:K1539,10,0)</f>
        <v>Praça 22 DE MAIO, 0 - CENTRO.</v>
      </c>
      <c r="S99" s="24" t="str">
        <f>VLOOKUP(B99,SAOM!B$2:L1819,11,0)</f>
        <v>(35) 3734-1258</v>
      </c>
      <c r="T99" s="43"/>
      <c r="U99" s="9" t="str">
        <f>VLOOKUP(B99,SAOM!B$2:M1399,12,0)</f>
        <v>00:20:0E:10:49:DA</v>
      </c>
      <c r="V99" s="19">
        <v>41003</v>
      </c>
      <c r="W99" s="9" t="s">
        <v>2826</v>
      </c>
      <c r="X99" s="52">
        <v>41010</v>
      </c>
      <c r="Y99" s="54"/>
      <c r="Z99" s="46" t="s">
        <v>2884</v>
      </c>
      <c r="AA99" s="21">
        <v>41010</v>
      </c>
    </row>
    <row r="100" spans="1:28">
      <c r="A100" s="32">
        <v>783</v>
      </c>
      <c r="B100" s="92" t="s">
        <v>724</v>
      </c>
      <c r="C100" s="19">
        <v>40938</v>
      </c>
      <c r="D100" s="19">
        <f t="shared" si="9"/>
        <v>40983</v>
      </c>
      <c r="E100" s="19">
        <f t="shared" si="11"/>
        <v>40998</v>
      </c>
      <c r="F100" s="19"/>
      <c r="G100" s="8" t="s">
        <v>525</v>
      </c>
      <c r="H100" s="57" t="s">
        <v>504</v>
      </c>
      <c r="I100" s="8" t="s">
        <v>507</v>
      </c>
      <c r="J100" s="9" t="s">
        <v>725</v>
      </c>
      <c r="K100" s="9" t="s">
        <v>748</v>
      </c>
      <c r="L100" s="9" t="s">
        <v>749</v>
      </c>
      <c r="M100" s="10" t="str">
        <f>VLOOKUP(B100,SAOM!B$2:H1094,7,0)</f>
        <v>SES-SAEU-0783</v>
      </c>
      <c r="N100" s="33">
        <v>4033</v>
      </c>
      <c r="O100" s="19">
        <f>VLOOKUP(B100,SAOM!B$2:I1094,8,0)</f>
        <v>40989</v>
      </c>
      <c r="P100" s="19" t="str">
        <f>VLOOKUP(B100,AG_Lider!A$1:F1452,6,0)</f>
        <v>CONCLUÍDO</v>
      </c>
      <c r="Q100" s="24" t="str">
        <f>VLOOKUP(B100,SAOM!B$2:J1094,9,0)</f>
        <v>ELIANA RIBEIRO CASTELANO</v>
      </c>
      <c r="R100" s="19" t="str">
        <f>VLOOKUP(B100,SAOM!B$2:K1540,10,0)</f>
        <v>Rua CRISTIANO FAGUNDES, 40 - CENTRO.</v>
      </c>
      <c r="S100" s="24" t="str">
        <f>VLOOKUP(B100,SAOM!B$2:L1820,11,0)</f>
        <v>(32) 3334-1260</v>
      </c>
      <c r="T100" s="43"/>
      <c r="U100" s="9" t="str">
        <f>VLOOKUP(B100,SAOM!B$2:M1400,12,0)</f>
        <v>00:20:0E:10:48:CA</v>
      </c>
      <c r="V100" s="19">
        <v>40989</v>
      </c>
      <c r="W100" s="9" t="s">
        <v>2017</v>
      </c>
      <c r="X100" s="52">
        <v>40989</v>
      </c>
      <c r="Y100" s="125">
        <v>41012</v>
      </c>
      <c r="Z100" s="46" t="s">
        <v>764</v>
      </c>
      <c r="AA100" s="21">
        <v>40989</v>
      </c>
      <c r="AB100" s="21"/>
    </row>
    <row r="101" spans="1:28">
      <c r="A101" s="32">
        <v>784</v>
      </c>
      <c r="B101" s="92" t="s">
        <v>726</v>
      </c>
      <c r="C101" s="19">
        <v>40938</v>
      </c>
      <c r="D101" s="19">
        <f t="shared" si="9"/>
        <v>40983</v>
      </c>
      <c r="E101" s="19">
        <f t="shared" si="11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727</v>
      </c>
      <c r="K101" s="9" t="s">
        <v>750</v>
      </c>
      <c r="L101" s="9" t="s">
        <v>751</v>
      </c>
      <c r="M101" s="10" t="str">
        <f>VLOOKUP(B101,SAOM!B$2:H1095,7,0)</f>
        <v>SES-SATE-0784</v>
      </c>
      <c r="N101" s="33">
        <v>4033</v>
      </c>
      <c r="O101" s="19">
        <f>VLOOKUP(B101,SAOM!B$2:I1095,8,0)</f>
        <v>40945</v>
      </c>
      <c r="P101" s="19" t="str">
        <f>VLOOKUP(B101,AG_Lider!A$1:F1453,6,0)</f>
        <v>CONCLUÍDO</v>
      </c>
      <c r="Q101" s="24" t="str">
        <f>VLOOKUP(B101,SAOM!B$2:J1095,9,0)</f>
        <v>RAPHAEL RODRIGUES PORTO</v>
      </c>
      <c r="R101" s="19" t="str">
        <f>VLOOKUP(B101,SAOM!B$2:K1541,10,0)</f>
        <v>Avenida PADRE JOAO MATOS, 0 - CENTRO</v>
      </c>
      <c r="S101" s="24" t="str">
        <f>VLOOKUP(B101,SAOM!B$2:L1821,11,0)</f>
        <v>(38) 3563-1358</v>
      </c>
      <c r="T101" s="43">
        <v>40942</v>
      </c>
      <c r="U101" s="9" t="str">
        <f>VLOOKUP(B101,SAOM!B$2:M1401,12,0)</f>
        <v>00:20:0E:10:48:54</v>
      </c>
      <c r="V101" s="19">
        <v>40945</v>
      </c>
      <c r="W101" s="9" t="s">
        <v>488</v>
      </c>
      <c r="X101" s="52">
        <v>40946</v>
      </c>
      <c r="Y101" s="54">
        <v>40984</v>
      </c>
      <c r="Z101" s="46" t="s">
        <v>764</v>
      </c>
      <c r="AA101" s="21">
        <v>40946</v>
      </c>
    </row>
    <row r="102" spans="1:28">
      <c r="A102" s="32">
        <v>785</v>
      </c>
      <c r="B102" s="92" t="s">
        <v>728</v>
      </c>
      <c r="C102" s="19">
        <v>40938</v>
      </c>
      <c r="D102" s="19">
        <f t="shared" si="9"/>
        <v>40983</v>
      </c>
      <c r="E102" s="19" t="s">
        <v>507</v>
      </c>
      <c r="F102" s="78">
        <v>40954</v>
      </c>
      <c r="G102" s="8" t="s">
        <v>525</v>
      </c>
      <c r="H102" s="8" t="s">
        <v>504</v>
      </c>
      <c r="I102" s="8" t="s">
        <v>507</v>
      </c>
      <c r="J102" s="9" t="s">
        <v>729</v>
      </c>
      <c r="K102" s="9" t="s">
        <v>752</v>
      </c>
      <c r="L102" s="9" t="s">
        <v>753</v>
      </c>
      <c r="M102" s="10" t="str">
        <f>VLOOKUP(B102,SAOM!B$2:H1096,7,0)</f>
        <v>SES-SAHO-0785</v>
      </c>
      <c r="N102" s="33">
        <v>4033</v>
      </c>
      <c r="O102" s="19">
        <f>VLOOKUP(B102,SAOM!B$2:I1096,8,0)</f>
        <v>40988</v>
      </c>
      <c r="P102" s="19" t="str">
        <f>VLOOKUP(B102,AG_Lider!A$1:F1454,6,0)</f>
        <v>CONCLUÍDO</v>
      </c>
      <c r="Q102" s="24" t="str">
        <f>VLOOKUP(B102,SAOM!B$2:J1096,9,0)</f>
        <v>MARIA MAGNOLIA MONDUCCI</v>
      </c>
      <c r="R102" s="19" t="str">
        <f>VLOOKUP(B102,SAOM!B$2:K1542,10,0)</f>
        <v>Rua JOSE DE AZEREDO FILHO, 55 - CENTRO</v>
      </c>
      <c r="S102" s="24" t="str">
        <f>VLOOKUP(B102,SAOM!B$2:L1822,11,0)</f>
        <v>(31) 3718-6285</v>
      </c>
      <c r="T102" s="43"/>
      <c r="U102" s="9" t="str">
        <f>VLOOKUP(B102,SAOM!B$2:M1402,12,0)</f>
        <v>00:20:0E:10:4A:2F</v>
      </c>
      <c r="V102" s="19">
        <v>40988</v>
      </c>
      <c r="W102" s="9" t="s">
        <v>701</v>
      </c>
      <c r="X102" s="52">
        <v>40988</v>
      </c>
      <c r="Y102" s="125">
        <v>41012</v>
      </c>
      <c r="Z102" s="46" t="s">
        <v>764</v>
      </c>
      <c r="AA102" s="21">
        <v>40988</v>
      </c>
      <c r="AB102" s="21"/>
    </row>
    <row r="103" spans="1:28">
      <c r="A103" s="32">
        <v>774</v>
      </c>
      <c r="B103" s="92" t="s">
        <v>730</v>
      </c>
      <c r="C103" s="19">
        <v>40938</v>
      </c>
      <c r="D103" s="19">
        <f t="shared" si="9"/>
        <v>40983</v>
      </c>
      <c r="E103" s="19">
        <f t="shared" si="11"/>
        <v>40998</v>
      </c>
      <c r="F103" s="19"/>
      <c r="G103" s="8" t="s">
        <v>525</v>
      </c>
      <c r="H103" s="8" t="s">
        <v>696</v>
      </c>
      <c r="I103" s="8" t="s">
        <v>507</v>
      </c>
      <c r="J103" s="9" t="s">
        <v>731</v>
      </c>
      <c r="K103" s="9" t="s">
        <v>754</v>
      </c>
      <c r="L103" s="9" t="s">
        <v>755</v>
      </c>
      <c r="M103" s="10" t="str">
        <f>VLOOKUP(B103,SAOM!B$2:H1097,7,0)</f>
        <v>SES-PEAO-0774</v>
      </c>
      <c r="N103" s="33">
        <v>4033</v>
      </c>
      <c r="O103" s="19">
        <f>VLOOKUP(B103,SAOM!B$2:I1097,8,0)</f>
        <v>40949</v>
      </c>
      <c r="P103" s="19" t="e">
        <f>VLOOKUP(B103,AG_Lider!A$1:F1455,6,0)</f>
        <v>#N/A</v>
      </c>
      <c r="Q103" s="24" t="str">
        <f>VLOOKUP(B103,SAOM!B$2:J1097,9,0)</f>
        <v>HUDSON LUIZ RIBEIRO</v>
      </c>
      <c r="R103" s="19" t="str">
        <f>VLOOKUP(B103,SAOM!B$2:K1543,10,0)</f>
        <v>Avenida 12 de Dezembro, 70 - Centro</v>
      </c>
      <c r="S103" s="24" t="str">
        <f>VLOOKUP(B103,SAOM!B$2:L1823,11,0)</f>
        <v>(37) 3287-1946</v>
      </c>
      <c r="T103" s="43"/>
      <c r="U103" s="9" t="str">
        <f>VLOOKUP(B103,SAOM!B$2:M1403,12,0)</f>
        <v>00:20:0E:10:49:95</v>
      </c>
      <c r="V103" s="19">
        <v>40952</v>
      </c>
      <c r="W103" s="9" t="s">
        <v>979</v>
      </c>
      <c r="X103" s="52">
        <v>40952</v>
      </c>
      <c r="Y103" s="54"/>
      <c r="Z103" s="46"/>
      <c r="AA103" s="21">
        <v>40952</v>
      </c>
    </row>
    <row r="104" spans="1:28">
      <c r="A104" s="32">
        <v>786</v>
      </c>
      <c r="B104" s="92" t="s">
        <v>799</v>
      </c>
      <c r="C104" s="19">
        <v>40948</v>
      </c>
      <c r="D104" s="19">
        <f t="shared" si="9"/>
        <v>40993</v>
      </c>
      <c r="E104" s="19" t="s">
        <v>507</v>
      </c>
      <c r="F104" s="78">
        <v>40954</v>
      </c>
      <c r="G104" s="8" t="s">
        <v>779</v>
      </c>
      <c r="H104" s="8" t="s">
        <v>504</v>
      </c>
      <c r="I104" s="8" t="s">
        <v>514</v>
      </c>
      <c r="J104" s="9" t="s">
        <v>800</v>
      </c>
      <c r="K104" s="9" t="s">
        <v>849</v>
      </c>
      <c r="L104" s="9" t="s">
        <v>850</v>
      </c>
      <c r="M104" s="10" t="str">
        <f>VLOOKUP(B104,SAOM!B$2:H1098,7,0)</f>
        <v>-</v>
      </c>
      <c r="N104" s="33">
        <v>4033</v>
      </c>
      <c r="O104" s="19" t="str">
        <f>VLOOKUP(B104,SAOM!B$2:I1098,8,0)</f>
        <v>-</v>
      </c>
      <c r="P104" s="19" t="str">
        <f>VLOOKUP(B104,AG_Lider!A$1:F1456,6,0)</f>
        <v>VODANET</v>
      </c>
      <c r="Q104" s="24" t="str">
        <f>VLOOKUP(B104,SAOM!B$2:J1098,9,0)</f>
        <v>DEBORA CRISTINA COTA</v>
      </c>
      <c r="R104" s="19" t="str">
        <f>VLOOKUP(B104,SAOM!B$2:K1544,10,0)</f>
        <v>Rua SAO MANUEL, 78 - CENTRO</v>
      </c>
      <c r="S104" s="24" t="str">
        <f>VLOOKUP(B104,SAOM!B$2:L1824,11,0)</f>
        <v>(31) 3833-5561</v>
      </c>
      <c r="T104" s="43"/>
      <c r="U104" s="9" t="str">
        <f>VLOOKUP(B104,SAOM!B$2:M1404,12,0)</f>
        <v>-</v>
      </c>
      <c r="V104" s="19"/>
      <c r="W104" s="9"/>
      <c r="X104" s="52"/>
      <c r="Y104" s="54"/>
      <c r="Z104" s="46" t="s">
        <v>330</v>
      </c>
      <c r="AA104" s="21">
        <v>40952</v>
      </c>
    </row>
    <row r="105" spans="1:28">
      <c r="A105" s="32">
        <v>797</v>
      </c>
      <c r="B105" s="92" t="s">
        <v>801</v>
      </c>
      <c r="C105" s="19">
        <v>40948</v>
      </c>
      <c r="D105" s="19">
        <f t="shared" si="9"/>
        <v>40993</v>
      </c>
      <c r="E105" s="19" t="s">
        <v>507</v>
      </c>
      <c r="F105" s="19">
        <v>40967</v>
      </c>
      <c r="G105" s="8" t="s">
        <v>779</v>
      </c>
      <c r="H105" s="8" t="s">
        <v>504</v>
      </c>
      <c r="I105" s="8" t="s">
        <v>514</v>
      </c>
      <c r="J105" s="9" t="s">
        <v>802</v>
      </c>
      <c r="K105" s="9" t="s">
        <v>851</v>
      </c>
      <c r="L105" s="9" t="s">
        <v>852</v>
      </c>
      <c r="M105" s="10" t="str">
        <f>VLOOKUP(B105,SAOM!B$2:H1099,7,0)</f>
        <v>-</v>
      </c>
      <c r="N105" s="33">
        <v>4035</v>
      </c>
      <c r="O105" s="19" t="str">
        <f>VLOOKUP(B105,SAOM!B$2:I1099,8,0)</f>
        <v>-</v>
      </c>
      <c r="P105" s="19" t="str">
        <f>VLOOKUP(B105,AG_Lider!A$1:F1457,6,0)</f>
        <v>VODANET</v>
      </c>
      <c r="Q105" s="24" t="str">
        <f>VLOOKUP(B105,SAOM!B$2:J1099,9,0)</f>
        <v>ARIELY OLIVEIRA BOAVENTURA</v>
      </c>
      <c r="R105" s="19" t="str">
        <f>VLOOKUP(B105,SAOM!B$2:K1545,10,0)</f>
        <v>Avenida PREFEITO MIGUEL SANTIAGO, 20 - CENTR</v>
      </c>
      <c r="S105" s="24" t="str">
        <f>VLOOKUP(B105,SAOM!B$2:L1825,11,0)</f>
        <v>(33) 3232-1796</v>
      </c>
      <c r="T105" s="43"/>
      <c r="U105" s="9" t="str">
        <f>VLOOKUP(B105,SAOM!B$2:M1405,12,0)</f>
        <v>-</v>
      </c>
      <c r="V105" s="19"/>
      <c r="W105" s="9"/>
      <c r="X105" s="52"/>
      <c r="Y105" s="54"/>
      <c r="Z105" s="89" t="s">
        <v>1555</v>
      </c>
    </row>
    <row r="106" spans="1:28">
      <c r="A106" s="32">
        <v>798</v>
      </c>
      <c r="B106" s="92" t="s">
        <v>803</v>
      </c>
      <c r="C106" s="19">
        <v>40948</v>
      </c>
      <c r="D106" s="19">
        <f t="shared" si="9"/>
        <v>40993</v>
      </c>
      <c r="E106" s="19" t="s">
        <v>507</v>
      </c>
      <c r="F106" s="78">
        <v>40954</v>
      </c>
      <c r="G106" s="8" t="s">
        <v>779</v>
      </c>
      <c r="H106" s="8" t="s">
        <v>504</v>
      </c>
      <c r="I106" s="8" t="s">
        <v>514</v>
      </c>
      <c r="J106" s="9" t="s">
        <v>804</v>
      </c>
      <c r="K106" s="9" t="s">
        <v>853</v>
      </c>
      <c r="L106" s="9" t="s">
        <v>854</v>
      </c>
      <c r="M106" s="10" t="str">
        <f>VLOOKUP(B106,SAOM!B$2:H1100,7,0)</f>
        <v>-</v>
      </c>
      <c r="N106" s="33">
        <v>4033</v>
      </c>
      <c r="O106" s="19" t="str">
        <f>VLOOKUP(B106,SAOM!B$2:I1100,8,0)</f>
        <v>-</v>
      </c>
      <c r="P106" s="19" t="str">
        <f>VLOOKUP(B106,AG_Lider!A$1:F1458,6,0)</f>
        <v>VODANET</v>
      </c>
      <c r="Q106" s="24" t="str">
        <f>VLOOKUP(B106,SAOM!B$2:J1100,9,0)</f>
        <v>REGIANE ARAUJO SILVA</v>
      </c>
      <c r="R106" s="19" t="str">
        <f>VLOOKUP(B106,SAOM!B$2:K1546,10,0)</f>
        <v>Rua HELVECIO ALVES FERREIRA, 0 - CENTRO</v>
      </c>
      <c r="S106" s="24" t="str">
        <f>VLOOKUP(B106,SAOM!B$2:L1826,11,0)</f>
        <v>(33) 3628-1471</v>
      </c>
      <c r="T106" s="43"/>
      <c r="U106" s="9" t="str">
        <f>VLOOKUP(B106,SAOM!B$2:M1406,12,0)</f>
        <v>-</v>
      </c>
      <c r="V106" s="19"/>
      <c r="W106" s="9"/>
      <c r="X106" s="52"/>
      <c r="Y106" s="54"/>
      <c r="Z106" s="46" t="s">
        <v>1003</v>
      </c>
      <c r="AA106" s="21">
        <v>40952</v>
      </c>
    </row>
    <row r="107" spans="1:28">
      <c r="A107" s="32">
        <v>802</v>
      </c>
      <c r="B107" s="96" t="s">
        <v>805</v>
      </c>
      <c r="C107" s="19">
        <v>40948</v>
      </c>
      <c r="D107" s="19">
        <f t="shared" si="9"/>
        <v>40993</v>
      </c>
      <c r="E107" s="19">
        <f t="shared" si="11"/>
        <v>41008</v>
      </c>
      <c r="F107" s="19"/>
      <c r="G107" s="8" t="s">
        <v>525</v>
      </c>
      <c r="H107" s="8" t="s">
        <v>504</v>
      </c>
      <c r="I107" s="8" t="s">
        <v>507</v>
      </c>
      <c r="J107" s="9" t="s">
        <v>806</v>
      </c>
      <c r="K107" s="9" t="s">
        <v>855</v>
      </c>
      <c r="L107" s="9" t="s">
        <v>856</v>
      </c>
      <c r="M107" s="10" t="str">
        <f>VLOOKUP(B107,SAOM!B$2:H1101,7,0)</f>
        <v>SES-BOAS-0802</v>
      </c>
      <c r="N107" s="33">
        <v>4035</v>
      </c>
      <c r="O107" s="19">
        <f>VLOOKUP(B107,SAOM!B$2:I1101,8,0)</f>
        <v>40967</v>
      </c>
      <c r="P107" s="19" t="str">
        <f>VLOOKUP(B107,AG_Lider!A$1:F1459,6,0)</f>
        <v>CONCLUÍDO</v>
      </c>
      <c r="Q107" s="24" t="str">
        <f>VLOOKUP(B107,SAOM!B$2:J1101,9,0)</f>
        <v>MAYCON STHAEL ALVES GONTIJO</v>
      </c>
      <c r="R107" s="19" t="str">
        <f>VLOOKUP(B107,SAOM!B$2:K1547,10,0)</f>
        <v>Rua MANOEL LUIZ BRANDAO, 300 - CENTRO</v>
      </c>
      <c r="S107" s="24" t="str">
        <f>VLOOKUP(B107,SAOM!B$2:L1827,11,0)</f>
        <v>(38) 3675-1503</v>
      </c>
      <c r="T107" s="43">
        <v>40966</v>
      </c>
      <c r="U107" s="9" t="str">
        <f>VLOOKUP(B107,SAOM!B$2:M1407,12,0)</f>
        <v>00:20:0E:10:48:4D</v>
      </c>
      <c r="V107" s="19">
        <v>40967</v>
      </c>
      <c r="W107" s="9" t="s">
        <v>1437</v>
      </c>
      <c r="X107" s="52">
        <v>40968</v>
      </c>
      <c r="Y107" s="54">
        <v>40984</v>
      </c>
      <c r="Z107" s="46" t="s">
        <v>764</v>
      </c>
      <c r="AA107" s="21">
        <v>40968</v>
      </c>
    </row>
    <row r="108" spans="1:28">
      <c r="A108" s="32">
        <v>805</v>
      </c>
      <c r="B108" s="92" t="s">
        <v>807</v>
      </c>
      <c r="C108" s="19">
        <v>40948</v>
      </c>
      <c r="D108" s="19">
        <f t="shared" si="9"/>
        <v>40993</v>
      </c>
      <c r="E108" s="19" t="s">
        <v>507</v>
      </c>
      <c r="F108" s="19">
        <v>40967</v>
      </c>
      <c r="G108" s="8" t="s">
        <v>779</v>
      </c>
      <c r="H108" s="8" t="s">
        <v>504</v>
      </c>
      <c r="I108" s="8" t="s">
        <v>514</v>
      </c>
      <c r="J108" s="9" t="s">
        <v>808</v>
      </c>
      <c r="K108" s="9" t="s">
        <v>857</v>
      </c>
      <c r="L108" s="9" t="s">
        <v>858</v>
      </c>
      <c r="M108" s="10" t="str">
        <f>VLOOKUP(B108,SAOM!B$2:H1102,7,0)</f>
        <v>-</v>
      </c>
      <c r="N108" s="33">
        <v>4033</v>
      </c>
      <c r="O108" s="19" t="str">
        <f>VLOOKUP(B108,SAOM!B$2:I1102,8,0)</f>
        <v>-</v>
      </c>
      <c r="P108" s="19" t="str">
        <f>VLOOKUP(B108,AG_Lider!A$1:F1460,6,0)</f>
        <v>VODANET</v>
      </c>
      <c r="Q108" s="24" t="str">
        <f>VLOOKUP(B108,SAOM!B$2:J1102,9,0)</f>
        <v>MARIA VALQUIRIA GONCALVES MARQUES</v>
      </c>
      <c r="R108" s="19" t="str">
        <f>VLOOKUP(B108,SAOM!B$2:K1548,10,0)</f>
        <v>rodovia GUARAPUAVA, 0 km 72 - RODOVIA</v>
      </c>
      <c r="S108" s="24" t="str">
        <f>VLOOKUP(B108,SAOM!B$2:L1828,11,0)</f>
        <v>(38) 3678-1113</v>
      </c>
      <c r="T108" s="43"/>
      <c r="U108" s="9" t="str">
        <f>VLOOKUP(B108,SAOM!B$2:M1408,12,0)</f>
        <v>-</v>
      </c>
      <c r="V108" s="19"/>
      <c r="W108" s="9"/>
      <c r="X108" s="52"/>
      <c r="Y108" s="54"/>
      <c r="Z108" s="89" t="s">
        <v>1555</v>
      </c>
    </row>
    <row r="109" spans="1:28">
      <c r="A109" s="32">
        <v>806</v>
      </c>
      <c r="B109" s="92" t="s">
        <v>809</v>
      </c>
      <c r="C109" s="19">
        <v>40948</v>
      </c>
      <c r="D109" s="19">
        <f t="shared" si="9"/>
        <v>40993</v>
      </c>
      <c r="E109" s="19" t="s">
        <v>507</v>
      </c>
      <c r="F109" s="19">
        <v>40967</v>
      </c>
      <c r="G109" s="8" t="s">
        <v>525</v>
      </c>
      <c r="H109" s="8" t="s">
        <v>504</v>
      </c>
      <c r="I109" s="8" t="s">
        <v>507</v>
      </c>
      <c r="J109" s="9" t="s">
        <v>810</v>
      </c>
      <c r="K109" s="9" t="s">
        <v>859</v>
      </c>
      <c r="L109" s="9" t="s">
        <v>860</v>
      </c>
      <c r="M109" s="10" t="str">
        <f>VLOOKUP(B109,SAOM!B$2:H1103,7,0)</f>
        <v>SES-MOAS-0806</v>
      </c>
      <c r="N109" s="33">
        <v>4033</v>
      </c>
      <c r="O109" s="19">
        <f>VLOOKUP(B109,SAOM!B$2:I1103,8,0)</f>
        <v>40995</v>
      </c>
      <c r="P109" s="19" t="str">
        <f>VLOOKUP(B109,AG_Lider!A$1:F1461,6,0)</f>
        <v>CONCLUÍDO</v>
      </c>
      <c r="Q109" s="24" t="str">
        <f>VLOOKUP(B109,SAOM!B$2:J1103,9,0)</f>
        <v>MARLEY MARIA DA SILVA</v>
      </c>
      <c r="R109" s="19" t="str">
        <f>VLOOKUP(B109,SAOM!B$2:K1549,10,0)</f>
        <v>Rua CORONEL INACIO PEREIRA, 376 - CENTRO.</v>
      </c>
      <c r="S109" s="24" t="str">
        <f>VLOOKUP(B109,SAOM!B$2:L1829,11,0)</f>
        <v>(38) 3755-1100</v>
      </c>
      <c r="T109" s="43"/>
      <c r="U109" s="9" t="str">
        <f>VLOOKUP(B109,SAOM!B$2:M1409,12,0)</f>
        <v>00:20:0e:10:48:57</v>
      </c>
      <c r="V109" s="19">
        <v>40995</v>
      </c>
      <c r="W109" s="9" t="s">
        <v>1782</v>
      </c>
      <c r="X109" s="52">
        <v>40998</v>
      </c>
      <c r="Y109" s="54"/>
      <c r="Z109" s="46"/>
      <c r="AA109" s="21">
        <v>41002</v>
      </c>
    </row>
    <row r="110" spans="1:28">
      <c r="A110" s="32">
        <v>807</v>
      </c>
      <c r="B110" s="92" t="s">
        <v>811</v>
      </c>
      <c r="C110" s="19">
        <v>40948</v>
      </c>
      <c r="D110" s="19">
        <f t="shared" si="9"/>
        <v>40993</v>
      </c>
      <c r="E110" s="19" t="s">
        <v>507</v>
      </c>
      <c r="F110" s="78">
        <v>40954</v>
      </c>
      <c r="G110" s="8" t="s">
        <v>779</v>
      </c>
      <c r="H110" s="8" t="s">
        <v>504</v>
      </c>
      <c r="I110" s="8" t="s">
        <v>514</v>
      </c>
      <c r="J110" s="9" t="s">
        <v>812</v>
      </c>
      <c r="K110" s="9" t="s">
        <v>861</v>
      </c>
      <c r="L110" s="9" t="s">
        <v>862</v>
      </c>
      <c r="M110" s="10" t="str">
        <f>VLOOKUP(B110,SAOM!B$2:H1104,7,0)</f>
        <v>-</v>
      </c>
      <c r="N110" s="33">
        <v>4035</v>
      </c>
      <c r="O110" s="19" t="str">
        <f>VLOOKUP(B110,SAOM!B$2:I1104,8,0)</f>
        <v>-</v>
      </c>
      <c r="P110" s="19" t="str">
        <f>VLOOKUP(B110,AG_Lider!A$1:F1462,6,0)</f>
        <v>VODANET</v>
      </c>
      <c r="Q110" s="24" t="str">
        <f>VLOOKUP(B110,SAOM!B$2:J1104,9,0)</f>
        <v>ANDRES GUIDO VIRUEZ BAZAN</v>
      </c>
      <c r="R110" s="19" t="str">
        <f>VLOOKUP(B110,SAOM!B$2:K1550,10,0)</f>
        <v>praça TIRADENTES, 58 - CENTRO</v>
      </c>
      <c r="S110" s="24" t="str">
        <f>VLOOKUP(B110,SAOM!B$2:L1830,11,0)</f>
        <v>(33) 3235-1383</v>
      </c>
      <c r="T110" s="43"/>
      <c r="U110" s="9" t="str">
        <f>VLOOKUP(B110,SAOM!B$2:M1410,12,0)</f>
        <v>-</v>
      </c>
      <c r="V110" s="19"/>
      <c r="W110" s="9"/>
      <c r="X110" s="52"/>
      <c r="Y110" s="54"/>
      <c r="Z110" s="46" t="s">
        <v>1002</v>
      </c>
      <c r="AA110" s="21">
        <v>40952</v>
      </c>
    </row>
    <row r="111" spans="1:28">
      <c r="A111" s="32">
        <v>809</v>
      </c>
      <c r="B111" s="92" t="s">
        <v>813</v>
      </c>
      <c r="C111" s="19">
        <v>40948</v>
      </c>
      <c r="D111" s="19">
        <f t="shared" si="9"/>
        <v>40993</v>
      </c>
      <c r="E111" s="19">
        <f t="shared" si="11"/>
        <v>41008</v>
      </c>
      <c r="F111" s="78">
        <v>40954</v>
      </c>
      <c r="G111" s="8" t="s">
        <v>525</v>
      </c>
      <c r="H111" s="8" t="s">
        <v>504</v>
      </c>
      <c r="I111" s="8" t="s">
        <v>507</v>
      </c>
      <c r="J111" s="9" t="s">
        <v>814</v>
      </c>
      <c r="K111" s="9" t="s">
        <v>863</v>
      </c>
      <c r="L111" s="9" t="s">
        <v>864</v>
      </c>
      <c r="M111" s="10" t="str">
        <f>VLOOKUP(B111,SAOM!B$2:H1105,7,0)</f>
        <v>SES-COAL-0809</v>
      </c>
      <c r="N111" s="33">
        <v>4033</v>
      </c>
      <c r="O111" s="19">
        <f>VLOOKUP(B111,SAOM!B$2:I1105,8,0)</f>
        <v>40967</v>
      </c>
      <c r="P111" s="19" t="str">
        <f>VLOOKUP(B111,AG_Lider!A$1:F1463,6,0)</f>
        <v>CONCLUÍDO</v>
      </c>
      <c r="Q111" s="24" t="str">
        <f>VLOOKUP(B111,SAOM!B$2:J1105,9,0)</f>
        <v>MAIRA PEREIRA MIGUEL</v>
      </c>
      <c r="R111" s="19" t="str">
        <f>VLOOKUP(B111,SAOM!B$2:K1551,10,0)</f>
        <v>Rua JUCA FAUSTINO, 160 - LAJINHA</v>
      </c>
      <c r="S111" s="24" t="str">
        <f>VLOOKUP(B111,SAOM!B$2:L1831,11,0)</f>
        <v>(35) 3855-1153</v>
      </c>
      <c r="T111" s="43">
        <v>40965</v>
      </c>
      <c r="U111" s="9" t="str">
        <f>VLOOKUP(B111,SAOM!B$2:M1411,12,0)</f>
        <v>00:20:0E:10:49:94</v>
      </c>
      <c r="V111" s="19">
        <v>40966</v>
      </c>
      <c r="W111" s="9" t="s">
        <v>488</v>
      </c>
      <c r="X111" s="52">
        <v>40967</v>
      </c>
      <c r="Y111" s="54">
        <v>40984</v>
      </c>
      <c r="Z111" s="46" t="s">
        <v>764</v>
      </c>
      <c r="AA111" s="21">
        <v>40968</v>
      </c>
    </row>
    <row r="112" spans="1:28" s="76" customFormat="1">
      <c r="A112" s="32">
        <v>811</v>
      </c>
      <c r="B112" s="92" t="s">
        <v>815</v>
      </c>
      <c r="C112" s="19">
        <v>40948</v>
      </c>
      <c r="D112" s="19">
        <f t="shared" si="9"/>
        <v>40993</v>
      </c>
      <c r="E112" s="19">
        <f t="shared" si="11"/>
        <v>41008</v>
      </c>
      <c r="F112" s="19"/>
      <c r="G112" s="8" t="s">
        <v>525</v>
      </c>
      <c r="H112" s="8" t="s">
        <v>504</v>
      </c>
      <c r="I112" s="8" t="s">
        <v>507</v>
      </c>
      <c r="J112" s="9" t="s">
        <v>816</v>
      </c>
      <c r="K112" s="9" t="s">
        <v>865</v>
      </c>
      <c r="L112" s="9" t="s">
        <v>866</v>
      </c>
      <c r="M112" s="10" t="str">
        <f>VLOOKUP(B112,SAOM!B$2:H1106,7,0)</f>
        <v>SES-DINA-0811</v>
      </c>
      <c r="N112" s="33">
        <v>4035</v>
      </c>
      <c r="O112" s="19">
        <f>VLOOKUP(B112,SAOM!B$2:I1106,8,0)</f>
        <v>40967</v>
      </c>
      <c r="P112" s="19" t="str">
        <f>VLOOKUP(B112,AG_Lider!A$1:F1464,6,0)</f>
        <v>CONCLUÍDO</v>
      </c>
      <c r="Q112" s="24" t="str">
        <f>VLOOKUP(B112,SAOM!B$2:J1106,9,0)</f>
        <v>Marlene Nonimato Correa</v>
      </c>
      <c r="R112" s="19" t="str">
        <f>VLOOKUP(B112,SAOM!B$2:K1552,10,0)</f>
        <v>Outros Beco Felisberto, 101 - Rio Grande</v>
      </c>
      <c r="S112" s="24" t="str">
        <f>VLOOKUP(B112,SAOM!B$2:L1832,11,0)</f>
        <v>(38) 3531-2757</v>
      </c>
      <c r="T112" s="43">
        <v>40966</v>
      </c>
      <c r="U112" s="9" t="str">
        <f>VLOOKUP(B112,SAOM!B$2:M1412,12,0)</f>
        <v>00:20:0E:10:48:9E</v>
      </c>
      <c r="V112" s="19">
        <v>40967</v>
      </c>
      <c r="W112" s="9" t="s">
        <v>498</v>
      </c>
      <c r="X112" s="52">
        <v>40968</v>
      </c>
      <c r="Y112" s="54">
        <v>40984</v>
      </c>
      <c r="Z112" s="46" t="s">
        <v>764</v>
      </c>
      <c r="AA112" s="21">
        <v>40968</v>
      </c>
    </row>
    <row r="113" spans="1:28" s="76" customFormat="1">
      <c r="A113" s="32">
        <v>813</v>
      </c>
      <c r="B113" s="92" t="s">
        <v>817</v>
      </c>
      <c r="C113" s="19">
        <v>40948</v>
      </c>
      <c r="D113" s="19">
        <f t="shared" si="9"/>
        <v>40993</v>
      </c>
      <c r="E113" s="19">
        <f t="shared" si="11"/>
        <v>41008</v>
      </c>
      <c r="F113" s="78"/>
      <c r="G113" s="8" t="s">
        <v>525</v>
      </c>
      <c r="H113" s="8" t="s">
        <v>504</v>
      </c>
      <c r="I113" s="8" t="s">
        <v>507</v>
      </c>
      <c r="J113" s="9" t="s">
        <v>818</v>
      </c>
      <c r="K113" s="9" t="s">
        <v>867</v>
      </c>
      <c r="L113" s="9" t="s">
        <v>868</v>
      </c>
      <c r="M113" s="10" t="str">
        <f>VLOOKUP(B113,SAOM!B$2:H1107,7,0)</f>
        <v>SES-ITRA-0813</v>
      </c>
      <c r="N113" s="33">
        <v>4033</v>
      </c>
      <c r="O113" s="19">
        <f>VLOOKUP(B113,SAOM!B$2:I1107,8,0)</f>
        <v>40953</v>
      </c>
      <c r="P113" s="19" t="str">
        <f>VLOOKUP(B113,AG_Lider!A$1:F1465,6,0)</f>
        <v>CONCLUÍDO</v>
      </c>
      <c r="Q113" s="24" t="str">
        <f>VLOOKUP(B113,SAOM!B$2:J1107,9,0)</f>
        <v>Ronaldo Guimarães</v>
      </c>
      <c r="R113" s="19" t="str">
        <f>VLOOKUP(B113,SAOM!B$2:K1553,10,0)</f>
        <v>Avenida João Pinheiro, 791 - Centro</v>
      </c>
      <c r="S113" s="24" t="str">
        <f>VLOOKUP(B113,SAOM!B$2:L1833,11,0)</f>
        <v>(31) 3839-2386</v>
      </c>
      <c r="T113" s="43">
        <v>40953</v>
      </c>
      <c r="U113" s="9" t="str">
        <f>VLOOKUP(B113,SAOM!B$2:M1413,12,0)</f>
        <v>00:20:0E:10:4A:17</v>
      </c>
      <c r="V113" s="19">
        <v>40954</v>
      </c>
      <c r="W113" s="9" t="s">
        <v>488</v>
      </c>
      <c r="X113" s="52">
        <v>40954</v>
      </c>
      <c r="Y113" s="54">
        <v>40984</v>
      </c>
      <c r="Z113" s="46" t="s">
        <v>764</v>
      </c>
      <c r="AA113" s="21">
        <v>40954</v>
      </c>
    </row>
    <row r="114" spans="1:28" s="76" customFormat="1">
      <c r="A114" s="32">
        <v>815</v>
      </c>
      <c r="B114" s="92" t="s">
        <v>819</v>
      </c>
      <c r="C114" s="19">
        <v>40948</v>
      </c>
      <c r="D114" s="19">
        <f t="shared" si="9"/>
        <v>40993</v>
      </c>
      <c r="E114" s="19">
        <f t="shared" si="11"/>
        <v>41008</v>
      </c>
      <c r="F114" s="19"/>
      <c r="G114" s="8" t="s">
        <v>525</v>
      </c>
      <c r="H114" s="8" t="s">
        <v>504</v>
      </c>
      <c r="I114" s="8" t="s">
        <v>507</v>
      </c>
      <c r="J114" s="9" t="s">
        <v>820</v>
      </c>
      <c r="K114" s="9" t="s">
        <v>869</v>
      </c>
      <c r="L114" s="9" t="s">
        <v>870</v>
      </c>
      <c r="M114" s="10" t="str">
        <f>VLOOKUP(B114,SAOM!B$2:H1108,7,0)</f>
        <v>SES-JABA-0815</v>
      </c>
      <c r="N114" s="33">
        <v>4035</v>
      </c>
      <c r="O114" s="19">
        <f>VLOOKUP(B114,SAOM!B$2:I1108,8,0)</f>
        <v>40966</v>
      </c>
      <c r="P114" s="19" t="str">
        <f>VLOOKUP(B114,AG_Lider!A$1:F1466,6,0)</f>
        <v>CONCLUÍDO</v>
      </c>
      <c r="Q114" s="24" t="str">
        <f>VLOOKUP(B114,SAOM!B$2:J1108,9,0)</f>
        <v>Maria Gorette de Carvalho</v>
      </c>
      <c r="R114" s="19" t="str">
        <f>VLOOKUP(B114,SAOM!B$2:K1554,10,0)</f>
        <v>Avenida Brasil, 843 - Centro</v>
      </c>
      <c r="S114" s="24" t="str">
        <f>VLOOKUP(B114,SAOM!B$2:L1834,11,0)</f>
        <v>(38) 3821-4793</v>
      </c>
      <c r="T114" s="43">
        <v>40962</v>
      </c>
      <c r="U114" s="9" t="str">
        <f>VLOOKUP(B114,SAOM!B$2:M1414,12,0)</f>
        <v>00:20:0E:10:49:FE</v>
      </c>
      <c r="V114" s="19">
        <v>40963</v>
      </c>
      <c r="W114" s="9" t="s">
        <v>498</v>
      </c>
      <c r="X114" s="52">
        <v>40966</v>
      </c>
      <c r="Y114" s="54">
        <v>40984</v>
      </c>
      <c r="Z114" s="46" t="s">
        <v>763</v>
      </c>
      <c r="AA114" s="21">
        <v>40966</v>
      </c>
    </row>
    <row r="115" spans="1:28" s="76" customFormat="1">
      <c r="A115" s="32">
        <v>817</v>
      </c>
      <c r="B115" s="92" t="s">
        <v>821</v>
      </c>
      <c r="C115" s="19">
        <v>40948</v>
      </c>
      <c r="D115" s="19">
        <f t="shared" si="9"/>
        <v>40993</v>
      </c>
      <c r="E115" s="19" t="s">
        <v>507</v>
      </c>
      <c r="F115" s="19">
        <v>40967</v>
      </c>
      <c r="G115" s="8" t="s">
        <v>779</v>
      </c>
      <c r="H115" s="8" t="s">
        <v>504</v>
      </c>
      <c r="I115" s="8" t="s">
        <v>514</v>
      </c>
      <c r="J115" s="9" t="s">
        <v>822</v>
      </c>
      <c r="K115" s="9" t="s">
        <v>871</v>
      </c>
      <c r="L115" s="9" t="s">
        <v>872</v>
      </c>
      <c r="M115" s="10" t="str">
        <f>VLOOKUP(B115,SAOM!B$2:H1109,7,0)</f>
        <v>-</v>
      </c>
      <c r="N115" s="33">
        <v>4035</v>
      </c>
      <c r="O115" s="19" t="str">
        <f>VLOOKUP(B115,SAOM!B$2:I1109,8,0)</f>
        <v>-</v>
      </c>
      <c r="P115" s="19" t="str">
        <f>VLOOKUP(B115,AG_Lider!A$1:F1467,6,0)</f>
        <v>VODANET</v>
      </c>
      <c r="Q115" s="24" t="str">
        <f>VLOOKUP(B115,SAOM!B$2:J1109,9,0)</f>
        <v>Sinvaldo Alves Pereira</v>
      </c>
      <c r="R115" s="19" t="str">
        <f>VLOOKUP(B115,SAOM!B$2:K1555,10,0)</f>
        <v>Avenida Otavio Carneiro, 1102 - Santo Antônio</v>
      </c>
      <c r="S115" s="24" t="str">
        <f>VLOOKUP(B115,SAOM!B$2:L1835,11,0)</f>
        <v>(38) 3749-6202</v>
      </c>
      <c r="T115" s="43"/>
      <c r="U115" s="9" t="str">
        <f>VLOOKUP(B115,SAOM!B$2:M1415,12,0)</f>
        <v>-</v>
      </c>
      <c r="V115" s="19"/>
      <c r="W115" s="9"/>
      <c r="X115" s="52"/>
      <c r="Y115" s="54"/>
      <c r="Z115" s="89" t="s">
        <v>2872</v>
      </c>
      <c r="AA115" s="21"/>
    </row>
    <row r="116" spans="1:28" s="76" customFormat="1">
      <c r="A116" s="32">
        <v>828</v>
      </c>
      <c r="B116" s="92" t="s">
        <v>823</v>
      </c>
      <c r="C116" s="19">
        <v>40948</v>
      </c>
      <c r="D116" s="19">
        <f t="shared" si="9"/>
        <v>40993</v>
      </c>
      <c r="E116" s="19" t="s">
        <v>507</v>
      </c>
      <c r="F116" s="78">
        <v>40954</v>
      </c>
      <c r="G116" s="8" t="s">
        <v>779</v>
      </c>
      <c r="H116" s="8" t="s">
        <v>504</v>
      </c>
      <c r="I116" s="8" t="s">
        <v>514</v>
      </c>
      <c r="J116" s="9" t="s">
        <v>824</v>
      </c>
      <c r="K116" s="9" t="s">
        <v>873</v>
      </c>
      <c r="L116" s="9" t="s">
        <v>874</v>
      </c>
      <c r="M116" s="10" t="str">
        <f>VLOOKUP(B116,SAOM!B$2:H1110,7,0)</f>
        <v>-</v>
      </c>
      <c r="N116" s="33">
        <v>4033</v>
      </c>
      <c r="O116" s="19" t="str">
        <f>VLOOKUP(B116,SAOM!B$2:I1110,8,0)</f>
        <v>-</v>
      </c>
      <c r="P116" s="19" t="str">
        <f>VLOOKUP(B116,AG_Lider!A$1:F1468,6,0)</f>
        <v>VODANET</v>
      </c>
      <c r="Q116" s="24" t="str">
        <f>VLOOKUP(B116,SAOM!B$2:J1110,9,0)</f>
        <v>nathalia Cesar de Oliveira</v>
      </c>
      <c r="R116" s="19" t="str">
        <f>VLOOKUP(B116,SAOM!B$2:K1556,10,0)</f>
        <v>Rua Maria Virginia da Conceição, 0 - Centro</v>
      </c>
      <c r="S116" s="24" t="str">
        <f>VLOOKUP(B116,SAOM!B$2:L1836,11,0)</f>
        <v>(33) 3343-1117</v>
      </c>
      <c r="T116" s="43"/>
      <c r="U116" s="9" t="str">
        <f>VLOOKUP(B116,SAOM!B$2:M1416,12,0)</f>
        <v>-</v>
      </c>
      <c r="V116" s="19"/>
      <c r="W116" s="9"/>
      <c r="X116" s="52"/>
      <c r="Y116" s="54"/>
      <c r="Z116" s="46" t="s">
        <v>1002</v>
      </c>
      <c r="AA116" s="21">
        <v>40952</v>
      </c>
    </row>
    <row r="117" spans="1:28" s="76" customFormat="1">
      <c r="A117" s="32">
        <v>830</v>
      </c>
      <c r="B117" s="92" t="s">
        <v>825</v>
      </c>
      <c r="C117" s="19">
        <v>40948</v>
      </c>
      <c r="D117" s="19">
        <f t="shared" si="9"/>
        <v>40993</v>
      </c>
      <c r="E117" s="19" t="s">
        <v>507</v>
      </c>
      <c r="F117" s="78">
        <v>40954</v>
      </c>
      <c r="G117" s="8" t="s">
        <v>779</v>
      </c>
      <c r="H117" s="8" t="s">
        <v>504</v>
      </c>
      <c r="I117" s="8" t="s">
        <v>514</v>
      </c>
      <c r="J117" s="9" t="s">
        <v>826</v>
      </c>
      <c r="K117" s="9" t="s">
        <v>875</v>
      </c>
      <c r="L117" s="9" t="s">
        <v>876</v>
      </c>
      <c r="M117" s="10" t="str">
        <f>VLOOKUP(B117,SAOM!B$2:H1111,7,0)</f>
        <v>-</v>
      </c>
      <c r="N117" s="33">
        <v>4033</v>
      </c>
      <c r="O117" s="19" t="str">
        <f>VLOOKUP(B117,SAOM!B$2:I1111,8,0)</f>
        <v>-</v>
      </c>
      <c r="P117" s="19" t="str">
        <f>VLOOKUP(B117,AG_Lider!A$1:F1469,6,0)</f>
        <v>VODANET</v>
      </c>
      <c r="Q117" s="24" t="str">
        <f>VLOOKUP(B117,SAOM!B$2:J1111,9,0)</f>
        <v>Kelcia Fagundes de Andrade</v>
      </c>
      <c r="R117" s="19" t="str">
        <f>VLOOKUP(B117,SAOM!B$2:K1557,10,0)</f>
        <v>Rua Dr Juracy de Oliveira, 0 - Centro</v>
      </c>
      <c r="S117" s="24" t="str">
        <f>VLOOKUP(B117,SAOM!B$2:L1837,11,0)</f>
        <v>(35) 3325-1600</v>
      </c>
      <c r="T117" s="43"/>
      <c r="U117" s="9" t="str">
        <f>VLOOKUP(B117,SAOM!B$2:M1417,12,0)</f>
        <v>-</v>
      </c>
      <c r="V117" s="19"/>
      <c r="W117" s="9"/>
      <c r="X117" s="52"/>
      <c r="Y117" s="54"/>
      <c r="Z117" s="46" t="s">
        <v>1002</v>
      </c>
      <c r="AA117" s="21">
        <v>40952</v>
      </c>
    </row>
    <row r="118" spans="1:28" s="76" customFormat="1">
      <c r="A118" s="32">
        <v>787</v>
      </c>
      <c r="B118" s="92" t="s">
        <v>827</v>
      </c>
      <c r="C118" s="19">
        <v>40948</v>
      </c>
      <c r="D118" s="19">
        <f t="shared" si="9"/>
        <v>40993</v>
      </c>
      <c r="E118" s="19" t="s">
        <v>507</v>
      </c>
      <c r="F118" s="19">
        <v>40967</v>
      </c>
      <c r="G118" s="8" t="s">
        <v>779</v>
      </c>
      <c r="H118" s="8" t="s">
        <v>504</v>
      </c>
      <c r="I118" s="8" t="s">
        <v>514</v>
      </c>
      <c r="J118" s="9" t="s">
        <v>828</v>
      </c>
      <c r="K118" s="9" t="s">
        <v>877</v>
      </c>
      <c r="L118" s="9" t="s">
        <v>878</v>
      </c>
      <c r="M118" s="10" t="str">
        <f>VLOOKUP(B118,SAOM!B$2:H1112,7,0)</f>
        <v>-</v>
      </c>
      <c r="N118" s="33">
        <v>4033</v>
      </c>
      <c r="O118" s="19" t="str">
        <f>VLOOKUP(B118,SAOM!B$2:I1112,8,0)</f>
        <v>-</v>
      </c>
      <c r="P118" s="19" t="str">
        <f>VLOOKUP(B118,AG_Lider!A$1:F1470,6,0)</f>
        <v>VODANET</v>
      </c>
      <c r="Q118" s="24" t="str">
        <f>VLOOKUP(B118,SAOM!B$2:J1112,9,0)</f>
        <v>ANDERLUCIO DA CRUZ EVANGELISTA</v>
      </c>
      <c r="R118" s="19" t="str">
        <f>VLOOKUP(B118,SAOM!B$2:K1558,10,0)</f>
        <v>Avenida SEBASTIAO GOMES DA SILVA, 0 - MONTE SINAI.</v>
      </c>
      <c r="S118" s="24" t="str">
        <f>VLOOKUP(B118,SAOM!B$2:L1838,11,0)</f>
        <v>(33) 8428-2627</v>
      </c>
      <c r="T118" s="43"/>
      <c r="U118" s="9" t="str">
        <f>VLOOKUP(B118,SAOM!B$2:M1418,12,0)</f>
        <v>-</v>
      </c>
      <c r="V118" s="19"/>
      <c r="W118" s="9"/>
      <c r="X118" s="52"/>
      <c r="Y118" s="54"/>
      <c r="Z118" s="89" t="s">
        <v>1555</v>
      </c>
      <c r="AA118" s="21"/>
    </row>
    <row r="119" spans="1:28" s="76" customFormat="1">
      <c r="A119" s="32">
        <v>788</v>
      </c>
      <c r="B119" s="92" t="s">
        <v>829</v>
      </c>
      <c r="C119" s="19">
        <v>40948</v>
      </c>
      <c r="D119" s="19">
        <f t="shared" si="9"/>
        <v>40993</v>
      </c>
      <c r="E119" s="19">
        <f t="shared" si="11"/>
        <v>41008</v>
      </c>
      <c r="F119" s="19"/>
      <c r="G119" s="8" t="s">
        <v>525</v>
      </c>
      <c r="H119" s="8" t="s">
        <v>504</v>
      </c>
      <c r="I119" s="8" t="s">
        <v>507</v>
      </c>
      <c r="J119" s="9" t="s">
        <v>830</v>
      </c>
      <c r="K119" s="9" t="s">
        <v>879</v>
      </c>
      <c r="L119" s="9" t="s">
        <v>880</v>
      </c>
      <c r="M119" s="10" t="str">
        <f>VLOOKUP(B119,SAOM!B$2:H1113,7,0)</f>
        <v>SES-SARA-0788</v>
      </c>
      <c r="N119" s="33">
        <v>4033</v>
      </c>
      <c r="O119" s="19">
        <f>VLOOKUP(B119,SAOM!B$2:I1113,8,0)</f>
        <v>40975</v>
      </c>
      <c r="P119" s="19" t="str">
        <f>VLOOKUP(B119,AG_Lider!A$1:F1471,6,0)</f>
        <v>CONCLUÍDO</v>
      </c>
      <c r="Q119" s="24" t="str">
        <f>VLOOKUP(B119,SAOM!B$2:J1113,9,0)</f>
        <v>ANDREA REIS PEREIRA</v>
      </c>
      <c r="R119" s="19" t="str">
        <f>VLOOKUP(B119,SAOM!B$2:K1559,10,0)</f>
        <v>Avenida BARRA VELHA, 405 - CENTRO.</v>
      </c>
      <c r="S119" s="24" t="str">
        <f>VLOOKUP(B119,SAOM!B$2:L1839,11,0)</f>
        <v>(35) 3523-9409</v>
      </c>
      <c r="T119" s="43">
        <v>40969</v>
      </c>
      <c r="U119" s="9" t="str">
        <f>VLOOKUP(B119,SAOM!B$2:M1419,12,0)</f>
        <v>00:20:0E:10:49:F0</v>
      </c>
      <c r="V119" s="19">
        <v>40975</v>
      </c>
      <c r="W119" s="9" t="s">
        <v>701</v>
      </c>
      <c r="X119" s="52">
        <v>40975</v>
      </c>
      <c r="Y119" s="125">
        <v>41012</v>
      </c>
      <c r="Z119" s="46" t="s">
        <v>764</v>
      </c>
      <c r="AA119" s="21">
        <v>40975</v>
      </c>
      <c r="AB119" s="21"/>
    </row>
    <row r="120" spans="1:28" s="76" customFormat="1">
      <c r="A120" s="32">
        <v>789</v>
      </c>
      <c r="B120" s="92" t="s">
        <v>831</v>
      </c>
      <c r="C120" s="19">
        <v>40948</v>
      </c>
      <c r="D120" s="19">
        <f t="shared" si="9"/>
        <v>40993</v>
      </c>
      <c r="E120" s="19">
        <f t="shared" si="11"/>
        <v>41008</v>
      </c>
      <c r="F120" s="19"/>
      <c r="G120" s="8" t="s">
        <v>525</v>
      </c>
      <c r="H120" s="8" t="s">
        <v>504</v>
      </c>
      <c r="I120" s="8" t="s">
        <v>507</v>
      </c>
      <c r="J120" s="9" t="s">
        <v>832</v>
      </c>
      <c r="K120" s="9" t="s">
        <v>881</v>
      </c>
      <c r="L120" s="9" t="s">
        <v>882</v>
      </c>
      <c r="M120" s="10" t="str">
        <f>VLOOKUP(B120,SAOM!B$2:H1114,7,0)</f>
        <v>SES-SANO-0789</v>
      </c>
      <c r="N120" s="33">
        <v>4035</v>
      </c>
      <c r="O120" s="19">
        <f>VLOOKUP(B120,SAOM!B$2:I1114,8,0)</f>
        <v>40966</v>
      </c>
      <c r="P120" s="19" t="str">
        <f>VLOOKUP(B120,AG_Lider!A$1:F1472,6,0)</f>
        <v>CONCLUÍDO</v>
      </c>
      <c r="Q120" s="24" t="str">
        <f>VLOOKUP(B120,SAOM!B$2:J1114,9,0)</f>
        <v>ELAINY RODRIGUES DE OLIVEIRA LIMA</v>
      </c>
      <c r="R120" s="19" t="str">
        <f>VLOOKUP(B120,SAOM!B$2:K1560,10,0)</f>
        <v>Rua ANTONIO BASTOS BRAGA, 99 - CENTRO.</v>
      </c>
      <c r="S120" s="24" t="str">
        <f>VLOOKUP(B120,SAOM!B$2:L1840,11,0)</f>
        <v>(33) 3582-1509</v>
      </c>
      <c r="T120" s="43">
        <v>40962</v>
      </c>
      <c r="U120" s="9" t="str">
        <f>VLOOKUP(B120,SAOM!B$2:M1420,12,0)</f>
        <v>00:20:0E:10:4A:1C</v>
      </c>
      <c r="V120" s="19">
        <v>40963</v>
      </c>
      <c r="W120" s="9" t="s">
        <v>678</v>
      </c>
      <c r="X120" s="52">
        <v>40966</v>
      </c>
      <c r="Y120" s="54"/>
      <c r="Z120" s="46"/>
      <c r="AA120" s="21">
        <v>40966</v>
      </c>
    </row>
    <row r="121" spans="1:28" s="76" customFormat="1">
      <c r="A121" s="32">
        <v>790</v>
      </c>
      <c r="B121" s="92" t="s">
        <v>833</v>
      </c>
      <c r="C121" s="19">
        <v>40948</v>
      </c>
      <c r="D121" s="19">
        <f t="shared" si="9"/>
        <v>40993</v>
      </c>
      <c r="E121" s="19" t="s">
        <v>507</v>
      </c>
      <c r="F121" s="19">
        <v>40967</v>
      </c>
      <c r="G121" s="8" t="s">
        <v>779</v>
      </c>
      <c r="H121" s="8" t="s">
        <v>504</v>
      </c>
      <c r="I121" s="8" t="s">
        <v>514</v>
      </c>
      <c r="J121" s="9" t="s">
        <v>834</v>
      </c>
      <c r="K121" s="9" t="s">
        <v>883</v>
      </c>
      <c r="L121" s="9" t="s">
        <v>884</v>
      </c>
      <c r="M121" s="10" t="str">
        <f>VLOOKUP(B121,SAOM!B$2:H1115,7,0)</f>
        <v>-</v>
      </c>
      <c r="N121" s="33">
        <v>4035</v>
      </c>
      <c r="O121" s="19" t="str">
        <f>VLOOKUP(B121,SAOM!B$2:I1115,8,0)</f>
        <v>-</v>
      </c>
      <c r="P121" s="19" t="str">
        <f>VLOOKUP(B121,AG_Lider!A$1:F1473,6,0)</f>
        <v>VODANET</v>
      </c>
      <c r="Q121" s="24" t="str">
        <f>VLOOKUP(B121,SAOM!B$2:J1115,9,0)</f>
        <v>CASSIO MARTINS MACENA</v>
      </c>
      <c r="R121" s="19" t="str">
        <f>VLOOKUP(B121,SAOM!B$2:K1561,10,0)</f>
        <v>Avenida NITON GONÇALVES PEREIRA, 380 - CENTRO.</v>
      </c>
      <c r="S121" s="24" t="str">
        <f>VLOOKUP(B121,SAOM!B$2:L1841,11,0)</f>
        <v>(38) 3624-1480</v>
      </c>
      <c r="T121" s="43"/>
      <c r="U121" s="9" t="str">
        <f>VLOOKUP(B121,SAOM!B$2:M1421,12,0)</f>
        <v>-</v>
      </c>
      <c r="V121" s="19"/>
      <c r="W121" s="9"/>
      <c r="X121" s="52"/>
      <c r="Y121" s="54"/>
      <c r="Z121" s="89" t="s">
        <v>1555</v>
      </c>
      <c r="AA121" s="21"/>
    </row>
    <row r="122" spans="1:28" s="76" customFormat="1">
      <c r="A122" s="32">
        <v>791</v>
      </c>
      <c r="B122" s="92" t="s">
        <v>835</v>
      </c>
      <c r="C122" s="19">
        <v>40948</v>
      </c>
      <c r="D122" s="19">
        <f t="shared" si="9"/>
        <v>40993</v>
      </c>
      <c r="E122" s="19">
        <f t="shared" si="11"/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836</v>
      </c>
      <c r="K122" s="9" t="s">
        <v>885</v>
      </c>
      <c r="L122" s="9" t="s">
        <v>886</v>
      </c>
      <c r="M122" s="10" t="str">
        <f>VLOOKUP(B122,SAOM!B$2:H1116,7,0)</f>
        <v>SES-SANO-0791</v>
      </c>
      <c r="N122" s="33">
        <v>4033</v>
      </c>
      <c r="O122" s="19">
        <f>VLOOKUP(B122,SAOM!B$2:I1116,8,0)</f>
        <v>40963</v>
      </c>
      <c r="P122" s="19" t="str">
        <f>VLOOKUP(B122,AG_Lider!A$1:F1474,6,0)</f>
        <v>CONCLUÍDO</v>
      </c>
      <c r="Q122" s="24" t="str">
        <f>VLOOKUP(B122,SAOM!B$2:J1116,9,0)</f>
        <v>IURI PIMENTA OLIVEIRA</v>
      </c>
      <c r="R122" s="19" t="str">
        <f>VLOOKUP(B122,SAOM!B$2:K1562,10,0)</f>
        <v>Rua MIGUEL MARTINS, 747 - CENTRO.</v>
      </c>
      <c r="S122" s="24" t="str">
        <f>VLOOKUP(B122,SAOM!B$2:L1842,11,0)</f>
        <v>(35) 3535-1829</v>
      </c>
      <c r="T122" s="43">
        <v>40962</v>
      </c>
      <c r="U122" s="9" t="str">
        <f>VLOOKUP(B122,SAOM!B$2:M1422,12,0)</f>
        <v>00:20:0E:10:49:AF</v>
      </c>
      <c r="V122" s="19">
        <v>40963</v>
      </c>
      <c r="W122" s="9" t="s">
        <v>487</v>
      </c>
      <c r="X122" s="52">
        <v>40964</v>
      </c>
      <c r="Y122" s="54">
        <v>40984</v>
      </c>
      <c r="Z122" s="46" t="s">
        <v>764</v>
      </c>
      <c r="AA122" s="21">
        <v>40963</v>
      </c>
    </row>
    <row r="123" spans="1:28" s="76" customFormat="1">
      <c r="A123" s="32">
        <v>792</v>
      </c>
      <c r="B123" s="92" t="s">
        <v>837</v>
      </c>
      <c r="C123" s="19">
        <v>40948</v>
      </c>
      <c r="D123" s="19">
        <f t="shared" si="9"/>
        <v>40993</v>
      </c>
      <c r="E123" s="19" t="s">
        <v>507</v>
      </c>
      <c r="F123" s="19">
        <v>40967</v>
      </c>
      <c r="G123" s="8" t="s">
        <v>779</v>
      </c>
      <c r="H123" s="8" t="s">
        <v>504</v>
      </c>
      <c r="I123" s="8" t="s">
        <v>514</v>
      </c>
      <c r="J123" s="9" t="s">
        <v>838</v>
      </c>
      <c r="K123" s="9" t="s">
        <v>887</v>
      </c>
      <c r="L123" s="9" t="s">
        <v>888</v>
      </c>
      <c r="M123" s="10" t="str">
        <f>VLOOKUP(B123,SAOM!B$2:H1117,7,0)</f>
        <v>-</v>
      </c>
      <c r="N123" s="33">
        <v>4033</v>
      </c>
      <c r="O123" s="19" t="str">
        <f>VLOOKUP(B123,SAOM!B$2:I1117,8,0)</f>
        <v>-</v>
      </c>
      <c r="P123" s="19" t="str">
        <f>VLOOKUP(B123,AG_Lider!A$1:F1475,6,0)</f>
        <v>VODANET</v>
      </c>
      <c r="Q123" s="24" t="str">
        <f>VLOOKUP(B123,SAOM!B$2:J1117,9,0)</f>
        <v>KELLEN JUNQUEIRA OLIVEIRA</v>
      </c>
      <c r="R123" s="19" t="str">
        <f>VLOOKUP(B123,SAOM!B$2:K1563,10,0)</f>
        <v>Rua IRMAO ILIDIO GABRIEL, 75 - COHAB.</v>
      </c>
      <c r="S123" s="24" t="str">
        <f>VLOOKUP(B123,SAOM!B$2:L1843,11,0)</f>
        <v>(35) 3323-2014</v>
      </c>
      <c r="T123" s="43"/>
      <c r="U123" s="9" t="str">
        <f>VLOOKUP(B123,SAOM!B$2:M1423,12,0)</f>
        <v>-</v>
      </c>
      <c r="V123" s="19"/>
      <c r="W123" s="9"/>
      <c r="X123" s="52"/>
      <c r="Y123" s="54"/>
      <c r="Z123" s="89" t="s">
        <v>1556</v>
      </c>
      <c r="AA123" s="21"/>
    </row>
    <row r="124" spans="1:28" s="76" customFormat="1">
      <c r="A124" s="32">
        <v>793</v>
      </c>
      <c r="B124" s="92" t="s">
        <v>839</v>
      </c>
      <c r="C124" s="19">
        <v>40948</v>
      </c>
      <c r="D124" s="19">
        <f t="shared" si="9"/>
        <v>40993</v>
      </c>
      <c r="E124" s="19" t="s">
        <v>507</v>
      </c>
      <c r="F124" s="19">
        <v>40967</v>
      </c>
      <c r="G124" s="8" t="s">
        <v>525</v>
      </c>
      <c r="H124" s="8" t="s">
        <v>504</v>
      </c>
      <c r="I124" s="8" t="s">
        <v>507</v>
      </c>
      <c r="J124" s="9" t="s">
        <v>840</v>
      </c>
      <c r="K124" s="9" t="s">
        <v>889</v>
      </c>
      <c r="L124" s="9" t="s">
        <v>890</v>
      </c>
      <c r="M124" s="10" t="str">
        <f>VLOOKUP(B124,SAOM!B$2:H1118,7,0)</f>
        <v>SES-SEES-0793</v>
      </c>
      <c r="N124" s="33">
        <v>4033</v>
      </c>
      <c r="O124" s="19">
        <f>VLOOKUP(B124,SAOM!B$2:I1118,8,0)</f>
        <v>40988</v>
      </c>
      <c r="P124" s="19" t="str">
        <f>VLOOKUP(B124,AG_Lider!A$1:F1476,6,0)</f>
        <v>CONCLUÍDO</v>
      </c>
      <c r="Q124" s="24" t="str">
        <f>VLOOKUP(B124,SAOM!B$2:J1118,9,0)</f>
        <v>ANA CLARA GARCIA MARTON</v>
      </c>
      <c r="R124" s="19" t="str">
        <f>VLOOKUP(B124,SAOM!B$2:K1564,10,0)</f>
        <v>Rua ELPIDIO DE SOUZA GUERRA, 38 - CENTRO.</v>
      </c>
      <c r="S124" s="24" t="str">
        <f>VLOOKUP(B124,SAOM!B$2:L1844,11,0)</f>
        <v>(32) 3287-1167</v>
      </c>
      <c r="T124" s="43"/>
      <c r="U124" s="9" t="str">
        <f>VLOOKUP(B124,SAOM!B$2:M1424,12,0)</f>
        <v>00:20:0E:10:4A:19</v>
      </c>
      <c r="V124" s="19">
        <v>40988</v>
      </c>
      <c r="W124" s="9" t="s">
        <v>2017</v>
      </c>
      <c r="X124" s="52">
        <v>40988</v>
      </c>
      <c r="Y124" s="54"/>
      <c r="Z124" s="89"/>
      <c r="AA124" s="21">
        <v>40988</v>
      </c>
      <c r="AB124" s="21"/>
    </row>
    <row r="125" spans="1:28" s="76" customFormat="1">
      <c r="A125" s="32">
        <v>794</v>
      </c>
      <c r="B125" s="92" t="s">
        <v>841</v>
      </c>
      <c r="C125" s="19">
        <v>40948</v>
      </c>
      <c r="D125" s="19">
        <f t="shared" si="9"/>
        <v>40993</v>
      </c>
      <c r="E125" s="19" t="s">
        <v>507</v>
      </c>
      <c r="F125" s="19">
        <v>40967</v>
      </c>
      <c r="G125" s="8" t="s">
        <v>779</v>
      </c>
      <c r="H125" s="8" t="s">
        <v>504</v>
      </c>
      <c r="I125" s="8" t="s">
        <v>514</v>
      </c>
      <c r="J125" s="9" t="s">
        <v>842</v>
      </c>
      <c r="K125" s="9" t="s">
        <v>891</v>
      </c>
      <c r="L125" s="9" t="s">
        <v>892</v>
      </c>
      <c r="M125" s="10" t="str">
        <f>VLOOKUP(B125,SAOM!B$2:H1119,7,0)</f>
        <v>-</v>
      </c>
      <c r="N125" s="33">
        <v>4033</v>
      </c>
      <c r="O125" s="19" t="str">
        <f>VLOOKUP(B125,SAOM!B$2:I1119,8,0)</f>
        <v>-</v>
      </c>
      <c r="P125" s="19" t="str">
        <f>VLOOKUP(B125,AG_Lider!A$1:F1477,6,0)</f>
        <v>VODANET</v>
      </c>
      <c r="Q125" s="24" t="str">
        <f>VLOOKUP(B125,SAOM!B$2:J1119,9,0)</f>
        <v>EVERTON TRINDADE CAMPOS</v>
      </c>
      <c r="R125" s="19" t="str">
        <f>VLOOKUP(B125,SAOM!B$2:K1565,10,0)</f>
        <v>Travessa PADRE JOSE PEREIRA, 0 - SAO GERALDO</v>
      </c>
      <c r="S125" s="24" t="str">
        <f>VLOOKUP(B125,SAOM!B$2:L1845,11,0)</f>
        <v>(31) 3577-1450</v>
      </c>
      <c r="T125" s="43"/>
      <c r="U125" s="9" t="str">
        <f>VLOOKUP(B125,SAOM!B$2:M1425,12,0)</f>
        <v>-</v>
      </c>
      <c r="V125" s="19"/>
      <c r="W125" s="9"/>
      <c r="X125" s="52"/>
      <c r="Y125" s="54"/>
      <c r="Z125" s="89" t="s">
        <v>2872</v>
      </c>
      <c r="AA125" s="21"/>
    </row>
    <row r="126" spans="1:28" s="76" customFormat="1">
      <c r="A126" s="32">
        <v>795</v>
      </c>
      <c r="B126" s="92" t="s">
        <v>843</v>
      </c>
      <c r="C126" s="19">
        <v>40948</v>
      </c>
      <c r="D126" s="19">
        <f t="shared" si="9"/>
        <v>40993</v>
      </c>
      <c r="E126" s="19">
        <f t="shared" si="11"/>
        <v>41008</v>
      </c>
      <c r="F126" s="19"/>
      <c r="G126" s="8" t="s">
        <v>525</v>
      </c>
      <c r="H126" s="8" t="s">
        <v>504</v>
      </c>
      <c r="I126" s="8" t="s">
        <v>507</v>
      </c>
      <c r="J126" s="9" t="s">
        <v>844</v>
      </c>
      <c r="K126" s="9" t="s">
        <v>893</v>
      </c>
      <c r="L126" s="9" t="s">
        <v>894</v>
      </c>
      <c r="M126" s="10" t="str">
        <f>VLOOKUP(B126,SAOM!B$2:H1120,7,0)</f>
        <v>SES-SEIA-0795</v>
      </c>
      <c r="N126" s="33">
        <v>4033</v>
      </c>
      <c r="O126" s="19">
        <f>VLOOKUP(B126,SAOM!B$2:I1120,8,0)</f>
        <v>40968</v>
      </c>
      <c r="P126" s="19" t="str">
        <f>VLOOKUP(B126,AG_Lider!A$1:F1478,6,0)</f>
        <v>CONCLUÍDO</v>
      </c>
      <c r="Q126" s="24" t="str">
        <f>VLOOKUP(B126,SAOM!B$2:J1120,9,0)</f>
        <v>GABRIELA DANZINGER DE SIQUEIRA</v>
      </c>
      <c r="R126" s="19" t="str">
        <f>VLOOKUP(B126,SAOM!B$2:K1566,10,0)</f>
        <v>Rua DR PLINIO COUTINHO, 0 - CENTRO.</v>
      </c>
      <c r="S126" s="24" t="str">
        <f>VLOOKUP(B126,SAOM!B$2:L1846,11,0)</f>
        <v>(35) 3284-1862</v>
      </c>
      <c r="T126" s="43"/>
      <c r="U126" s="9" t="str">
        <f>VLOOKUP(B126,SAOM!B$2:M1426,12,0)</f>
        <v>00:20:0E:10:48:78</v>
      </c>
      <c r="V126" s="19">
        <v>40968</v>
      </c>
      <c r="W126" s="9" t="s">
        <v>488</v>
      </c>
      <c r="X126" s="52">
        <v>40968</v>
      </c>
      <c r="Y126" s="54">
        <v>40984</v>
      </c>
      <c r="Z126" s="46" t="s">
        <v>764</v>
      </c>
      <c r="AA126" s="21">
        <v>40968</v>
      </c>
    </row>
    <row r="127" spans="1:28" s="76" customFormat="1">
      <c r="A127" s="32">
        <v>796</v>
      </c>
      <c r="B127" s="92" t="s">
        <v>845</v>
      </c>
      <c r="C127" s="19">
        <v>40948</v>
      </c>
      <c r="D127" s="19">
        <f t="shared" si="9"/>
        <v>40993</v>
      </c>
      <c r="E127" s="19">
        <f t="shared" si="11"/>
        <v>41008</v>
      </c>
      <c r="F127" s="19"/>
      <c r="G127" s="8" t="s">
        <v>525</v>
      </c>
      <c r="H127" s="8" t="s">
        <v>504</v>
      </c>
      <c r="I127" s="8" t="s">
        <v>507</v>
      </c>
      <c r="J127" s="9" t="s">
        <v>846</v>
      </c>
      <c r="K127" s="9" t="s">
        <v>895</v>
      </c>
      <c r="L127" s="9" t="s">
        <v>896</v>
      </c>
      <c r="M127" s="10" t="str">
        <f>VLOOKUP(B127,SAOM!B$2:H1121,7,0)</f>
        <v>SES-COIA-0796</v>
      </c>
      <c r="N127" s="33">
        <v>4033</v>
      </c>
      <c r="O127" s="19">
        <f>VLOOKUP(B127,SAOM!B$2:I1121,8,0)</f>
        <v>40963</v>
      </c>
      <c r="P127" s="19" t="str">
        <f>VLOOKUP(B127,AG_Lider!A$1:F1479,6,0)</f>
        <v>CONCLUÍDO</v>
      </c>
      <c r="Q127" s="24" t="str">
        <f>VLOOKUP(B127,SAOM!B$2:J1121,9,0)</f>
        <v>LETICIA JUNHO MOREIRA</v>
      </c>
      <c r="R127" s="19" t="str">
        <f>VLOOKUP(B127,SAOM!B$2:K1567,10,0)</f>
        <v>Avenida CONEGO FRANCISCO, 240 - CENTRO.</v>
      </c>
      <c r="S127" s="24" t="str">
        <f>VLOOKUP(B127,SAOM!B$2:L1847,11,0)</f>
        <v>(35) 3244-1305</v>
      </c>
      <c r="T127" s="43">
        <v>40962</v>
      </c>
      <c r="U127" s="9" t="str">
        <f>VLOOKUP(B127,SAOM!B$2:M1427,12,0)</f>
        <v>00:20:0E:10:49:ED</v>
      </c>
      <c r="V127" s="19">
        <v>40963</v>
      </c>
      <c r="W127" s="9" t="s">
        <v>486</v>
      </c>
      <c r="X127" s="52">
        <v>40963</v>
      </c>
      <c r="Y127" s="54">
        <v>40984</v>
      </c>
      <c r="Z127" s="46" t="s">
        <v>764</v>
      </c>
      <c r="AA127" s="21">
        <v>40963</v>
      </c>
    </row>
    <row r="128" spans="1:28" s="76" customFormat="1">
      <c r="A128" s="32">
        <v>819</v>
      </c>
      <c r="B128" s="92" t="s">
        <v>847</v>
      </c>
      <c r="C128" s="19">
        <v>40948</v>
      </c>
      <c r="D128" s="19">
        <f t="shared" si="9"/>
        <v>40993</v>
      </c>
      <c r="E128" s="19">
        <f t="shared" si="11"/>
        <v>41008</v>
      </c>
      <c r="F128" s="19"/>
      <c r="G128" s="8" t="s">
        <v>525</v>
      </c>
      <c r="H128" s="8" t="s">
        <v>504</v>
      </c>
      <c r="I128" s="8" t="s">
        <v>507</v>
      </c>
      <c r="J128" s="9" t="s">
        <v>848</v>
      </c>
      <c r="K128" s="9" t="s">
        <v>897</v>
      </c>
      <c r="L128" s="9" t="s">
        <v>898</v>
      </c>
      <c r="M128" s="10" t="str">
        <f>VLOOKUP(B128,SAOM!B$2:H1122,7,0)</f>
        <v>SES-SATE-0819</v>
      </c>
      <c r="N128" s="33">
        <v>4033</v>
      </c>
      <c r="O128" s="19">
        <f>VLOOKUP(B128,SAOM!B$2:I1122,8,0)</f>
        <v>40956</v>
      </c>
      <c r="P128" s="19" t="str">
        <f>VLOOKUP(B128,AG_Lider!A$1:F1480,6,0)</f>
        <v>CONCLUÍDO</v>
      </c>
      <c r="Q128" s="24" t="str">
        <f>VLOOKUP(B128,SAOM!B$2:J1122,9,0)</f>
        <v>Iara Cardoso de Oliveira</v>
      </c>
      <c r="R128" s="19" t="str">
        <f>VLOOKUP(B128,SAOM!B$2:K1568,10,0)</f>
        <v>avenida Coronel Fragia, 486 - Bela Vista</v>
      </c>
      <c r="S128" s="24" t="str">
        <f>VLOOKUP(B128,SAOM!B$2:L1848,11,0)</f>
        <v>(37) 3281-2347</v>
      </c>
      <c r="T128" s="43"/>
      <c r="U128" s="9" t="str">
        <f>VLOOKUP(B128,SAOM!B$2:M1428,12,0)</f>
        <v>00:20:0E:10:49:AD</v>
      </c>
      <c r="V128" s="19">
        <v>40963</v>
      </c>
      <c r="W128" s="9" t="s">
        <v>515</v>
      </c>
      <c r="X128" s="52">
        <v>40963</v>
      </c>
      <c r="Y128" s="54">
        <v>40984</v>
      </c>
      <c r="Z128" s="46" t="s">
        <v>2816</v>
      </c>
      <c r="AA128" s="21">
        <v>40977</v>
      </c>
    </row>
    <row r="129" spans="1:28" s="76" customFormat="1">
      <c r="A129" s="32">
        <v>799</v>
      </c>
      <c r="B129" s="92" t="s">
        <v>899</v>
      </c>
      <c r="C129" s="19">
        <v>40949</v>
      </c>
      <c r="D129" s="19">
        <f t="shared" si="9"/>
        <v>40994</v>
      </c>
      <c r="E129" s="19">
        <f t="shared" si="11"/>
        <v>41009</v>
      </c>
      <c r="F129" s="19"/>
      <c r="G129" s="8" t="s">
        <v>525</v>
      </c>
      <c r="H129" s="8" t="s">
        <v>504</v>
      </c>
      <c r="I129" s="8" t="s">
        <v>507</v>
      </c>
      <c r="J129" s="9" t="s">
        <v>900</v>
      </c>
      <c r="K129" s="9" t="s">
        <v>939</v>
      </c>
      <c r="L129" s="9" t="s">
        <v>940</v>
      </c>
      <c r="M129" s="10" t="str">
        <f>VLOOKUP(B129,SAOM!B$2:H1123,7,0)</f>
        <v>SES-VIAS-0799</v>
      </c>
      <c r="N129" s="33">
        <v>4033</v>
      </c>
      <c r="O129" s="19">
        <f>VLOOKUP(B129,SAOM!B$2:I1123,8,0)</f>
        <v>40969</v>
      </c>
      <c r="P129" s="19" t="str">
        <f>VLOOKUP(B129,AG_Lider!A$1:F1481,6,0)</f>
        <v>CONCLUÍDO</v>
      </c>
      <c r="Q129" s="24" t="str">
        <f>VLOOKUP(B129,SAOM!B$2:J1123,9,0)</f>
        <v>WALFRIDO CRISTIAN CASSIN DE OLIVEIRA</v>
      </c>
      <c r="R129" s="19" t="str">
        <f>VLOOKUP(B129,SAOM!B$2:K1569,10,0)</f>
        <v>Rua LILIA MOREIRA, 0 - CENTRO</v>
      </c>
      <c r="S129" s="24" t="str">
        <f>VLOOKUP(B129,SAOM!B$2:L1849,11,0)</f>
        <v>(32) 3755-1068</v>
      </c>
      <c r="T129" s="43">
        <v>40969</v>
      </c>
      <c r="U129" s="9" t="str">
        <f>VLOOKUP(B129,SAOM!B$2:M1429,12,0)</f>
        <v>00:20:0E:10:45:87</v>
      </c>
      <c r="V129" s="19">
        <v>40969</v>
      </c>
      <c r="W129" s="9" t="s">
        <v>495</v>
      </c>
      <c r="X129" s="52">
        <v>40970</v>
      </c>
      <c r="Y129" s="54"/>
      <c r="Z129" s="46"/>
      <c r="AA129" s="21">
        <v>40970</v>
      </c>
      <c r="AB129" s="21"/>
    </row>
    <row r="130" spans="1:28" s="76" customFormat="1">
      <c r="A130" s="32">
        <v>800</v>
      </c>
      <c r="B130" s="92" t="s">
        <v>901</v>
      </c>
      <c r="C130" s="19">
        <v>40949</v>
      </c>
      <c r="D130" s="19">
        <f t="shared" si="9"/>
        <v>40994</v>
      </c>
      <c r="E130" s="19">
        <f t="shared" si="11"/>
        <v>41009</v>
      </c>
      <c r="F130" s="19"/>
      <c r="G130" s="8" t="s">
        <v>525</v>
      </c>
      <c r="H130" s="8" t="s">
        <v>504</v>
      </c>
      <c r="I130" s="8" t="s">
        <v>507</v>
      </c>
      <c r="J130" s="9" t="s">
        <v>902</v>
      </c>
      <c r="K130" s="9" t="s">
        <v>941</v>
      </c>
      <c r="L130" s="9" t="s">
        <v>942</v>
      </c>
      <c r="M130" s="10" t="str">
        <f>VLOOKUP(B130,SAOM!B$2:H1124,7,0)</f>
        <v>SES-UMBA-0800</v>
      </c>
      <c r="N130" s="33">
        <v>4035</v>
      </c>
      <c r="O130" s="19">
        <f>VLOOKUP(B130,SAOM!B$2:I1124,8,0)</f>
        <v>40982</v>
      </c>
      <c r="P130" s="19" t="str">
        <f>VLOOKUP(B130,AG_Lider!A$1:F1482,6,0)</f>
        <v>CONCLUÍDO</v>
      </c>
      <c r="Q130" s="24" t="str">
        <f>VLOOKUP(B130,SAOM!B$2:J1124,9,0)</f>
        <v>WILLIAM DAVID DE ANDRADE</v>
      </c>
      <c r="R130" s="19" t="str">
        <f>VLOOKUP(B130,SAOM!B$2:K1570,10,0)</f>
        <v>Rua APARECIDA, 140 - CENTRO</v>
      </c>
      <c r="S130" s="24" t="str">
        <f>VLOOKUP(B130,SAOM!B$2:L1850,11,0)</f>
        <v>(33) 3628-1471</v>
      </c>
      <c r="T130" s="43"/>
      <c r="U130" s="9" t="str">
        <f>VLOOKUP(B130,SAOM!B$2:M1430,12,0)</f>
        <v>00:20:0E:10:4A:47</v>
      </c>
      <c r="V130" s="19">
        <v>40982</v>
      </c>
      <c r="W130" s="9" t="s">
        <v>766</v>
      </c>
      <c r="X130" s="52">
        <v>40982</v>
      </c>
      <c r="Y130" s="54"/>
      <c r="Z130" s="46"/>
      <c r="AA130" s="21">
        <v>40982</v>
      </c>
      <c r="AB130" s="21"/>
    </row>
    <row r="131" spans="1:28" s="76" customFormat="1">
      <c r="A131" s="32">
        <v>801</v>
      </c>
      <c r="B131" s="92" t="s">
        <v>903</v>
      </c>
      <c r="C131" s="19">
        <v>40949</v>
      </c>
      <c r="D131" s="19">
        <f t="shared" si="9"/>
        <v>40994</v>
      </c>
      <c r="E131" s="19" t="s">
        <v>507</v>
      </c>
      <c r="F131" s="19">
        <v>40967</v>
      </c>
      <c r="G131" s="8" t="s">
        <v>779</v>
      </c>
      <c r="H131" s="8" t="s">
        <v>504</v>
      </c>
      <c r="I131" s="8" t="s">
        <v>514</v>
      </c>
      <c r="J131" s="9" t="s">
        <v>904</v>
      </c>
      <c r="K131" s="9" t="s">
        <v>943</v>
      </c>
      <c r="L131" s="9" t="s">
        <v>944</v>
      </c>
      <c r="M131" s="10" t="str">
        <f>VLOOKUP(B131,SAOM!B$2:H1125,7,0)</f>
        <v>-</v>
      </c>
      <c r="N131" s="33">
        <v>4033</v>
      </c>
      <c r="O131" s="19" t="str">
        <f>VLOOKUP(B131,SAOM!B$2:I1125,8,0)</f>
        <v>-</v>
      </c>
      <c r="P131" s="19" t="str">
        <f>VLOOKUP(B131,AG_Lider!A$1:F1483,6,0)</f>
        <v>VODANET</v>
      </c>
      <c r="Q131" s="24" t="str">
        <f>VLOOKUP(B131,SAOM!B$2:J1125,9,0)</f>
        <v>LILIANNE MACHADO DE AZEVEDO</v>
      </c>
      <c r="R131" s="19" t="str">
        <f>VLOOKUP(B131,SAOM!B$2:K1571,10,0)</f>
        <v>Rua OSORIA SOARES, 600 - INDEPENDENCIA</v>
      </c>
      <c r="S131" s="24" t="str">
        <f>VLOOKUP(B131,SAOM!B$2:L1851,11,0)</f>
        <v>(38) 3813-1065</v>
      </c>
      <c r="T131" s="43"/>
      <c r="U131" s="9" t="str">
        <f>VLOOKUP(B131,SAOM!B$2:M1431,12,0)</f>
        <v>-</v>
      </c>
      <c r="V131" s="19"/>
      <c r="W131" s="9"/>
      <c r="X131" s="52"/>
      <c r="Y131" s="54"/>
      <c r="Z131" s="89" t="s">
        <v>1557</v>
      </c>
      <c r="AA131" s="21"/>
    </row>
    <row r="132" spans="1:28" s="76" customFormat="1">
      <c r="A132" s="32">
        <v>803</v>
      </c>
      <c r="B132" s="92" t="s">
        <v>905</v>
      </c>
      <c r="C132" s="19">
        <v>40949</v>
      </c>
      <c r="D132" s="19">
        <f t="shared" si="9"/>
        <v>40994</v>
      </c>
      <c r="E132" s="19">
        <f t="shared" si="11"/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906</v>
      </c>
      <c r="K132" s="9" t="s">
        <v>945</v>
      </c>
      <c r="L132" s="9" t="s">
        <v>946</v>
      </c>
      <c r="M132" s="10" t="str">
        <f>VLOOKUP(B132,SAOM!B$2:H1126,7,0)</f>
        <v>SES-FOSO-0803</v>
      </c>
      <c r="N132" s="33">
        <v>4035</v>
      </c>
      <c r="O132" s="19">
        <f>VLOOKUP(B132,SAOM!B$2:I1126,8,0)</f>
        <v>40968</v>
      </c>
      <c r="P132" s="19" t="str">
        <f>VLOOKUP(B132,AG_Lider!A$1:F1484,6,0)</f>
        <v>CONCLUÍDO</v>
      </c>
      <c r="Q132" s="24" t="str">
        <f>VLOOKUP(B132,SAOM!B$2:J1126,9,0)</f>
        <v>LAURA CARLA BRITO COSTA</v>
      </c>
      <c r="R132" s="19" t="str">
        <f>VLOOKUP(B132,SAOM!B$2:K1572,10,0)</f>
        <v>Praça DA MATRIZ, 0 - CENTRO</v>
      </c>
      <c r="S132" s="24" t="str">
        <f>VLOOKUP(B132,SAOM!B$2:L1852,11,0)</f>
        <v>(38) 3647-1144</v>
      </c>
      <c r="T132" s="43">
        <v>40968</v>
      </c>
      <c r="U132" s="9" t="str">
        <f>VLOOKUP(B132,SAOM!B$2:M1432,12,0)</f>
        <v>00:20:0E:10:4A:0F</v>
      </c>
      <c r="V132" s="19">
        <v>40969</v>
      </c>
      <c r="W132" s="9" t="s">
        <v>1506</v>
      </c>
      <c r="X132" s="52">
        <v>40969</v>
      </c>
      <c r="Y132" s="54"/>
      <c r="Z132" s="46"/>
      <c r="AA132" s="21">
        <v>40969</v>
      </c>
      <c r="AB132" s="21"/>
    </row>
    <row r="133" spans="1:28" s="76" customFormat="1">
      <c r="A133" s="32">
        <v>804</v>
      </c>
      <c r="B133" s="92" t="s">
        <v>907</v>
      </c>
      <c r="C133" s="19">
        <v>40949</v>
      </c>
      <c r="D133" s="19">
        <f t="shared" si="9"/>
        <v>40994</v>
      </c>
      <c r="E133" s="19" t="s">
        <v>507</v>
      </c>
      <c r="F133" s="19">
        <v>40967</v>
      </c>
      <c r="G133" s="8" t="s">
        <v>779</v>
      </c>
      <c r="H133" s="8" t="s">
        <v>504</v>
      </c>
      <c r="I133" s="8" t="s">
        <v>514</v>
      </c>
      <c r="J133" s="9" t="s">
        <v>908</v>
      </c>
      <c r="K133" s="9" t="s">
        <v>947</v>
      </c>
      <c r="L133" s="9" t="s">
        <v>948</v>
      </c>
      <c r="M133" s="10" t="str">
        <f>VLOOKUP(B133,SAOM!B$2:H1127,7,0)</f>
        <v>-</v>
      </c>
      <c r="N133" s="33">
        <v>4035</v>
      </c>
      <c r="O133" s="19" t="str">
        <f>VLOOKUP(B133,SAOM!B$2:I1127,8,0)</f>
        <v>-</v>
      </c>
      <c r="P133" s="19" t="str">
        <f>VLOOKUP(B133,AG_Lider!A$1:F1485,6,0)</f>
        <v>VODANET</v>
      </c>
      <c r="Q133" s="24" t="str">
        <f>VLOOKUP(B133,SAOM!B$2:J1127,9,0)</f>
        <v>PEDRO PAULO DE ANDRADE NOGUEIRA</v>
      </c>
      <c r="R133" s="19" t="str">
        <f>VLOOKUP(B133,SAOM!B$2:K1573,10,0)</f>
        <v>Rua SAGRADO CORACAO, 0 - CENTRO.</v>
      </c>
      <c r="S133" s="24" t="str">
        <f>VLOOKUP(B133,SAOM!B$2:L1853,11,0)</f>
        <v>(33) 3316-1251</v>
      </c>
      <c r="T133" s="43"/>
      <c r="U133" s="9" t="str">
        <f>VLOOKUP(B133,SAOM!B$2:M1433,12,0)</f>
        <v>-</v>
      </c>
      <c r="V133" s="19"/>
      <c r="W133" s="9"/>
      <c r="X133" s="52"/>
      <c r="Y133" s="54"/>
      <c r="Z133" s="89" t="s">
        <v>1557</v>
      </c>
      <c r="AA133" s="21"/>
    </row>
    <row r="134" spans="1:28" s="76" customFormat="1">
      <c r="A134" s="32">
        <v>808</v>
      </c>
      <c r="B134" s="92" t="s">
        <v>909</v>
      </c>
      <c r="C134" s="19">
        <v>40949</v>
      </c>
      <c r="D134" s="19">
        <f t="shared" si="9"/>
        <v>40994</v>
      </c>
      <c r="E134" s="19" t="s">
        <v>507</v>
      </c>
      <c r="F134" s="19">
        <v>40967</v>
      </c>
      <c r="G134" s="8" t="s">
        <v>525</v>
      </c>
      <c r="H134" s="8" t="s">
        <v>504</v>
      </c>
      <c r="I134" s="8" t="s">
        <v>507</v>
      </c>
      <c r="J134" s="9" t="s">
        <v>910</v>
      </c>
      <c r="K134" s="9" t="s">
        <v>949</v>
      </c>
      <c r="L134" s="9" t="s">
        <v>950</v>
      </c>
      <c r="M134" s="10" t="str">
        <f>VLOOKUP(B134,SAOM!B$2:H1128,7,0)</f>
        <v>SES-TRAS-0808</v>
      </c>
      <c r="N134" s="33">
        <v>4033</v>
      </c>
      <c r="O134" s="19">
        <f>VLOOKUP(B134,SAOM!B$2:I1128,8,0)</f>
        <v>40988</v>
      </c>
      <c r="P134" s="19" t="str">
        <f>VLOOKUP(B134,AG_Lider!A$1:F1486,6,0)</f>
        <v>CONCLUÍDO</v>
      </c>
      <c r="Q134" s="24" t="str">
        <f>VLOOKUP(B134,SAOM!B$2:J1128,9,0)</f>
        <v>FRANCINNE APARECIDA PEDROSO</v>
      </c>
      <c r="R134" s="19" t="str">
        <f>VLOOKUP(B134,SAOM!B$2:K1574,10,0)</f>
        <v>Avenida GETULIO VARGAS, 3 - CENTRO.</v>
      </c>
      <c r="S134" s="24" t="str">
        <f>VLOOKUP(B134,SAOM!B$2:L1854,11,0)</f>
        <v>(38) 3754-5281</v>
      </c>
      <c r="T134" s="43"/>
      <c r="U134" s="9" t="str">
        <f>VLOOKUP(B134,SAOM!B$2:M1434,12,0)</f>
        <v>00:20:0E:10:48:86</v>
      </c>
      <c r="V134" s="19">
        <v>40988</v>
      </c>
      <c r="W134" s="9" t="s">
        <v>1782</v>
      </c>
      <c r="X134" s="52">
        <v>40988</v>
      </c>
      <c r="Y134" s="54"/>
      <c r="Z134" s="89"/>
      <c r="AA134" s="21">
        <v>40988</v>
      </c>
      <c r="AB134" s="21"/>
    </row>
    <row r="135" spans="1:28" s="76" customFormat="1">
      <c r="A135" s="32">
        <v>810</v>
      </c>
      <c r="B135" s="92" t="s">
        <v>911</v>
      </c>
      <c r="C135" s="19">
        <v>40949</v>
      </c>
      <c r="D135" s="19">
        <f t="shared" ref="D135:D198" si="12">C135+45</f>
        <v>40994</v>
      </c>
      <c r="E135" s="19" t="s">
        <v>507</v>
      </c>
      <c r="F135" s="19">
        <v>40967</v>
      </c>
      <c r="G135" s="8" t="s">
        <v>779</v>
      </c>
      <c r="H135" s="8" t="s">
        <v>504</v>
      </c>
      <c r="I135" s="8" t="s">
        <v>514</v>
      </c>
      <c r="J135" s="9" t="s">
        <v>912</v>
      </c>
      <c r="K135" s="9" t="s">
        <v>951</v>
      </c>
      <c r="L135" s="9" t="s">
        <v>952</v>
      </c>
      <c r="M135" s="10" t="str">
        <f>VLOOKUP(B135,SAOM!B$2:H1129,7,0)</f>
        <v>-</v>
      </c>
      <c r="N135" s="33">
        <v>4033</v>
      </c>
      <c r="O135" s="19" t="str">
        <f>VLOOKUP(B135,SAOM!B$2:I1129,8,0)</f>
        <v>-</v>
      </c>
      <c r="P135" s="19" t="str">
        <f>VLOOKUP(B135,AG_Lider!A$1:F1487,6,0)</f>
        <v>VODANET</v>
      </c>
      <c r="Q135" s="24" t="str">
        <f>VLOOKUP(B135,SAOM!B$2:J1129,9,0)</f>
        <v>GLEICE FRANCISCA DE SOUZA ABRAHAO</v>
      </c>
      <c r="R135" s="19" t="str">
        <f>VLOOKUP(B135,SAOM!B$2:K1575,10,0)</f>
        <v>avenida ESDRAS THOMAZ SALVADOR, 295 - CENTRO</v>
      </c>
      <c r="S135" s="24" t="str">
        <f>VLOOKUP(B135,SAOM!B$2:L1855,11,0)</f>
        <v>(35) 3345-1609</v>
      </c>
      <c r="T135" s="43"/>
      <c r="U135" s="9" t="str">
        <f>VLOOKUP(B135,SAOM!B$2:M1435,12,0)</f>
        <v>-</v>
      </c>
      <c r="V135" s="19"/>
      <c r="W135" s="9"/>
      <c r="X135" s="52"/>
      <c r="Y135" s="54"/>
      <c r="Z135" s="89" t="s">
        <v>1555</v>
      </c>
      <c r="AA135" s="21"/>
    </row>
    <row r="136" spans="1:28" s="76" customFormat="1">
      <c r="A136" s="32">
        <v>812</v>
      </c>
      <c r="B136" s="92" t="s">
        <v>913</v>
      </c>
      <c r="C136" s="19">
        <v>40949</v>
      </c>
      <c r="D136" s="19">
        <f t="shared" si="12"/>
        <v>40994</v>
      </c>
      <c r="E136" s="19" t="s">
        <v>507</v>
      </c>
      <c r="F136" s="19">
        <v>40967</v>
      </c>
      <c r="G136" s="8" t="s">
        <v>779</v>
      </c>
      <c r="H136" s="8" t="s">
        <v>504</v>
      </c>
      <c r="I136" s="8" t="s">
        <v>514</v>
      </c>
      <c r="J136" s="9" t="s">
        <v>914</v>
      </c>
      <c r="K136" s="9" t="s">
        <v>953</v>
      </c>
      <c r="L136" s="9" t="s">
        <v>954</v>
      </c>
      <c r="M136" s="10" t="str">
        <f>VLOOKUP(B136,SAOM!B$2:H1130,7,0)</f>
        <v>-</v>
      </c>
      <c r="N136" s="33">
        <v>4035</v>
      </c>
      <c r="O136" s="19" t="str">
        <f>VLOOKUP(B136,SAOM!B$2:I1130,8,0)</f>
        <v>-</v>
      </c>
      <c r="P136" s="19" t="str">
        <f>VLOOKUP(B136,AG_Lider!A$1:F1488,6,0)</f>
        <v>VODANET</v>
      </c>
      <c r="Q136" s="24" t="str">
        <f>VLOOKUP(B136,SAOM!B$2:J1130,9,0)</f>
        <v>Lorena Karoline Nunes da Silva</v>
      </c>
      <c r="R136" s="19" t="str">
        <f>VLOOKUP(B136,SAOM!B$2:K1576,10,0)</f>
        <v>Rua São João, 344 - Centro</v>
      </c>
      <c r="S136" s="24" t="str">
        <f>VLOOKUP(B136,SAOM!B$2:L1856,11,0)</f>
        <v>(33) 3277-7101</v>
      </c>
      <c r="T136" s="43"/>
      <c r="U136" s="9" t="str">
        <f>VLOOKUP(B136,SAOM!B$2:M1436,12,0)</f>
        <v>-</v>
      </c>
      <c r="V136" s="19"/>
      <c r="W136" s="9"/>
      <c r="X136" s="52"/>
      <c r="Y136" s="54"/>
      <c r="Z136" s="89" t="s">
        <v>1555</v>
      </c>
      <c r="AA136" s="21"/>
    </row>
    <row r="137" spans="1:28" s="76" customFormat="1">
      <c r="A137" s="32">
        <v>814</v>
      </c>
      <c r="B137" s="92" t="s">
        <v>915</v>
      </c>
      <c r="C137" s="19">
        <v>40949</v>
      </c>
      <c r="D137" s="19">
        <f t="shared" si="12"/>
        <v>40994</v>
      </c>
      <c r="E137" s="19">
        <f t="shared" si="11"/>
        <v>41009</v>
      </c>
      <c r="F137" s="19"/>
      <c r="G137" s="8" t="s">
        <v>525</v>
      </c>
      <c r="H137" s="8" t="s">
        <v>504</v>
      </c>
      <c r="I137" s="8" t="s">
        <v>507</v>
      </c>
      <c r="J137" s="9" t="s">
        <v>916</v>
      </c>
      <c r="K137" s="9" t="s">
        <v>955</v>
      </c>
      <c r="L137" s="9" t="s">
        <v>956</v>
      </c>
      <c r="M137" s="10" t="str">
        <f>VLOOKUP(B137,SAOM!B$2:H1131,7,0)</f>
        <v>SES-ITTO-0814</v>
      </c>
      <c r="N137" s="33">
        <v>4033</v>
      </c>
      <c r="O137" s="19">
        <f>VLOOKUP(B137,SAOM!B$2:I1131,8,0)</f>
        <v>40956</v>
      </c>
      <c r="P137" s="19" t="str">
        <f>VLOOKUP(B137,AG_Lider!A$1:F1489,6,0)</f>
        <v>CONCLUÍDO</v>
      </c>
      <c r="Q137" s="24" t="str">
        <f>VLOOKUP(B137,SAOM!B$2:J1131,9,0)</f>
        <v>Márcia Maria Gomes Ribeiro</v>
      </c>
      <c r="R137" s="19" t="str">
        <f>VLOOKUP(B137,SAOM!B$2:K1577,10,0)</f>
        <v>Rua Antônio Carlos, 292 - Boa Imagem</v>
      </c>
      <c r="S137" s="24" t="str">
        <f>VLOOKUP(B137,SAOM!B$2:L1857,11,0)</f>
        <v>(31) 3561-1500</v>
      </c>
      <c r="T137" s="43">
        <v>40955</v>
      </c>
      <c r="U137" s="9" t="str">
        <f>VLOOKUP(B137,SAOM!B$2:M1437,12,0)</f>
        <v>00:20:0E:10:49:B8</v>
      </c>
      <c r="V137" s="19">
        <v>40956</v>
      </c>
      <c r="W137" s="9" t="s">
        <v>487</v>
      </c>
      <c r="X137" s="52">
        <v>40956</v>
      </c>
      <c r="Y137" s="54">
        <v>41012</v>
      </c>
      <c r="Z137" s="46" t="s">
        <v>764</v>
      </c>
      <c r="AA137" s="21">
        <v>40956</v>
      </c>
    </row>
    <row r="138" spans="1:28" s="76" customFormat="1">
      <c r="A138" s="32">
        <v>816</v>
      </c>
      <c r="B138" s="92" t="s">
        <v>917</v>
      </c>
      <c r="C138" s="19">
        <v>40949</v>
      </c>
      <c r="D138" s="19">
        <f t="shared" si="12"/>
        <v>40994</v>
      </c>
      <c r="E138" s="19">
        <f t="shared" si="11"/>
        <v>41009</v>
      </c>
      <c r="F138" s="19"/>
      <c r="G138" s="8" t="s">
        <v>525</v>
      </c>
      <c r="H138" s="8" t="s">
        <v>504</v>
      </c>
      <c r="I138" s="8" t="s">
        <v>507</v>
      </c>
      <c r="J138" s="9" t="s">
        <v>918</v>
      </c>
      <c r="K138" s="9" t="s">
        <v>957</v>
      </c>
      <c r="L138" s="9" t="s">
        <v>958</v>
      </c>
      <c r="M138" s="10" t="str">
        <f>VLOOKUP(B138,SAOM!B$2:H1132,7,0)</f>
        <v>SES-LAAS-0816</v>
      </c>
      <c r="N138" s="33">
        <v>4033</v>
      </c>
      <c r="O138" s="19">
        <f>VLOOKUP(B138,SAOM!B$2:I1132,8,0)</f>
        <v>40974</v>
      </c>
      <c r="P138" s="19" t="str">
        <f>VLOOKUP(B138,AG_Lider!A$1:F1490,6,0)</f>
        <v>CONCLUÍDO</v>
      </c>
      <c r="Q138" s="24" t="str">
        <f>VLOOKUP(B138,SAOM!B$2:J1132,9,0)</f>
        <v>Janine Bagni Menicucci</v>
      </c>
      <c r="R138" s="19" t="str">
        <f>VLOOKUP(B138,SAOM!B$2:K1578,10,0)</f>
        <v>Rua Lourenço Menicucci Filho, 412 - Retiro</v>
      </c>
      <c r="S138" s="24" t="str">
        <f>VLOOKUP(B138,SAOM!B$2:L1858,11,0)</f>
        <v>(35) 3694-4102</v>
      </c>
      <c r="T138" s="43">
        <v>40969</v>
      </c>
      <c r="U138" s="9" t="str">
        <f>VLOOKUP(B138,SAOM!B$2:M1438,12,0)</f>
        <v>00:20:0E:10:4A:0E</v>
      </c>
      <c r="V138" s="19">
        <v>40974</v>
      </c>
      <c r="W138" s="9" t="s">
        <v>1535</v>
      </c>
      <c r="X138" s="52">
        <v>40974</v>
      </c>
      <c r="Y138" s="54"/>
      <c r="Z138" s="46"/>
      <c r="AA138" s="21">
        <v>40974</v>
      </c>
      <c r="AB138" s="21"/>
    </row>
    <row r="139" spans="1:28" s="76" customFormat="1">
      <c r="A139" s="32">
        <v>820</v>
      </c>
      <c r="B139" s="92" t="s">
        <v>919</v>
      </c>
      <c r="C139" s="19">
        <v>40949</v>
      </c>
      <c r="D139" s="19">
        <f t="shared" si="12"/>
        <v>40994</v>
      </c>
      <c r="E139" s="19">
        <f t="shared" si="11"/>
        <v>41009</v>
      </c>
      <c r="F139" s="19"/>
      <c r="G139" s="8" t="s">
        <v>525</v>
      </c>
      <c r="H139" s="8" t="s">
        <v>504</v>
      </c>
      <c r="I139" s="8" t="s">
        <v>507</v>
      </c>
      <c r="J139" s="9" t="s">
        <v>920</v>
      </c>
      <c r="K139" s="9" t="s">
        <v>959</v>
      </c>
      <c r="L139" s="9" t="s">
        <v>960</v>
      </c>
      <c r="M139" s="10" t="str">
        <f>VLOOKUP(B139,SAOM!B$2:H1133,7,0)</f>
        <v>SES-SAEI-0820</v>
      </c>
      <c r="N139" s="33">
        <v>4033</v>
      </c>
      <c r="O139" s="19">
        <f>VLOOKUP(B139,SAOM!B$2:I1133,8,0)</f>
        <v>40968</v>
      </c>
      <c r="P139" s="19" t="str">
        <f>VLOOKUP(B139,AG_Lider!A$1:F1491,6,0)</f>
        <v>CONCLUÍDO</v>
      </c>
      <c r="Q139" s="24" t="str">
        <f>VLOOKUP(B139,SAOM!B$2:J1133,9,0)</f>
        <v>Glaydes Barroso da Silva</v>
      </c>
      <c r="R139" s="19" t="str">
        <f>VLOOKUP(B139,SAOM!B$2:K1579,10,0)</f>
        <v>avenida Leite de Castro, 1941 - Fábricas</v>
      </c>
      <c r="S139" s="24" t="str">
        <f>VLOOKUP(B139,SAOM!B$2:L1859,11,0)</f>
        <v>(32) 3372-8206</v>
      </c>
      <c r="T139" s="43">
        <v>40968</v>
      </c>
      <c r="U139" s="9" t="str">
        <f>VLOOKUP(B139,SAOM!B$2:M1439,12,0)</f>
        <v>00:20:0E:10:48:59</v>
      </c>
      <c r="V139" s="19">
        <v>40969</v>
      </c>
      <c r="W139" s="9" t="s">
        <v>498</v>
      </c>
      <c r="X139" s="52">
        <v>40969</v>
      </c>
      <c r="Y139" s="54">
        <v>40984</v>
      </c>
      <c r="Z139" s="46" t="s">
        <v>2817</v>
      </c>
      <c r="AA139" s="21">
        <v>40969</v>
      </c>
      <c r="AB139" s="21"/>
    </row>
    <row r="140" spans="1:28" s="76" customFormat="1">
      <c r="A140" s="32">
        <v>821</v>
      </c>
      <c r="B140" s="92" t="s">
        <v>921</v>
      </c>
      <c r="C140" s="19">
        <v>40949</v>
      </c>
      <c r="D140" s="19">
        <f t="shared" si="12"/>
        <v>40994</v>
      </c>
      <c r="E140" s="19" t="s">
        <v>507</v>
      </c>
      <c r="F140" s="19">
        <v>40967</v>
      </c>
      <c r="G140" s="8" t="s">
        <v>779</v>
      </c>
      <c r="H140" s="8" t="s">
        <v>504</v>
      </c>
      <c r="I140" s="8" t="s">
        <v>514</v>
      </c>
      <c r="J140" s="9" t="s">
        <v>922</v>
      </c>
      <c r="K140" s="9" t="s">
        <v>961</v>
      </c>
      <c r="L140" s="9" t="s">
        <v>962</v>
      </c>
      <c r="M140" s="10" t="str">
        <f>VLOOKUP(B140,SAOM!B$2:H1134,7,0)</f>
        <v>-</v>
      </c>
      <c r="N140" s="33">
        <v>4033</v>
      </c>
      <c r="O140" s="19" t="str">
        <f>VLOOKUP(B140,SAOM!B$2:I1134,8,0)</f>
        <v>-</v>
      </c>
      <c r="P140" s="19" t="str">
        <f>VLOOKUP(B140,AG_Lider!A$1:F1492,6,0)</f>
        <v>VODANET</v>
      </c>
      <c r="Q140" s="24" t="str">
        <f>VLOOKUP(B140,SAOM!B$2:J1134,9,0)</f>
        <v>Therezia Raffoul Domingos Teles</v>
      </c>
      <c r="R140" s="19" t="str">
        <f>VLOOKUP(B140,SAOM!B$2:K1580,10,0)</f>
        <v>avenida Madam Schimidt, 46 - Federal</v>
      </c>
      <c r="S140" s="24" t="str">
        <f>VLOOKUP(B140,SAOM!B$2:L1860,11,0)</f>
        <v>(35) 3331-4555</v>
      </c>
      <c r="T140" s="43"/>
      <c r="U140" s="9" t="str">
        <f>VLOOKUP(B140,SAOM!B$2:M1440,12,0)</f>
        <v>-</v>
      </c>
      <c r="V140" s="19"/>
      <c r="W140" s="9"/>
      <c r="X140" s="52"/>
      <c r="Y140" s="54"/>
      <c r="Z140" s="89" t="s">
        <v>2872</v>
      </c>
      <c r="AA140" s="21"/>
    </row>
    <row r="141" spans="1:28" s="76" customFormat="1">
      <c r="A141" s="32">
        <v>822</v>
      </c>
      <c r="B141" s="92" t="s">
        <v>923</v>
      </c>
      <c r="C141" s="19">
        <v>40949</v>
      </c>
      <c r="D141" s="19">
        <f t="shared" si="12"/>
        <v>40994</v>
      </c>
      <c r="E141" s="19" t="s">
        <v>507</v>
      </c>
      <c r="F141" s="19">
        <v>40967</v>
      </c>
      <c r="G141" s="8" t="s">
        <v>779</v>
      </c>
      <c r="H141" s="8" t="s">
        <v>504</v>
      </c>
      <c r="I141" s="8" t="s">
        <v>514</v>
      </c>
      <c r="J141" s="9" t="s">
        <v>924</v>
      </c>
      <c r="K141" s="9" t="s">
        <v>963</v>
      </c>
      <c r="L141" s="9" t="s">
        <v>964</v>
      </c>
      <c r="M141" s="10" t="str">
        <f>VLOOKUP(B141,SAOM!B$2:H1135,7,0)</f>
        <v>-</v>
      </c>
      <c r="N141" s="33">
        <v>4033</v>
      </c>
      <c r="O141" s="19" t="str">
        <f>VLOOKUP(B141,SAOM!B$2:I1135,8,0)</f>
        <v>-</v>
      </c>
      <c r="P141" s="19" t="str">
        <f>VLOOKUP(B141,AG_Lider!A$1:F1493,6,0)</f>
        <v>VODANET</v>
      </c>
      <c r="Q141" s="24" t="str">
        <f>VLOOKUP(B141,SAOM!B$2:J1135,9,0)</f>
        <v>Clarice</v>
      </c>
      <c r="R141" s="19" t="str">
        <f>VLOOKUP(B141,SAOM!B$2:K1581,10,0)</f>
        <v>Rua José dos Santos, 180 - Centro</v>
      </c>
      <c r="S141" s="24" t="str">
        <f>VLOOKUP(B141,SAOM!B$2:L1861,11,0)</f>
        <v>(31) 3885-1804</v>
      </c>
      <c r="T141" s="43"/>
      <c r="U141" s="9" t="str">
        <f>VLOOKUP(B141,SAOM!B$2:M1441,12,0)</f>
        <v>-</v>
      </c>
      <c r="V141" s="19"/>
      <c r="W141" s="9"/>
      <c r="X141" s="52"/>
      <c r="Y141" s="54"/>
      <c r="Z141" s="89" t="s">
        <v>1555</v>
      </c>
      <c r="AA141" s="21"/>
    </row>
    <row r="142" spans="1:28" s="76" customFormat="1">
      <c r="A142" s="32">
        <v>823</v>
      </c>
      <c r="B142" s="92" t="s">
        <v>925</v>
      </c>
      <c r="C142" s="19">
        <v>40949</v>
      </c>
      <c r="D142" s="19">
        <f t="shared" si="12"/>
        <v>40994</v>
      </c>
      <c r="E142" s="19">
        <f t="shared" si="11"/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926</v>
      </c>
      <c r="K142" s="9" t="s">
        <v>965</v>
      </c>
      <c r="L142" s="9" t="s">
        <v>966</v>
      </c>
      <c r="M142" s="10" t="str">
        <f>VLOOKUP(B142,SAOM!B$2:H1136,7,0)</f>
        <v>SES-MOLO-0823</v>
      </c>
      <c r="N142" s="33">
        <v>4033</v>
      </c>
      <c r="O142" s="19">
        <f>VLOOKUP(B142,SAOM!B$2:I1136,8,0)</f>
        <v>40970</v>
      </c>
      <c r="P142" s="19" t="str">
        <f>VLOOKUP(B142,AG_Lider!A$1:F1494,6,0)</f>
        <v>CONCLUÍDO</v>
      </c>
      <c r="Q142" s="24" t="str">
        <f>VLOOKUP(B142,SAOM!B$2:J1136,9,0)</f>
        <v>Daiane de Campos Lessa</v>
      </c>
      <c r="R142" s="19" t="str">
        <f>VLOOKUP(B142,SAOM!B$2:K1582,10,0)</f>
        <v>Rua Italo Totti, 1 - Centro</v>
      </c>
      <c r="S142" s="24" t="str">
        <f>VLOOKUP(B142,SAOM!B$2:L1862,11,0)</f>
        <v>(35) 3263-2288</v>
      </c>
      <c r="T142" s="43">
        <v>40969</v>
      </c>
      <c r="U142" s="9" t="str">
        <f>VLOOKUP(B142,SAOM!B$2:M1442,12,0)</f>
        <v>00:20:0E:10:49:AC</v>
      </c>
      <c r="V142" s="19">
        <v>40970</v>
      </c>
      <c r="W142" s="9" t="s">
        <v>487</v>
      </c>
      <c r="X142" s="52">
        <v>40970</v>
      </c>
      <c r="Y142" s="54"/>
      <c r="Z142" s="46"/>
      <c r="AA142" s="21">
        <v>40970</v>
      </c>
      <c r="AB142" s="21"/>
    </row>
    <row r="143" spans="1:28" s="76" customFormat="1">
      <c r="A143" s="32">
        <v>824</v>
      </c>
      <c r="B143" s="92" t="s">
        <v>927</v>
      </c>
      <c r="C143" s="19">
        <v>40949</v>
      </c>
      <c r="D143" s="19">
        <f t="shared" si="12"/>
        <v>40994</v>
      </c>
      <c r="E143" s="19" t="s">
        <v>507</v>
      </c>
      <c r="F143" s="19">
        <v>40967</v>
      </c>
      <c r="G143" s="8" t="s">
        <v>779</v>
      </c>
      <c r="H143" s="8" t="s">
        <v>504</v>
      </c>
      <c r="I143" s="8" t="s">
        <v>514</v>
      </c>
      <c r="J143" s="9" t="s">
        <v>928</v>
      </c>
      <c r="K143" s="9" t="s">
        <v>967</v>
      </c>
      <c r="L143" s="9" t="s">
        <v>968</v>
      </c>
      <c r="M143" s="10" t="str">
        <f>VLOOKUP(B143,SAOM!B$2:H1137,7,0)</f>
        <v>-</v>
      </c>
      <c r="N143" s="33">
        <v>4033</v>
      </c>
      <c r="O143" s="19" t="str">
        <f>VLOOKUP(B143,SAOM!B$2:I1137,8,0)</f>
        <v>-</v>
      </c>
      <c r="P143" s="19" t="str">
        <f>VLOOKUP(B143,AG_Lider!A$1:F1495,6,0)</f>
        <v>PARALISADA</v>
      </c>
      <c r="Q143" s="24" t="str">
        <f>VLOOKUP(B143,SAOM!B$2:J1137,9,0)</f>
        <v>Rodrigo Pereira Alvarenga</v>
      </c>
      <c r="R143" s="19" t="str">
        <f>VLOOKUP(B143,SAOM!B$2:K1583,10,0)</f>
        <v>Rua Dulce Oliveira, 66 - Vista Alegre</v>
      </c>
      <c r="S143" s="24" t="str">
        <f>VLOOKUP(B143,SAOM!B$2:L1863,11,0)</f>
        <v>(35) 3864-7246</v>
      </c>
      <c r="T143" s="43"/>
      <c r="U143" s="9" t="str">
        <f>VLOOKUP(B143,SAOM!B$2:M1443,12,0)</f>
        <v>-</v>
      </c>
      <c r="V143" s="19"/>
      <c r="W143" s="9"/>
      <c r="X143" s="52"/>
      <c r="Y143" s="54"/>
      <c r="Z143" s="89" t="s">
        <v>2872</v>
      </c>
      <c r="AA143" s="21"/>
    </row>
    <row r="144" spans="1:28" s="76" customFormat="1">
      <c r="A144" s="32">
        <v>825</v>
      </c>
      <c r="B144" s="92" t="s">
        <v>929</v>
      </c>
      <c r="C144" s="19">
        <v>40949</v>
      </c>
      <c r="D144" s="19">
        <f t="shared" si="12"/>
        <v>40994</v>
      </c>
      <c r="E144" s="19" t="s">
        <v>507</v>
      </c>
      <c r="F144" s="19">
        <v>40967</v>
      </c>
      <c r="G144" s="8" t="s">
        <v>779</v>
      </c>
      <c r="H144" s="8" t="s">
        <v>504</v>
      </c>
      <c r="I144" s="8" t="s">
        <v>514</v>
      </c>
      <c r="J144" s="9" t="s">
        <v>930</v>
      </c>
      <c r="K144" s="9" t="s">
        <v>969</v>
      </c>
      <c r="L144" s="9" t="s">
        <v>970</v>
      </c>
      <c r="M144" s="10" t="str">
        <f>VLOOKUP(B144,SAOM!B$2:H1138,7,0)</f>
        <v>-</v>
      </c>
      <c r="N144" s="33">
        <v>4033</v>
      </c>
      <c r="O144" s="19" t="str">
        <f>VLOOKUP(B144,SAOM!B$2:I1138,8,0)</f>
        <v>-</v>
      </c>
      <c r="P144" s="19" t="str">
        <f>VLOOKUP(B144,AG_Lider!A$1:F1496,6,0)</f>
        <v>VODANET</v>
      </c>
      <c r="Q144" s="24" t="str">
        <f>VLOOKUP(B144,SAOM!B$2:J1138,9,0)</f>
        <v>Juliana Oliveira da Sé Moreira</v>
      </c>
      <c r="R144" s="19" t="str">
        <f>VLOOKUP(B144,SAOM!B$2:K1584,10,0)</f>
        <v>Rua Miguel Rodrigues Patto, 0 - Bela Vista</v>
      </c>
      <c r="S144" s="24" t="str">
        <f>VLOOKUP(B144,SAOM!B$2:L1864,11,0)</f>
        <v>(35) 3867-1845</v>
      </c>
      <c r="T144" s="43"/>
      <c r="U144" s="9" t="str">
        <f>VLOOKUP(B144,SAOM!B$2:M1444,12,0)</f>
        <v>-</v>
      </c>
      <c r="V144" s="19"/>
      <c r="W144" s="9"/>
      <c r="X144" s="52"/>
      <c r="Y144" s="54"/>
      <c r="Z144" s="89" t="s">
        <v>2872</v>
      </c>
      <c r="AA144" s="21"/>
    </row>
    <row r="145" spans="1:28" s="76" customFormat="1">
      <c r="A145" s="32">
        <v>826</v>
      </c>
      <c r="B145" s="92" t="s">
        <v>931</v>
      </c>
      <c r="C145" s="19">
        <v>40949</v>
      </c>
      <c r="D145" s="19">
        <f t="shared" si="12"/>
        <v>40994</v>
      </c>
      <c r="E145" s="19" t="s">
        <v>507</v>
      </c>
      <c r="F145" s="19">
        <v>40967</v>
      </c>
      <c r="G145" s="8" t="s">
        <v>779</v>
      </c>
      <c r="H145" s="8" t="s">
        <v>504</v>
      </c>
      <c r="I145" s="8" t="s">
        <v>514</v>
      </c>
      <c r="J145" s="9" t="s">
        <v>932</v>
      </c>
      <c r="K145" s="9" t="s">
        <v>971</v>
      </c>
      <c r="L145" s="9" t="s">
        <v>972</v>
      </c>
      <c r="M145" s="10" t="str">
        <f>VLOOKUP(B145,SAOM!B$2:H1139,7,0)</f>
        <v>-</v>
      </c>
      <c r="N145" s="33">
        <v>4033</v>
      </c>
      <c r="O145" s="19" t="str">
        <f>VLOOKUP(B145,SAOM!B$2:I1139,8,0)</f>
        <v>-</v>
      </c>
      <c r="P145" s="19" t="str">
        <f>VLOOKUP(B145,AG_Lider!A$1:F1497,6,0)</f>
        <v>VODANET</v>
      </c>
      <c r="Q145" s="24" t="str">
        <f>VLOOKUP(B145,SAOM!B$2:J1139,9,0)</f>
        <v>Marta Verônica Varegas</v>
      </c>
      <c r="R145" s="19" t="str">
        <f>VLOOKUP(B145,SAOM!B$2:K1585,10,0)</f>
        <v>Rua Coronel Lucas, 317 - Centro</v>
      </c>
      <c r="S145" s="24" t="str">
        <f>VLOOKUP(B145,SAOM!B$2:L1865,11,0)</f>
        <v>(35) 3858-1638</v>
      </c>
      <c r="T145" s="43"/>
      <c r="U145" s="9" t="str">
        <f>VLOOKUP(B145,SAOM!B$2:M1445,12,0)</f>
        <v>-</v>
      </c>
      <c r="V145" s="19"/>
      <c r="W145" s="9"/>
      <c r="X145" s="52"/>
      <c r="Y145" s="54"/>
      <c r="Z145" s="89" t="s">
        <v>1556</v>
      </c>
      <c r="AA145" s="21"/>
    </row>
    <row r="146" spans="1:28" s="76" customFormat="1">
      <c r="A146" s="32">
        <v>827</v>
      </c>
      <c r="B146" s="92" t="s">
        <v>933</v>
      </c>
      <c r="C146" s="19">
        <v>40949</v>
      </c>
      <c r="D146" s="19">
        <f t="shared" si="12"/>
        <v>40994</v>
      </c>
      <c r="E146" s="19" t="s">
        <v>507</v>
      </c>
      <c r="F146" s="19">
        <v>40967</v>
      </c>
      <c r="G146" s="8" t="s">
        <v>779</v>
      </c>
      <c r="H146" s="8" t="s">
        <v>504</v>
      </c>
      <c r="I146" s="8" t="s">
        <v>514</v>
      </c>
      <c r="J146" s="9" t="s">
        <v>934</v>
      </c>
      <c r="K146" s="9" t="s">
        <v>973</v>
      </c>
      <c r="L146" s="9" t="s">
        <v>974</v>
      </c>
      <c r="M146" s="10" t="str">
        <f>VLOOKUP(B146,SAOM!B$2:H1140,7,0)</f>
        <v>-</v>
      </c>
      <c r="N146" s="33">
        <v>4033</v>
      </c>
      <c r="O146" s="19" t="str">
        <f>VLOOKUP(B146,SAOM!B$2:I1140,8,0)</f>
        <v>-</v>
      </c>
      <c r="P146" s="19" t="str">
        <f>VLOOKUP(B146,AG_Lider!A$1:F1498,6,0)</f>
        <v>VODANET</v>
      </c>
      <c r="Q146" s="24" t="str">
        <f>VLOOKUP(B146,SAOM!B$2:J1140,9,0)</f>
        <v>Geisme Nagela Vilela Terra</v>
      </c>
      <c r="R146" s="19" t="str">
        <f>VLOOKUP(B146,SAOM!B$2:K1586,10,0)</f>
        <v>avenida Miguel Nassar, 112 - Centro</v>
      </c>
      <c r="S146" s="24" t="str">
        <f>VLOOKUP(B146,SAOM!B$2:L1866,11,0)</f>
        <v>(35) 3236-1213</v>
      </c>
      <c r="T146" s="43"/>
      <c r="U146" s="9" t="str">
        <f>VLOOKUP(B146,SAOM!B$2:M1446,12,0)</f>
        <v>-</v>
      </c>
      <c r="V146" s="19"/>
      <c r="W146" s="9"/>
      <c r="X146" s="52"/>
      <c r="Y146" s="54"/>
      <c r="Z146" s="89" t="s">
        <v>1556</v>
      </c>
      <c r="AA146" s="21"/>
    </row>
    <row r="147" spans="1:28" s="76" customFormat="1">
      <c r="A147" s="32">
        <v>829</v>
      </c>
      <c r="B147" s="92" t="s">
        <v>935</v>
      </c>
      <c r="C147" s="19">
        <v>40949</v>
      </c>
      <c r="D147" s="19">
        <f t="shared" si="12"/>
        <v>40994</v>
      </c>
      <c r="E147" s="19" t="s">
        <v>507</v>
      </c>
      <c r="F147" s="19">
        <v>40967</v>
      </c>
      <c r="G147" s="8" t="s">
        <v>779</v>
      </c>
      <c r="H147" s="8" t="s">
        <v>504</v>
      </c>
      <c r="I147" s="8" t="s">
        <v>514</v>
      </c>
      <c r="J147" s="9" t="s">
        <v>936</v>
      </c>
      <c r="K147" s="9" t="s">
        <v>975</v>
      </c>
      <c r="L147" s="9" t="s">
        <v>976</v>
      </c>
      <c r="M147" s="10" t="str">
        <f>VLOOKUP(B147,SAOM!B$2:H1141,7,0)</f>
        <v>-</v>
      </c>
      <c r="N147" s="33">
        <v>4033</v>
      </c>
      <c r="O147" s="19" t="str">
        <f>VLOOKUP(B147,SAOM!B$2:I1141,8,0)</f>
        <v>-</v>
      </c>
      <c r="P147" s="19" t="str">
        <f>VLOOKUP(B147,AG_Lider!A$1:F1499,6,0)</f>
        <v>VODANET</v>
      </c>
      <c r="Q147" s="24" t="str">
        <f>VLOOKUP(B147,SAOM!B$2:J1141,9,0)</f>
        <v>Ivan José da Rocha</v>
      </c>
      <c r="R147" s="19" t="str">
        <f>VLOOKUP(B147,SAOM!B$2:K1587,10,0)</f>
        <v>Rua Plinio Pedro martins, 210 - Centro</v>
      </c>
      <c r="S147" s="24" t="str">
        <f>VLOOKUP(B147,SAOM!B$2:L1867,11,0)</f>
        <v>(35) 3237-1580</v>
      </c>
      <c r="T147" s="43"/>
      <c r="U147" s="9" t="str">
        <f>VLOOKUP(B147,SAOM!B$2:M1447,12,0)</f>
        <v>-</v>
      </c>
      <c r="V147" s="19"/>
      <c r="W147" s="9"/>
      <c r="X147" s="52"/>
      <c r="Y147" s="54"/>
      <c r="Z147" s="89" t="s">
        <v>1555</v>
      </c>
      <c r="AA147" s="21"/>
    </row>
    <row r="148" spans="1:28" s="76" customFormat="1">
      <c r="A148" s="32">
        <v>831</v>
      </c>
      <c r="B148" s="92" t="s">
        <v>937</v>
      </c>
      <c r="C148" s="19">
        <v>40949</v>
      </c>
      <c r="D148" s="19">
        <f t="shared" si="12"/>
        <v>40994</v>
      </c>
      <c r="E148" s="19">
        <f t="shared" si="11"/>
        <v>41009</v>
      </c>
      <c r="F148" s="19"/>
      <c r="G148" s="8" t="s">
        <v>525</v>
      </c>
      <c r="H148" s="8" t="s">
        <v>504</v>
      </c>
      <c r="I148" s="8" t="s">
        <v>507</v>
      </c>
      <c r="J148" s="9" t="s">
        <v>938</v>
      </c>
      <c r="K148" s="9" t="s">
        <v>977</v>
      </c>
      <c r="L148" s="9" t="s">
        <v>978</v>
      </c>
      <c r="M148" s="10" t="str">
        <f>VLOOKUP(B148,SAOM!B$2:H1142,7,0)</f>
        <v>SES-AROS-0831</v>
      </c>
      <c r="N148" s="33">
        <v>4033</v>
      </c>
      <c r="O148" s="19">
        <f>VLOOKUP(B148,SAOM!B$2:I1142,8,0)</f>
        <v>40966</v>
      </c>
      <c r="P148" s="19" t="str">
        <f>VLOOKUP(B148,AG_Lider!A$1:F1500,6,0)</f>
        <v>CONCLUÍDO</v>
      </c>
      <c r="Q148" s="24" t="str">
        <f>VLOOKUP(B148,SAOM!B$2:J1142,9,0)</f>
        <v>Flavia Kelly Domingas Silva</v>
      </c>
      <c r="R148" s="19" t="str">
        <f>VLOOKUP(B148,SAOM!B$2:K1588,10,0)</f>
        <v>Rua Juiz de Fora, 1533 - Centro</v>
      </c>
      <c r="S148" s="24" t="str">
        <f>VLOOKUP(B148,SAOM!B$2:L1868,11,0)</f>
        <v>(37) 3288-1163</v>
      </c>
      <c r="T148" s="43">
        <v>40962</v>
      </c>
      <c r="U148" s="9" t="str">
        <f>VLOOKUP(B148,SAOM!B$2:M1448,12,0)</f>
        <v>00:20:0E:10:49:02</v>
      </c>
      <c r="V148" s="19">
        <v>40963</v>
      </c>
      <c r="W148" s="9" t="s">
        <v>497</v>
      </c>
      <c r="X148" s="52">
        <v>40966</v>
      </c>
      <c r="Y148" s="54">
        <v>40984</v>
      </c>
      <c r="Z148" s="46" t="s">
        <v>2818</v>
      </c>
      <c r="AA148" s="21">
        <v>40966</v>
      </c>
    </row>
    <row r="149" spans="1:28" s="76" customFormat="1">
      <c r="A149" s="32">
        <v>842</v>
      </c>
      <c r="B149" s="92" t="s">
        <v>1004</v>
      </c>
      <c r="C149" s="19">
        <v>40952</v>
      </c>
      <c r="D149" s="19">
        <f t="shared" si="12"/>
        <v>40997</v>
      </c>
      <c r="E149" s="19" t="s">
        <v>507</v>
      </c>
      <c r="F149" s="19">
        <v>40967</v>
      </c>
      <c r="G149" s="8" t="s">
        <v>779</v>
      </c>
      <c r="H149" s="8" t="s">
        <v>504</v>
      </c>
      <c r="I149" s="8" t="s">
        <v>514</v>
      </c>
      <c r="J149" s="9" t="s">
        <v>1023</v>
      </c>
      <c r="K149" s="9" t="s">
        <v>1040</v>
      </c>
      <c r="L149" s="9" t="s">
        <v>1041</v>
      </c>
      <c r="M149" s="10" t="str">
        <f>VLOOKUP(B149,SAOM!B$2:H1143,7,0)</f>
        <v>-</v>
      </c>
      <c r="N149" s="33">
        <v>4033</v>
      </c>
      <c r="O149" s="19" t="str">
        <f>VLOOKUP(B149,SAOM!B$2:I1143,8,0)</f>
        <v>-</v>
      </c>
      <c r="P149" s="19" t="str">
        <f>VLOOKUP(B149,AG_Lider!A$1:F1501,6,0)</f>
        <v>VODANET</v>
      </c>
      <c r="Q149" s="24" t="str">
        <f>VLOOKUP(B149,SAOM!B$2:J1143,9,0)</f>
        <v>BRUNO GARCIA ALVES</v>
      </c>
      <c r="R149" s="19" t="str">
        <f>VLOOKUP(B149,SAOM!B$2:K1589,10,0)</f>
        <v>Rua OSVALDO RODRIGUES, 534 - CENTRO</v>
      </c>
      <c r="S149" s="24" t="str">
        <f>VLOOKUP(B149,SAOM!B$2:L1869,11,0)</f>
        <v>(34) 3674-1250</v>
      </c>
      <c r="T149" s="43"/>
      <c r="U149" s="9" t="str">
        <f>VLOOKUP(B149,SAOM!B$2:M1449,12,0)</f>
        <v>-</v>
      </c>
      <c r="V149" s="19"/>
      <c r="W149" s="9"/>
      <c r="X149" s="52"/>
      <c r="Y149" s="54"/>
      <c r="Z149" s="89" t="s">
        <v>1558</v>
      </c>
      <c r="AA149" s="21"/>
    </row>
    <row r="150" spans="1:28" s="76" customFormat="1">
      <c r="A150" s="32">
        <v>849</v>
      </c>
      <c r="B150" s="92" t="s">
        <v>1005</v>
      </c>
      <c r="C150" s="19">
        <v>40952</v>
      </c>
      <c r="D150" s="19">
        <f t="shared" si="12"/>
        <v>40997</v>
      </c>
      <c r="E150" s="19">
        <f t="shared" si="11"/>
        <v>41012</v>
      </c>
      <c r="F150" s="19"/>
      <c r="G150" s="8" t="s">
        <v>525</v>
      </c>
      <c r="H150" s="8" t="s">
        <v>504</v>
      </c>
      <c r="I150" s="8" t="s">
        <v>507</v>
      </c>
      <c r="J150" s="9" t="s">
        <v>1024</v>
      </c>
      <c r="K150" s="9" t="s">
        <v>1042</v>
      </c>
      <c r="L150" s="9" t="s">
        <v>1043</v>
      </c>
      <c r="M150" s="10" t="str">
        <f>VLOOKUP(B150,SAOM!B$2:H1144,7,0)</f>
        <v>SES-BIAS-0849</v>
      </c>
      <c r="N150" s="33">
        <v>4033</v>
      </c>
      <c r="O150" s="19">
        <f>VLOOKUP(B150,SAOM!B$2:I1144,8,0)</f>
        <v>40969</v>
      </c>
      <c r="P150" s="19" t="str">
        <f>VLOOKUP(B150,AG_Lider!A$1:F1502,6,0)</f>
        <v>CONCLUÍDO</v>
      </c>
      <c r="Q150" s="24" t="str">
        <f>VLOOKUP(B150,SAOM!B$2:J1144,9,0)</f>
        <v>JOB FELICIANO NETO</v>
      </c>
      <c r="R150" s="19" t="str">
        <f>VLOOKUP(B150,SAOM!B$2:K1590,10,0)</f>
        <v>Rua SANTA CATARINA, 0 - CENTRO</v>
      </c>
      <c r="S150" s="24" t="str">
        <f>VLOOKUP(B150,SAOM!B$2:L1870,11,0)</f>
        <v>(37) 3546-1173</v>
      </c>
      <c r="T150" s="43">
        <v>40969</v>
      </c>
      <c r="U150" s="9" t="str">
        <f>VLOOKUP(B150,SAOM!B$2:M1450,12,0)</f>
        <v>00:20:0E:10:48:B9</v>
      </c>
      <c r="V150" s="19">
        <v>40969</v>
      </c>
      <c r="W150" s="9" t="s">
        <v>487</v>
      </c>
      <c r="X150" s="52">
        <v>40970</v>
      </c>
      <c r="Y150" s="54"/>
      <c r="Z150" s="46"/>
      <c r="AA150" s="21">
        <v>40970</v>
      </c>
      <c r="AB150" s="21"/>
    </row>
    <row r="151" spans="1:28" s="76" customFormat="1">
      <c r="A151" s="32">
        <v>855</v>
      </c>
      <c r="B151" s="92" t="s">
        <v>1006</v>
      </c>
      <c r="C151" s="19">
        <v>40952</v>
      </c>
      <c r="D151" s="19">
        <f t="shared" si="12"/>
        <v>40997</v>
      </c>
      <c r="E151" s="19" t="s">
        <v>507</v>
      </c>
      <c r="F151" s="19">
        <v>40976</v>
      </c>
      <c r="G151" s="8" t="s">
        <v>1548</v>
      </c>
      <c r="H151" s="8" t="s">
        <v>504</v>
      </c>
      <c r="I151" s="8" t="s">
        <v>507</v>
      </c>
      <c r="J151" s="9" t="s">
        <v>1025</v>
      </c>
      <c r="K151" s="9" t="s">
        <v>1044</v>
      </c>
      <c r="L151" s="9" t="s">
        <v>1045</v>
      </c>
      <c r="M151" s="10" t="str">
        <f>VLOOKUP(B151,SAOM!B$2:H1145,7,0)</f>
        <v>SES-CAIO-0855-2</v>
      </c>
      <c r="N151" s="33">
        <v>4033</v>
      </c>
      <c r="O151" s="19">
        <f>VLOOKUP(B151,SAOM!B$2:I1145,8,0)</f>
        <v>40974</v>
      </c>
      <c r="P151" s="19" t="e">
        <f>VLOOKUP(B151,AG_Lider!A$1:F1503,6,0)</f>
        <v>#N/A</v>
      </c>
      <c r="Q151" s="24" t="str">
        <f>VLOOKUP(B151,SAOM!B$2:J1145,9,0)</f>
        <v>MARITA LOPES DA CUNHA LEONEL</v>
      </c>
      <c r="R151" s="19" t="str">
        <f>VLOOKUP(B151,SAOM!B$2:K1591,10,0)</f>
        <v>Rua SAO SEBASTIÃO, 121 - CENTRO</v>
      </c>
      <c r="S151" s="24" t="str">
        <f>VLOOKUP(B151,SAOM!B$2:L1871,11,0)</f>
        <v>(37) 3373-1105</v>
      </c>
      <c r="T151" s="43">
        <v>40969</v>
      </c>
      <c r="U151" s="9" t="str">
        <f>VLOOKUP(B151,SAOM!B$2:M1451,12,0)</f>
        <v>-</v>
      </c>
      <c r="V151" s="19"/>
      <c r="W151" s="9"/>
      <c r="X151" s="52"/>
      <c r="Y151" s="54"/>
      <c r="Z151" s="46" t="s">
        <v>2376</v>
      </c>
      <c r="AA151" s="21">
        <v>40984</v>
      </c>
    </row>
    <row r="152" spans="1:28" s="76" customFormat="1">
      <c r="A152" s="32">
        <v>863</v>
      </c>
      <c r="B152" s="92" t="s">
        <v>1007</v>
      </c>
      <c r="C152" s="19">
        <v>40952</v>
      </c>
      <c r="D152" s="19">
        <f t="shared" si="12"/>
        <v>40997</v>
      </c>
      <c r="E152" s="19" t="s">
        <v>507</v>
      </c>
      <c r="F152" s="19">
        <v>40967</v>
      </c>
      <c r="G152" s="8" t="s">
        <v>779</v>
      </c>
      <c r="H152" s="8" t="s">
        <v>504</v>
      </c>
      <c r="I152" s="8" t="s">
        <v>514</v>
      </c>
      <c r="J152" s="9" t="s">
        <v>1026</v>
      </c>
      <c r="K152" s="9" t="s">
        <v>1046</v>
      </c>
      <c r="L152" s="9" t="s">
        <v>1047</v>
      </c>
      <c r="M152" s="10" t="str">
        <f>VLOOKUP(B152,SAOM!B$2:H1146,7,0)</f>
        <v>-</v>
      </c>
      <c r="N152" s="33">
        <v>4033</v>
      </c>
      <c r="O152" s="19" t="str">
        <f>VLOOKUP(B152,SAOM!B$2:I1146,8,0)</f>
        <v>-</v>
      </c>
      <c r="P152" s="19" t="str">
        <f>VLOOKUP(B152,AG_Lider!A$1:F1504,6,0)</f>
        <v>VODANET</v>
      </c>
      <c r="Q152" s="24" t="str">
        <f>VLOOKUP(B152,SAOM!B$2:J1146,9,0)</f>
        <v>DANILO LIMA E CASTRO</v>
      </c>
      <c r="R152" s="19" t="str">
        <f>VLOOKUP(B152,SAOM!B$2:K1592,10,0)</f>
        <v>praça NOSSA SENHORA DAS DORES, 0 - CENTRO</v>
      </c>
      <c r="S152" s="24" t="str">
        <f>VLOOKUP(B152,SAOM!B$2:L1872,11,0)</f>
        <v>(37) 3355-1360</v>
      </c>
      <c r="T152" s="43"/>
      <c r="U152" s="9" t="str">
        <f>VLOOKUP(B152,SAOM!B$2:M1452,12,0)</f>
        <v>-</v>
      </c>
      <c r="V152" s="19"/>
      <c r="W152" s="9"/>
      <c r="X152" s="52"/>
      <c r="Y152" s="54"/>
      <c r="Z152" s="89" t="s">
        <v>1556</v>
      </c>
      <c r="AA152" s="21"/>
    </row>
    <row r="153" spans="1:28" s="76" customFormat="1">
      <c r="A153" s="32">
        <v>834</v>
      </c>
      <c r="B153" s="92" t="s">
        <v>1008</v>
      </c>
      <c r="C153" s="19">
        <v>40952</v>
      </c>
      <c r="D153" s="19">
        <f t="shared" si="12"/>
        <v>40997</v>
      </c>
      <c r="E153" s="19" t="s">
        <v>507</v>
      </c>
      <c r="F153" s="19">
        <v>40967</v>
      </c>
      <c r="G153" s="8" t="s">
        <v>779</v>
      </c>
      <c r="H153" s="8" t="s">
        <v>504</v>
      </c>
      <c r="I153" s="8" t="s">
        <v>514</v>
      </c>
      <c r="J153" s="9" t="s">
        <v>1027</v>
      </c>
      <c r="K153" s="9" t="s">
        <v>1048</v>
      </c>
      <c r="L153" s="9" t="s">
        <v>1049</v>
      </c>
      <c r="M153" s="10" t="str">
        <f>VLOOKUP(B153,SAOM!B$2:H1147,7,0)</f>
        <v>-</v>
      </c>
      <c r="N153" s="33">
        <v>4033</v>
      </c>
      <c r="O153" s="19" t="str">
        <f>VLOOKUP(B153,SAOM!B$2:I1147,8,0)</f>
        <v>-</v>
      </c>
      <c r="P153" s="19" t="str">
        <f>VLOOKUP(B153,AG_Lider!A$1:F1505,6,0)</f>
        <v>VODANET</v>
      </c>
      <c r="Q153" s="24" t="str">
        <f>VLOOKUP(B153,SAOM!B$2:J1147,9,0)</f>
        <v>MARILIA BERTOLATO RIBEIRO</v>
      </c>
      <c r="R153" s="19" t="str">
        <f>VLOOKUP(B153,SAOM!B$2:K1593,10,0)</f>
        <v>Rua CARLOS GRAVINA MARTINS, 25 - ROSÁRIO</v>
      </c>
      <c r="S153" s="24" t="str">
        <f>VLOOKUP(B153,SAOM!B$2:L1873,11,0)</f>
        <v>(32) 3577-1335</v>
      </c>
      <c r="T153" s="43"/>
      <c r="U153" s="9" t="str">
        <f>VLOOKUP(B153,SAOM!B$2:M1453,12,0)</f>
        <v>-</v>
      </c>
      <c r="V153" s="19"/>
      <c r="W153" s="9"/>
      <c r="X153" s="52"/>
      <c r="Y153" s="54"/>
      <c r="Z153" s="89" t="s">
        <v>1555</v>
      </c>
      <c r="AA153" s="21"/>
    </row>
    <row r="154" spans="1:28" s="76" customFormat="1">
      <c r="A154" s="32">
        <v>843</v>
      </c>
      <c r="B154" s="92" t="s">
        <v>1009</v>
      </c>
      <c r="C154" s="19">
        <v>40952</v>
      </c>
      <c r="D154" s="19">
        <f t="shared" si="12"/>
        <v>40997</v>
      </c>
      <c r="E154" s="19">
        <f t="shared" si="11"/>
        <v>41012</v>
      </c>
      <c r="F154" s="19">
        <v>40976</v>
      </c>
      <c r="G154" s="8" t="s">
        <v>779</v>
      </c>
      <c r="H154" s="8" t="s">
        <v>504</v>
      </c>
      <c r="I154" s="8" t="s">
        <v>507</v>
      </c>
      <c r="J154" s="9" t="s">
        <v>169</v>
      </c>
      <c r="K154" s="9" t="s">
        <v>1050</v>
      </c>
      <c r="L154" s="9" t="s">
        <v>1051</v>
      </c>
      <c r="M154" s="10" t="str">
        <f>VLOOKUP(B154,SAOM!B$2:H1148,7,0)</f>
        <v>SES-JURA-0843</v>
      </c>
      <c r="N154" s="33">
        <v>4033</v>
      </c>
      <c r="O154" s="19">
        <f>VLOOKUP(B154,SAOM!B$2:I1148,8,0)</f>
        <v>40995</v>
      </c>
      <c r="P154" s="19" t="str">
        <f>VLOOKUP(B154,AG_Lider!A$1:F1506,6,0)</f>
        <v>VODANET</v>
      </c>
      <c r="Q154" s="24" t="str">
        <f>VLOOKUP(B154,SAOM!B$2:J1148,9,0)</f>
        <v>Bruno Pereira</v>
      </c>
      <c r="R154" s="19" t="str">
        <f>VLOOKUP(B154,SAOM!B$2:K1594,10,0)</f>
        <v>Avenida Barão do Rio Branco, 249 Transportes SRS-JF - Manoel Honório.</v>
      </c>
      <c r="S154" s="24" t="str">
        <f>VLOOKUP(B154,SAOM!B$2:L1874,11,0)</f>
        <v>(32) 3274-5361</v>
      </c>
      <c r="T154" s="43"/>
      <c r="U154" s="9" t="str">
        <f>VLOOKUP(B154,SAOM!B$2:M1454,12,0)</f>
        <v>-</v>
      </c>
      <c r="V154" s="19"/>
      <c r="W154" s="9"/>
      <c r="X154" s="52"/>
      <c r="Y154" s="54"/>
      <c r="Z154" s="46" t="s">
        <v>2365</v>
      </c>
      <c r="AA154" s="21">
        <v>40983</v>
      </c>
    </row>
    <row r="155" spans="1:28" s="76" customFormat="1">
      <c r="A155" s="32">
        <v>851</v>
      </c>
      <c r="B155" s="92" t="s">
        <v>1010</v>
      </c>
      <c r="C155" s="19">
        <v>40952</v>
      </c>
      <c r="D155" s="19">
        <f t="shared" si="12"/>
        <v>40997</v>
      </c>
      <c r="E155" s="19">
        <f t="shared" si="11"/>
        <v>41012</v>
      </c>
      <c r="F155" s="19"/>
      <c r="G155" s="8" t="s">
        <v>525</v>
      </c>
      <c r="H155" s="8" t="s">
        <v>504</v>
      </c>
      <c r="I155" s="8" t="s">
        <v>507</v>
      </c>
      <c r="J155" s="9" t="s">
        <v>1028</v>
      </c>
      <c r="K155" s="9" t="s">
        <v>1052</v>
      </c>
      <c r="L155" s="9" t="s">
        <v>1053</v>
      </c>
      <c r="M155" s="10" t="str">
        <f>VLOOKUP(B155,SAOM!B$2:H1149,7,0)</f>
        <v>SES-CATA-0851</v>
      </c>
      <c r="N155" s="33">
        <v>4033</v>
      </c>
      <c r="O155" s="19">
        <f>VLOOKUP(B155,SAOM!B$2:I1149,8,0)</f>
        <v>40955</v>
      </c>
      <c r="P155" s="19" t="str">
        <f>VLOOKUP(B155,AG_Lider!A$1:F1507,6,0)</f>
        <v>CONCLUÍDO</v>
      </c>
      <c r="Q155" s="24" t="str">
        <f>VLOOKUP(B155,SAOM!B$2:J1149,9,0)</f>
        <v>RODRIGO AVILA MAFUZ</v>
      </c>
      <c r="R155" s="19" t="str">
        <f>VLOOKUP(B155,SAOM!B$2:K1595,10,0)</f>
        <v>Avenida NOSSA SENHORA APARECIDA, 270 - CENTRO</v>
      </c>
      <c r="S155" s="24" t="str">
        <f>VLOOKUP(B155,SAOM!B$2:L1875,11,0)</f>
        <v>(31) 3716-1780</v>
      </c>
      <c r="T155" s="43">
        <v>40955</v>
      </c>
      <c r="U155" s="9" t="str">
        <f>VLOOKUP(B155,SAOM!B$2:M1455,12,0)</f>
        <v>00:20:0E:10:49:EE</v>
      </c>
      <c r="V155" s="19">
        <v>40956</v>
      </c>
      <c r="W155" s="9" t="s">
        <v>1200</v>
      </c>
      <c r="X155" s="52">
        <v>40956</v>
      </c>
      <c r="Y155" s="54">
        <v>40984</v>
      </c>
      <c r="Z155" s="46" t="s">
        <v>764</v>
      </c>
      <c r="AA155" s="21">
        <v>40956</v>
      </c>
    </row>
    <row r="156" spans="1:28" s="76" customFormat="1">
      <c r="A156" s="32">
        <v>857</v>
      </c>
      <c r="B156" s="92" t="s">
        <v>1011</v>
      </c>
      <c r="C156" s="19">
        <v>40952</v>
      </c>
      <c r="D156" s="19">
        <f t="shared" si="12"/>
        <v>40997</v>
      </c>
      <c r="E156" s="19" t="s">
        <v>507</v>
      </c>
      <c r="F156" s="19">
        <v>40967</v>
      </c>
      <c r="G156" s="8" t="s">
        <v>779</v>
      </c>
      <c r="H156" s="8" t="s">
        <v>504</v>
      </c>
      <c r="I156" s="8" t="s">
        <v>514</v>
      </c>
      <c r="J156" s="9" t="s">
        <v>1029</v>
      </c>
      <c r="K156" s="9" t="s">
        <v>1054</v>
      </c>
      <c r="L156" s="9" t="s">
        <v>1055</v>
      </c>
      <c r="M156" s="10" t="str">
        <f>VLOOKUP(B156,SAOM!B$2:H1150,7,0)</f>
        <v>-</v>
      </c>
      <c r="N156" s="33">
        <v>4033</v>
      </c>
      <c r="O156" s="19" t="str">
        <f>VLOOKUP(B156,SAOM!B$2:I1150,8,0)</f>
        <v>-</v>
      </c>
      <c r="P156" s="19" t="str">
        <f>VLOOKUP(B156,AG_Lider!A$1:F1508,6,0)</f>
        <v>VODANET</v>
      </c>
      <c r="Q156" s="24" t="str">
        <f>VLOOKUP(B156,SAOM!B$2:J1150,9,0)</f>
        <v>PAULA JUNIA ALVES</v>
      </c>
      <c r="R156" s="19" t="str">
        <f>VLOOKUP(B156,SAOM!B$2:K1596,10,0)</f>
        <v>Avenida CORONEL FRANCISCO FRANCISCO GUIMARAES, 268 - CENTRO</v>
      </c>
      <c r="S156" s="24" t="str">
        <f>VLOOKUP(B156,SAOM!B$2:L1876,11,0)</f>
        <v>(37) 3544-1144</v>
      </c>
      <c r="T156" s="43"/>
      <c r="U156" s="9" t="str">
        <f>VLOOKUP(B156,SAOM!B$2:M1456,12,0)</f>
        <v>-</v>
      </c>
      <c r="V156" s="19"/>
      <c r="W156" s="9"/>
      <c r="X156" s="52"/>
      <c r="Y156" s="54"/>
      <c r="Z156" s="89" t="s">
        <v>2872</v>
      </c>
      <c r="AA156" s="21"/>
    </row>
    <row r="157" spans="1:28" s="76" customFormat="1">
      <c r="A157" s="32">
        <v>865</v>
      </c>
      <c r="B157" s="92" t="s">
        <v>1012</v>
      </c>
      <c r="C157" s="19">
        <v>40952</v>
      </c>
      <c r="D157" s="19">
        <f t="shared" si="12"/>
        <v>40997</v>
      </c>
      <c r="E157" s="19" t="s">
        <v>507</v>
      </c>
      <c r="F157" s="19">
        <v>40967</v>
      </c>
      <c r="G157" s="8" t="s">
        <v>779</v>
      </c>
      <c r="H157" s="8" t="s">
        <v>504</v>
      </c>
      <c r="I157" s="8" t="s">
        <v>514</v>
      </c>
      <c r="J157" s="9" t="s">
        <v>1030</v>
      </c>
      <c r="K157" s="9" t="s">
        <v>1056</v>
      </c>
      <c r="L157" s="9" t="s">
        <v>1057</v>
      </c>
      <c r="M157" s="10" t="str">
        <f>VLOOKUP(B157,SAOM!B$2:H1151,7,0)</f>
        <v>-</v>
      </c>
      <c r="N157" s="33">
        <v>4033</v>
      </c>
      <c r="O157" s="19" t="str">
        <f>VLOOKUP(B157,SAOM!B$2:I1151,8,0)</f>
        <v>-</v>
      </c>
      <c r="P157" s="19" t="str">
        <f>VLOOKUP(B157,AG_Lider!A$1:F1509,6,0)</f>
        <v>VODANET</v>
      </c>
      <c r="Q157" s="24" t="str">
        <f>VLOOKUP(B157,SAOM!B$2:J1151,9,0)</f>
        <v>EULADIA DE OLIVEIRA FREITAS</v>
      </c>
      <c r="R157" s="19" t="str">
        <f>VLOOKUP(B157,SAOM!B$2:K1597,10,0)</f>
        <v>Rua TRISTÃO VIEIRA, 66 - CENTRO</v>
      </c>
      <c r="S157" s="24" t="str">
        <f>VLOOKUP(B157,SAOM!B$2:L1877,11,0)</f>
        <v>(31) 8467-2324</v>
      </c>
      <c r="T157" s="43"/>
      <c r="U157" s="9" t="str">
        <f>VLOOKUP(B157,SAOM!B$2:M1457,12,0)</f>
        <v>-</v>
      </c>
      <c r="V157" s="19"/>
      <c r="W157" s="9"/>
      <c r="X157" s="52"/>
      <c r="Y157" s="54"/>
      <c r="Z157" s="89" t="s">
        <v>2872</v>
      </c>
      <c r="AA157" s="21"/>
    </row>
    <row r="158" spans="1:28" s="76" customFormat="1">
      <c r="A158" s="32">
        <v>836</v>
      </c>
      <c r="B158" s="92" t="s">
        <v>1013</v>
      </c>
      <c r="C158" s="19">
        <v>40952</v>
      </c>
      <c r="D158" s="19">
        <f t="shared" si="12"/>
        <v>40997</v>
      </c>
      <c r="E158" s="19">
        <f t="shared" ref="E158:E214" si="13"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1031</v>
      </c>
      <c r="K158" s="9" t="s">
        <v>1058</v>
      </c>
      <c r="L158" s="9" t="s">
        <v>1059</v>
      </c>
      <c r="M158" s="10" t="str">
        <f>VLOOKUP(B158,SAOM!B$2:H1152,7,0)</f>
        <v>SES-PRES-0836</v>
      </c>
      <c r="N158" s="33">
        <v>4033</v>
      </c>
      <c r="O158" s="19">
        <f>VLOOKUP(B158,SAOM!B$2:I1152,8,0)</f>
        <v>40974</v>
      </c>
      <c r="P158" s="19" t="str">
        <f>VLOOKUP(B158,AG_Lider!A$1:F1510,6,0)</f>
        <v>CONCLUÍDO</v>
      </c>
      <c r="Q158" s="24" t="str">
        <f>VLOOKUP(B158,SAOM!B$2:J1152,9,0)</f>
        <v>CRISTINA CARNEIRO FARIA</v>
      </c>
      <c r="R158" s="19" t="str">
        <f>VLOOKUP(B158,SAOM!B$2:K1598,10,0)</f>
        <v>Rua TAQUARASSU, 7 - CENTRO</v>
      </c>
      <c r="S158" s="24" t="str">
        <f>VLOOKUP(B158,SAOM!B$2:L1878,11,0)</f>
        <v>(32) 3538-1200</v>
      </c>
      <c r="T158" s="43">
        <v>40969</v>
      </c>
      <c r="U158" s="9" t="str">
        <f>VLOOKUP(B158,SAOM!B$2:M1458,12,0)</f>
        <v>00:20:0E:10:4A:33</v>
      </c>
      <c r="V158" s="19">
        <v>40974</v>
      </c>
      <c r="W158" s="9" t="s">
        <v>1537</v>
      </c>
      <c r="X158" s="52">
        <v>40974</v>
      </c>
      <c r="Y158" s="54"/>
      <c r="Z158" s="46"/>
      <c r="AA158" s="21">
        <v>40974</v>
      </c>
      <c r="AB158" s="21"/>
    </row>
    <row r="159" spans="1:28" s="76" customFormat="1">
      <c r="A159" s="32">
        <v>845</v>
      </c>
      <c r="B159" s="92" t="s">
        <v>1014</v>
      </c>
      <c r="C159" s="19">
        <v>40952</v>
      </c>
      <c r="D159" s="19">
        <f t="shared" si="12"/>
        <v>40997</v>
      </c>
      <c r="E159" s="19" t="s">
        <v>507</v>
      </c>
      <c r="F159" s="19">
        <v>40967</v>
      </c>
      <c r="G159" s="8" t="s">
        <v>779</v>
      </c>
      <c r="H159" s="8" t="s">
        <v>504</v>
      </c>
      <c r="I159" s="8" t="s">
        <v>514</v>
      </c>
      <c r="J159" s="9" t="s">
        <v>1032</v>
      </c>
      <c r="K159" s="9" t="s">
        <v>1060</v>
      </c>
      <c r="L159" s="9" t="s">
        <v>1061</v>
      </c>
      <c r="M159" s="10" t="str">
        <f>VLOOKUP(B159,SAOM!B$2:H1153,7,0)</f>
        <v>-</v>
      </c>
      <c r="N159" s="33">
        <v>4033</v>
      </c>
      <c r="O159" s="19" t="str">
        <f>VLOOKUP(B159,SAOM!B$2:I1153,8,0)</f>
        <v>-</v>
      </c>
      <c r="P159" s="19" t="str">
        <f>VLOOKUP(B159,AG_Lider!A$1:F1511,6,0)</f>
        <v>VODANET</v>
      </c>
      <c r="Q159" s="24" t="str">
        <f>VLOOKUP(B159,SAOM!B$2:J1153,9,0)</f>
        <v>AUGUSTO JOSE DE PAULA MARCHITO</v>
      </c>
      <c r="R159" s="19" t="str">
        <f>VLOOKUP(B159,SAOM!B$2:K1599,10,0)</f>
        <v>Rua MARIA SOARES, 0 - CENTRO</v>
      </c>
      <c r="S159" s="24" t="str">
        <f>VLOOKUP(B159,SAOM!B$2:L1879,11,0)</f>
        <v>(32) 3424-1516</v>
      </c>
      <c r="T159" s="43"/>
      <c r="U159" s="9" t="str">
        <f>VLOOKUP(B159,SAOM!B$2:M1459,12,0)</f>
        <v>-</v>
      </c>
      <c r="V159" s="19"/>
      <c r="W159" s="9"/>
      <c r="X159" s="52"/>
      <c r="Y159" s="54"/>
      <c r="Z159" s="89" t="s">
        <v>1555</v>
      </c>
      <c r="AA159" s="21"/>
    </row>
    <row r="160" spans="1:28" s="76" customFormat="1">
      <c r="A160" s="32">
        <v>853</v>
      </c>
      <c r="B160" s="92" t="s">
        <v>1015</v>
      </c>
      <c r="C160" s="19">
        <v>40952</v>
      </c>
      <c r="D160" s="19">
        <f t="shared" si="12"/>
        <v>40997</v>
      </c>
      <c r="E160" s="19">
        <f t="shared" si="13"/>
        <v>41012</v>
      </c>
      <c r="F160" s="19"/>
      <c r="G160" s="8" t="s">
        <v>525</v>
      </c>
      <c r="H160" s="8" t="s">
        <v>504</v>
      </c>
      <c r="I160" s="8" t="s">
        <v>504</v>
      </c>
      <c r="J160" s="9" t="s">
        <v>165</v>
      </c>
      <c r="K160" s="9" t="s">
        <v>1062</v>
      </c>
      <c r="L160" s="9" t="s">
        <v>1063</v>
      </c>
      <c r="M160" s="10" t="str">
        <f>VLOOKUP(B160,SAOM!B$2:H1154,7,0)</f>
        <v>SES-CALO-0853</v>
      </c>
      <c r="N160" s="33">
        <v>4033</v>
      </c>
      <c r="O160" s="19">
        <f>VLOOKUP(B160,SAOM!B$2:I1154,8,0)</f>
        <v>40970</v>
      </c>
      <c r="P160" s="19" t="str">
        <f>VLOOKUP(B160,AG_Lider!A$1:F1512,6,0)</f>
        <v>CONCLUÍDO</v>
      </c>
      <c r="Q160" s="24" t="str">
        <f>VLOOKUP(B160,SAOM!B$2:J1154,9,0)</f>
        <v>CHRISTIAN ALBERNAZ PIMENTA</v>
      </c>
      <c r="R160" s="19" t="str">
        <f>VLOOKUP(B160,SAOM!B$2:K1600,10,0)</f>
        <v>Rua EXPEDICIONÁRIO BOAVIDIR MASSOTE, 0 - CENTRO</v>
      </c>
      <c r="S160" s="24" t="str">
        <f>VLOOKUP(B160,SAOM!B$2:L1880,11,0)</f>
        <v>(35) 3832-6000</v>
      </c>
      <c r="T160" s="43">
        <v>40969</v>
      </c>
      <c r="U160" s="9" t="str">
        <f>VLOOKUP(B160,SAOM!B$2:M1460,12,0)</f>
        <v>00:20:0E:10:4A:09</v>
      </c>
      <c r="V160" s="19">
        <v>40970</v>
      </c>
      <c r="W160" s="9" t="s">
        <v>1394</v>
      </c>
      <c r="X160" s="52">
        <v>40970</v>
      </c>
      <c r="Y160" s="54"/>
      <c r="Z160" s="46"/>
      <c r="AA160" s="21">
        <v>40970</v>
      </c>
      <c r="AB160" s="21"/>
    </row>
    <row r="161" spans="1:28" s="76" customFormat="1">
      <c r="A161" s="32">
        <v>859</v>
      </c>
      <c r="B161" s="92" t="s">
        <v>1016</v>
      </c>
      <c r="C161" s="19">
        <v>40952</v>
      </c>
      <c r="D161" s="19">
        <f t="shared" si="12"/>
        <v>40997</v>
      </c>
      <c r="E161" s="19">
        <f t="shared" si="13"/>
        <v>41012</v>
      </c>
      <c r="F161" s="19"/>
      <c r="G161" s="8" t="s">
        <v>525</v>
      </c>
      <c r="H161" s="8" t="s">
        <v>504</v>
      </c>
      <c r="I161" s="8" t="s">
        <v>504</v>
      </c>
      <c r="J161" s="9" t="s">
        <v>1033</v>
      </c>
      <c r="K161" s="9" t="s">
        <v>1062</v>
      </c>
      <c r="L161" s="9" t="s">
        <v>1063</v>
      </c>
      <c r="M161" s="10" t="str">
        <f>VLOOKUP(B161,SAOM!B$2:H1155,7,0)</f>
        <v>SES-DEOS-0859</v>
      </c>
      <c r="N161" s="33">
        <v>4033</v>
      </c>
      <c r="O161" s="19">
        <f>VLOOKUP(B161,SAOM!B$2:I1155,8,0)</f>
        <v>40969</v>
      </c>
      <c r="P161" s="19" t="str">
        <f>VLOOKUP(B161,AG_Lider!A$1:F1513,6,0)</f>
        <v>CONCLUÍDO</v>
      </c>
      <c r="Q161" s="24" t="str">
        <f>VLOOKUP(B161,SAOM!B$2:J1155,9,0)</f>
        <v>JULIANO TEIXEIRA SILVA</v>
      </c>
      <c r="R161" s="19" t="str">
        <f>VLOOKUP(B161,SAOM!B$2:K1601,10,0)</f>
        <v>Rua BRASILINO JOSE DE ANDRADE , 65 - CENTRO</v>
      </c>
      <c r="S161" s="24" t="str">
        <f>VLOOKUP(B161,SAOM!B$2:L1881,11,0)</f>
        <v>(31) 3736-1397</v>
      </c>
      <c r="T161" s="43">
        <v>40969</v>
      </c>
      <c r="U161" s="9" t="str">
        <f>VLOOKUP(B161,SAOM!B$2:M1461,12,0)</f>
        <v>00:20:0E:10:4A:23</v>
      </c>
      <c r="V161" s="19">
        <v>40969</v>
      </c>
      <c r="W161" s="9" t="s">
        <v>498</v>
      </c>
      <c r="X161" s="52">
        <v>40970</v>
      </c>
      <c r="Y161" s="54"/>
      <c r="Z161" s="46"/>
      <c r="AA161" s="21">
        <v>40970</v>
      </c>
      <c r="AB161" s="21"/>
    </row>
    <row r="162" spans="1:28" s="76" customFormat="1">
      <c r="A162" s="32">
        <v>869</v>
      </c>
      <c r="B162" s="92" t="s">
        <v>1017</v>
      </c>
      <c r="C162" s="19">
        <v>40952</v>
      </c>
      <c r="D162" s="19">
        <f t="shared" si="12"/>
        <v>40997</v>
      </c>
      <c r="E162" s="19" t="s">
        <v>507</v>
      </c>
      <c r="F162" s="19">
        <v>40967</v>
      </c>
      <c r="G162" s="8" t="s">
        <v>525</v>
      </c>
      <c r="H162" s="8" t="s">
        <v>504</v>
      </c>
      <c r="I162" s="8" t="s">
        <v>507</v>
      </c>
      <c r="J162" s="9" t="s">
        <v>1034</v>
      </c>
      <c r="K162" s="9" t="s">
        <v>1064</v>
      </c>
      <c r="L162" s="9" t="s">
        <v>1065</v>
      </c>
      <c r="M162" s="10" t="str">
        <f>VLOOKUP(B162,SAOM!B$2:H1156,7,0)</f>
        <v>SES-ITRO-0869</v>
      </c>
      <c r="N162" s="33">
        <v>4033</v>
      </c>
      <c r="O162" s="19">
        <f>VLOOKUP(B162,SAOM!B$2:I1156,8,0)</f>
        <v>40996</v>
      </c>
      <c r="P162" s="19" t="str">
        <f>VLOOKUP(B162,AG_Lider!A$1:F1514,6,0)</f>
        <v>CONCLUÍDO</v>
      </c>
      <c r="Q162" s="24" t="str">
        <f>VLOOKUP(B162,SAOM!B$2:J1156,9,0)</f>
        <v>MATEUS FERNANDES FERREIRA</v>
      </c>
      <c r="R162" s="19" t="str">
        <f>VLOOKUP(B162,SAOM!B$2:K1602,10,0)</f>
        <v>Rua OLIVER CANDIDO GOMES, 100 - CENTRO</v>
      </c>
      <c r="S162" s="24" t="str">
        <f>VLOOKUP(B162,SAOM!B$2:L1882,11,0)</f>
        <v>(31) 3836-5182</v>
      </c>
      <c r="T162" s="43"/>
      <c r="U162" s="9" t="str">
        <f>VLOOKUP(B162,SAOM!B$2:M1462,12,0)</f>
        <v>00:20:0E:10:48:FF</v>
      </c>
      <c r="V162" s="19">
        <v>40996</v>
      </c>
      <c r="W162" s="9" t="s">
        <v>2432</v>
      </c>
      <c r="X162" s="52">
        <v>41002</v>
      </c>
      <c r="Y162" s="54"/>
      <c r="Z162" s="89"/>
      <c r="AA162" s="21">
        <v>41002</v>
      </c>
    </row>
    <row r="163" spans="1:28" s="76" customFormat="1">
      <c r="A163" s="32">
        <v>867</v>
      </c>
      <c r="B163" s="92" t="s">
        <v>1018</v>
      </c>
      <c r="C163" s="19">
        <v>40952</v>
      </c>
      <c r="D163" s="19">
        <f t="shared" si="12"/>
        <v>40997</v>
      </c>
      <c r="E163" s="19">
        <f t="shared" si="13"/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1035</v>
      </c>
      <c r="K163" s="9" t="s">
        <v>1066</v>
      </c>
      <c r="L163" s="9" t="s">
        <v>1067</v>
      </c>
      <c r="M163" s="10" t="str">
        <f>VLOOKUP(B163,SAOM!B$2:H1157,7,0)</f>
        <v>SES-IBIA-0867</v>
      </c>
      <c r="N163" s="33">
        <v>4033</v>
      </c>
      <c r="O163" s="19">
        <f>VLOOKUP(B163,SAOM!B$2:I1157,8,0)</f>
        <v>40968</v>
      </c>
      <c r="P163" s="19" t="str">
        <f>VLOOKUP(B163,AG_Lider!A$1:F1515,6,0)</f>
        <v>CONCLUÍDO</v>
      </c>
      <c r="Q163" s="24" t="str">
        <f>VLOOKUP(B163,SAOM!B$2:J1157,9,0)</f>
        <v>PRISCILA CRISTINA LOURENÇO RODRIGUES</v>
      </c>
      <c r="R163" s="19" t="str">
        <f>VLOOKUP(B163,SAOM!B$2:K1603,10,0)</f>
        <v>Rua 20, 112 - CENTRO</v>
      </c>
      <c r="S163" s="24" t="str">
        <f>VLOOKUP(B163,SAOM!B$2:L1883,11,0)</f>
        <v>(34) 3631-4940</v>
      </c>
      <c r="T163" s="43">
        <v>40965</v>
      </c>
      <c r="U163" s="9" t="str">
        <f>VLOOKUP(B163,SAOM!B$2:M1463,12,0)</f>
        <v>00:20:0E:10:49:D8</v>
      </c>
      <c r="V163" s="19">
        <v>40966</v>
      </c>
      <c r="W163" s="9" t="s">
        <v>486</v>
      </c>
      <c r="X163" s="52">
        <v>40968</v>
      </c>
      <c r="Y163" s="54">
        <v>40984</v>
      </c>
      <c r="Z163" s="46" t="s">
        <v>764</v>
      </c>
      <c r="AA163" s="21">
        <v>40968</v>
      </c>
    </row>
    <row r="164" spans="1:28" s="76" customFormat="1">
      <c r="A164" s="32">
        <v>839</v>
      </c>
      <c r="B164" s="92" t="s">
        <v>1019</v>
      </c>
      <c r="C164" s="19">
        <v>40952</v>
      </c>
      <c r="D164" s="19">
        <f t="shared" si="12"/>
        <v>40997</v>
      </c>
      <c r="E164" s="19" t="s">
        <v>507</v>
      </c>
      <c r="F164" s="19">
        <v>40967</v>
      </c>
      <c r="G164" s="8" t="s">
        <v>779</v>
      </c>
      <c r="H164" s="8" t="s">
        <v>504</v>
      </c>
      <c r="I164" s="8" t="s">
        <v>514</v>
      </c>
      <c r="J164" s="9" t="s">
        <v>1036</v>
      </c>
      <c r="K164" s="9" t="s">
        <v>1068</v>
      </c>
      <c r="L164" s="9" t="s">
        <v>1069</v>
      </c>
      <c r="M164" s="10" t="str">
        <f>VLOOKUP(B164,SAOM!B$2:H1158,7,0)</f>
        <v>-</v>
      </c>
      <c r="N164" s="33">
        <v>4033</v>
      </c>
      <c r="O164" s="19" t="str">
        <f>VLOOKUP(B164,SAOM!B$2:I1158,8,0)</f>
        <v>-</v>
      </c>
      <c r="P164" s="19" t="str">
        <f>VLOOKUP(B164,AG_Lider!A$1:F1516,6,0)</f>
        <v>VODANET</v>
      </c>
      <c r="Q164" s="24" t="str">
        <f>VLOOKUP(B164,SAOM!B$2:J1158,9,0)</f>
        <v>ROBERTA SILVA ANDRADE</v>
      </c>
      <c r="R164" s="19" t="str">
        <f>VLOOKUP(B164,SAOM!B$2:K1604,10,0)</f>
        <v>Rua NOVA, 11 - CENTRO</v>
      </c>
      <c r="S164" s="24" t="str">
        <f>VLOOKUP(B164,SAOM!B$2:L1884,11,0)</f>
        <v>(37) 3344-1139</v>
      </c>
      <c r="T164" s="43"/>
      <c r="U164" s="9" t="str">
        <f>VLOOKUP(B164,SAOM!B$2:M1464,12,0)</f>
        <v>-</v>
      </c>
      <c r="V164" s="19"/>
      <c r="W164" s="9"/>
      <c r="X164" s="52"/>
      <c r="Y164" s="54"/>
      <c r="Z164" s="89" t="s">
        <v>1559</v>
      </c>
      <c r="AA164" s="21"/>
    </row>
    <row r="165" spans="1:28" s="76" customFormat="1">
      <c r="A165" s="32">
        <v>848</v>
      </c>
      <c r="B165" s="92" t="s">
        <v>1020</v>
      </c>
      <c r="C165" s="19">
        <v>40952</v>
      </c>
      <c r="D165" s="19">
        <f t="shared" si="12"/>
        <v>40997</v>
      </c>
      <c r="E165" s="19">
        <f t="shared" si="13"/>
        <v>41012</v>
      </c>
      <c r="F165" s="19"/>
      <c r="G165" s="8" t="s">
        <v>525</v>
      </c>
      <c r="H165" s="8" t="s">
        <v>504</v>
      </c>
      <c r="I165" s="8" t="s">
        <v>507</v>
      </c>
      <c r="J165" s="9" t="s">
        <v>1037</v>
      </c>
      <c r="K165" s="9" t="s">
        <v>1070</v>
      </c>
      <c r="L165" s="9" t="s">
        <v>1071</v>
      </c>
      <c r="M165" s="10" t="str">
        <f>VLOOKUP(B165,SAOM!B$2:H1159,7,0)</f>
        <v>SES-JABA-0848</v>
      </c>
      <c r="N165" s="33">
        <v>4033</v>
      </c>
      <c r="O165" s="19">
        <f>VLOOKUP(B165,SAOM!B$2:I1159,8,0)</f>
        <v>40974</v>
      </c>
      <c r="P165" s="19" t="str">
        <f>VLOOKUP(B165,AG_Lider!A$1:F1517,6,0)</f>
        <v>CONCLUÍDO</v>
      </c>
      <c r="Q165" s="24" t="str">
        <f>VLOOKUP(B165,SAOM!B$2:J1159,9,0)</f>
        <v>CHARLES AGEU DOS SANTOS</v>
      </c>
      <c r="R165" s="19" t="str">
        <f>VLOOKUP(B165,SAOM!B$2:K1605,10,0)</f>
        <v>Rua ANTENOR FLORUNCIO DIAS, 0 - SAO JOSE I</v>
      </c>
      <c r="S165" s="24" t="str">
        <f>VLOOKUP(B165,SAOM!B$2:L1885,11,0)</f>
        <v>(37) 3354-1119</v>
      </c>
      <c r="T165" s="43">
        <v>40969</v>
      </c>
      <c r="U165" s="9" t="str">
        <f>VLOOKUP(B165,SAOM!B$2:M1465,12,0)</f>
        <v>00:20:0E:10:49:EC</v>
      </c>
      <c r="V165" s="19">
        <v>40974</v>
      </c>
      <c r="W165" s="9" t="s">
        <v>488</v>
      </c>
      <c r="X165" s="52">
        <v>40974</v>
      </c>
      <c r="Y165" s="54"/>
      <c r="Z165" s="46"/>
      <c r="AA165" s="21">
        <v>40974</v>
      </c>
      <c r="AB165" s="21"/>
    </row>
    <row r="166" spans="1:28" s="76" customFormat="1">
      <c r="A166" s="32">
        <v>861</v>
      </c>
      <c r="B166" s="92" t="s">
        <v>1021</v>
      </c>
      <c r="C166" s="19">
        <v>40952</v>
      </c>
      <c r="D166" s="19">
        <f t="shared" si="12"/>
        <v>40997</v>
      </c>
      <c r="E166" s="19" t="s">
        <v>507</v>
      </c>
      <c r="F166" s="19">
        <v>40967</v>
      </c>
      <c r="G166" s="8" t="s">
        <v>779</v>
      </c>
      <c r="H166" s="8" t="s">
        <v>504</v>
      </c>
      <c r="I166" s="8" t="s">
        <v>514</v>
      </c>
      <c r="J166" s="9" t="s">
        <v>1038</v>
      </c>
      <c r="K166" s="9" t="s">
        <v>1072</v>
      </c>
      <c r="L166" s="9" t="s">
        <v>1073</v>
      </c>
      <c r="M166" s="10" t="str">
        <f>VLOOKUP(B166,SAOM!B$2:H1160,7,0)</f>
        <v>-</v>
      </c>
      <c r="N166" s="33">
        <v>4033</v>
      </c>
      <c r="O166" s="19" t="str">
        <f>VLOOKUP(B166,SAOM!B$2:I1160,8,0)</f>
        <v>-</v>
      </c>
      <c r="P166" s="19" t="str">
        <f>VLOOKUP(B166,AG_Lider!A$1:F1518,6,0)</f>
        <v>VODANET</v>
      </c>
      <c r="Q166" s="24" t="str">
        <f>VLOOKUP(B166,SAOM!B$2:J1160,9,0)</f>
        <v>WALDILENE BARCELLOS CUNHA</v>
      </c>
      <c r="R166" s="19" t="str">
        <f>VLOOKUP(B166,SAOM!B$2:K1606,10,0)</f>
        <v>Rua GERALDINO LESSA, 0 - CENTRO</v>
      </c>
      <c r="S166" s="24" t="str">
        <f>VLOOKUP(B166,SAOM!B$2:L1886,11,0)</f>
        <v>(31) 3857-1874</v>
      </c>
      <c r="T166" s="43"/>
      <c r="U166" s="9" t="str">
        <f>VLOOKUP(B166,SAOM!B$2:M1466,12,0)</f>
        <v>-</v>
      </c>
      <c r="V166" s="19"/>
      <c r="W166" s="9"/>
      <c r="X166" s="52"/>
      <c r="Y166" s="54"/>
      <c r="Z166" s="89" t="s">
        <v>1556</v>
      </c>
      <c r="AA166" s="21"/>
    </row>
    <row r="167" spans="1:28" s="76" customFormat="1">
      <c r="A167" s="32">
        <v>832</v>
      </c>
      <c r="B167" s="92" t="s">
        <v>1022</v>
      </c>
      <c r="C167" s="19">
        <v>40952</v>
      </c>
      <c r="D167" s="19">
        <f t="shared" si="12"/>
        <v>40997</v>
      </c>
      <c r="E167" s="19" t="s">
        <v>507</v>
      </c>
      <c r="F167" s="19">
        <v>40967</v>
      </c>
      <c r="G167" s="8" t="s">
        <v>779</v>
      </c>
      <c r="H167" s="8" t="s">
        <v>504</v>
      </c>
      <c r="I167" s="8" t="s">
        <v>514</v>
      </c>
      <c r="J167" s="9" t="s">
        <v>1039</v>
      </c>
      <c r="K167" s="9" t="s">
        <v>1072</v>
      </c>
      <c r="L167" s="9" t="s">
        <v>1073</v>
      </c>
      <c r="M167" s="10" t="str">
        <f>VLOOKUP(B167,SAOM!B$2:H1161,7,0)</f>
        <v>-</v>
      </c>
      <c r="N167" s="33">
        <v>4033</v>
      </c>
      <c r="O167" s="19" t="str">
        <f>VLOOKUP(B167,SAOM!B$2:I1161,8,0)</f>
        <v>-</v>
      </c>
      <c r="P167" s="19" t="str">
        <f>VLOOKUP(B167,AG_Lider!A$1:F1519,6,0)</f>
        <v>AGENDAR</v>
      </c>
      <c r="Q167" s="24" t="str">
        <f>VLOOKUP(B167,SAOM!B$2:J1161,9,0)</f>
        <v>FLAVIO DINIZ ALMEIDA</v>
      </c>
      <c r="R167" s="19" t="str">
        <f>VLOOKUP(B167,SAOM!B$2:K1607,10,0)</f>
        <v>Praça AUGUSTINHO ALVES DE ARAUJO, 26 - CENTRO.</v>
      </c>
      <c r="S167" s="24" t="str">
        <f>VLOOKUP(B167,SAOM!B$2:L1887,11,0)</f>
        <v>(32) 3425-1310</v>
      </c>
      <c r="T167" s="43"/>
      <c r="U167" s="9" t="str">
        <f>VLOOKUP(B167,SAOM!B$2:M1467,12,0)</f>
        <v>-</v>
      </c>
      <c r="V167" s="19"/>
      <c r="W167" s="9"/>
      <c r="X167" s="52"/>
      <c r="Y167" s="54"/>
      <c r="Z167" s="89" t="s">
        <v>1555</v>
      </c>
      <c r="AA167" s="21"/>
    </row>
    <row r="168" spans="1:28" s="76" customFormat="1">
      <c r="A168" s="32">
        <v>870</v>
      </c>
      <c r="B168" s="92" t="s">
        <v>1565</v>
      </c>
      <c r="C168" s="19">
        <v>40954</v>
      </c>
      <c r="D168" s="19">
        <f t="shared" si="12"/>
        <v>40999</v>
      </c>
      <c r="E168" s="19">
        <f t="shared" si="13"/>
        <v>41014</v>
      </c>
      <c r="F168" s="19"/>
      <c r="G168" s="8" t="s">
        <v>525</v>
      </c>
      <c r="H168" s="8" t="s">
        <v>696</v>
      </c>
      <c r="I168" s="8" t="s">
        <v>507</v>
      </c>
      <c r="J168" s="9" t="s">
        <v>1080</v>
      </c>
      <c r="K168" s="9" t="s">
        <v>1087</v>
      </c>
      <c r="L168" s="9" t="s">
        <v>1088</v>
      </c>
      <c r="M168" s="10" t="str">
        <f>VLOOKUP(B168,SAOM!B$2:H1162,7,0)</f>
        <v>SES-ITCU-0870</v>
      </c>
      <c r="N168" s="33">
        <v>4033</v>
      </c>
      <c r="O168" s="19">
        <f>VLOOKUP(B168,SAOM!B$2:I1162,8,0)</f>
        <v>40989</v>
      </c>
      <c r="P168" s="19" t="e">
        <f>VLOOKUP(B168,AG_Lider!A$1:F1520,6,0)</f>
        <v>#N/A</v>
      </c>
      <c r="Q168" s="24" t="str">
        <f>VLOOKUP(B168,SAOM!B$2:J1162,9,0)</f>
        <v>LIVIA LOPES MOREIRA</v>
      </c>
      <c r="R168" s="19" t="str">
        <f>VLOOKUP(B168,SAOM!B$2:K1608,10,0)</f>
        <v>avenida JOSE FRANCISCO DA SILVA, 0 - CENTRO</v>
      </c>
      <c r="S168" s="24" t="str">
        <f>VLOOKUP(B168,SAOM!B$2:L1888,11,0)</f>
        <v>(31) 3572-1255</v>
      </c>
      <c r="T168" s="43"/>
      <c r="U168" s="9" t="str">
        <f>VLOOKUP(B168,SAOM!B$2:M1468,12,0)</f>
        <v>00:20:0E:10:48:FA</v>
      </c>
      <c r="V168" s="19">
        <v>40989</v>
      </c>
      <c r="W168" s="9" t="s">
        <v>979</v>
      </c>
      <c r="X168" s="52">
        <v>40989</v>
      </c>
      <c r="Y168" s="54"/>
      <c r="Z168" s="46"/>
      <c r="AA168" s="21">
        <v>40989</v>
      </c>
      <c r="AB168" s="21"/>
    </row>
    <row r="169" spans="1:28" s="76" customFormat="1">
      <c r="A169" s="32">
        <v>846</v>
      </c>
      <c r="B169" s="92" t="s">
        <v>1566</v>
      </c>
      <c r="C169" s="19">
        <v>40954</v>
      </c>
      <c r="D169" s="19">
        <f t="shared" si="12"/>
        <v>40999</v>
      </c>
      <c r="E169" s="19">
        <f t="shared" si="13"/>
        <v>41014</v>
      </c>
      <c r="F169" s="19"/>
      <c r="G169" s="8" t="s">
        <v>525</v>
      </c>
      <c r="H169" s="8" t="s">
        <v>696</v>
      </c>
      <c r="I169" s="8" t="s">
        <v>507</v>
      </c>
      <c r="J169" s="9" t="s">
        <v>1081</v>
      </c>
      <c r="K169" s="9" t="s">
        <v>1089</v>
      </c>
      <c r="L169" s="9" t="s">
        <v>1090</v>
      </c>
      <c r="M169" s="10" t="str">
        <f>VLOOKUP(B169,SAOM!B$2:H1163,7,0)</f>
        <v>SES-LADA-0846</v>
      </c>
      <c r="N169" s="33">
        <v>4033</v>
      </c>
      <c r="O169" s="19">
        <f>VLOOKUP(B169,SAOM!B$2:I1163,8,0)</f>
        <v>40973</v>
      </c>
      <c r="P169" s="19" t="e">
        <f>VLOOKUP(B169,AG_Lider!A$1:F1521,6,0)</f>
        <v>#N/A</v>
      </c>
      <c r="Q169" s="24" t="str">
        <f>VLOOKUP(B169,SAOM!B$2:J1163,9,0)</f>
        <v>JANAINA RESENDE DE SOUSA</v>
      </c>
      <c r="R169" s="19" t="str">
        <f>VLOOKUP(B169,SAOM!B$2:K1609,10,0)</f>
        <v>praça AMARO LOPES, 606 - CENTRO</v>
      </c>
      <c r="S169" s="24" t="str">
        <f>VLOOKUP(B169,SAOM!B$2:L1889,11,0)</f>
        <v>(32) 3363-2090</v>
      </c>
      <c r="T169" s="43">
        <v>40969</v>
      </c>
      <c r="U169" s="9" t="str">
        <f>VLOOKUP(B169,SAOM!B$2:M1469,12,0)</f>
        <v>00:20:0E:10:48:9C</v>
      </c>
      <c r="V169" s="19">
        <v>40973</v>
      </c>
      <c r="W169" s="9" t="s">
        <v>979</v>
      </c>
      <c r="X169" s="52">
        <v>40973</v>
      </c>
      <c r="Y169" s="54"/>
      <c r="Z169" s="46"/>
      <c r="AA169" s="21">
        <v>40974</v>
      </c>
      <c r="AB169" s="21"/>
    </row>
    <row r="170" spans="1:28" s="76" customFormat="1">
      <c r="A170" s="32">
        <v>818</v>
      </c>
      <c r="B170" s="92" t="s">
        <v>1567</v>
      </c>
      <c r="C170" s="19">
        <v>40954</v>
      </c>
      <c r="D170" s="19">
        <f t="shared" si="12"/>
        <v>40999</v>
      </c>
      <c r="E170" s="19" t="s">
        <v>507</v>
      </c>
      <c r="F170" s="19">
        <v>40976</v>
      </c>
      <c r="G170" s="8" t="s">
        <v>1548</v>
      </c>
      <c r="H170" s="8" t="s">
        <v>696</v>
      </c>
      <c r="I170" s="8" t="s">
        <v>507</v>
      </c>
      <c r="J170" s="9" t="s">
        <v>1082</v>
      </c>
      <c r="K170" s="9" t="s">
        <v>1091</v>
      </c>
      <c r="L170" s="9" t="s">
        <v>1092</v>
      </c>
      <c r="M170" s="10" t="str">
        <f>VLOOKUP(B170,SAOM!B$2:H1164,7,0)</f>
        <v>-</v>
      </c>
      <c r="N170" s="33">
        <v>4033</v>
      </c>
      <c r="O170" s="19" t="str">
        <f>VLOOKUP(B170,SAOM!B$2:I1164,8,0)</f>
        <v>-</v>
      </c>
      <c r="P170" s="19" t="e">
        <f>VLOOKUP(B170,AG_Lider!A$1:F1522,6,0)</f>
        <v>#N/A</v>
      </c>
      <c r="Q170" s="24" t="str">
        <f>VLOOKUP(B170,SAOM!B$2:J1164,9,0)</f>
        <v>Debora Resende / Thiago</v>
      </c>
      <c r="R170" s="19" t="str">
        <f>VLOOKUP(B170,SAOM!B$2:K1610,10,0)</f>
        <v>avenida Waldemar José Alves, 250 - Status</v>
      </c>
      <c r="S170" s="24" t="str">
        <f>VLOOKUP(B170,SAOM!B$2:L1890,11,0)</f>
        <v>(31) 3627-3697</v>
      </c>
      <c r="T170" s="43"/>
      <c r="U170" s="9" t="str">
        <f>VLOOKUP(B170,SAOM!B$2:M1470,12,0)</f>
        <v>-</v>
      </c>
      <c r="V170" s="19"/>
      <c r="W170" s="9"/>
      <c r="X170" s="52"/>
      <c r="Y170" s="54"/>
      <c r="Z170" s="46" t="s">
        <v>1549</v>
      </c>
      <c r="AA170" s="21">
        <v>40976</v>
      </c>
    </row>
    <row r="171" spans="1:28" s="76" customFormat="1">
      <c r="A171" s="32">
        <v>866</v>
      </c>
      <c r="B171" s="92" t="s">
        <v>1408</v>
      </c>
      <c r="C171" s="19">
        <v>40954</v>
      </c>
      <c r="D171" s="19">
        <f t="shared" si="12"/>
        <v>40999</v>
      </c>
      <c r="E171" s="19">
        <f t="shared" si="13"/>
        <v>41014</v>
      </c>
      <c r="F171" s="19"/>
      <c r="G171" s="8" t="s">
        <v>525</v>
      </c>
      <c r="H171" s="8" t="s">
        <v>504</v>
      </c>
      <c r="I171" s="8" t="s">
        <v>507</v>
      </c>
      <c r="J171" s="9" t="s">
        <v>1083</v>
      </c>
      <c r="K171" s="9" t="s">
        <v>1093</v>
      </c>
      <c r="L171" s="9" t="s">
        <v>1094</v>
      </c>
      <c r="M171" s="10" t="str">
        <f>VLOOKUP(B171,SAOM!B$2:H1165,7,0)</f>
        <v>SES-GUAL-0866</v>
      </c>
      <c r="N171" s="33">
        <v>4033</v>
      </c>
      <c r="O171" s="19">
        <f>VLOOKUP(B171,SAOM!B$2:I1165,8,0)</f>
        <v>40967</v>
      </c>
      <c r="P171" s="19" t="str">
        <f>VLOOKUP(B171,AG_Lider!A$1:F1523,6,0)</f>
        <v>CONCLUÍDO</v>
      </c>
      <c r="Q171" s="24" t="str">
        <f>VLOOKUP(B171,SAOM!B$2:J1165,9,0)</f>
        <v>JACIANE COELHO GONÇALVES</v>
      </c>
      <c r="R171" s="19" t="str">
        <f>VLOOKUP(B171,SAOM!B$2:K1611,10,0)</f>
        <v>avenida PADRE GINCRONIO, 0 - CENTRO</v>
      </c>
      <c r="S171" s="24" t="str">
        <f>VLOOKUP(B171,SAOM!B$2:L1891,11,0)</f>
        <v>(32) 8425-0970</v>
      </c>
      <c r="T171" s="43"/>
      <c r="U171" s="9" t="str">
        <f>VLOOKUP(B171,SAOM!B$2:M1471,12,0)</f>
        <v>00:20:0E:10:4A:3A</v>
      </c>
      <c r="V171" s="19">
        <v>40966</v>
      </c>
      <c r="W171" s="9" t="s">
        <v>495</v>
      </c>
      <c r="X171" s="52">
        <v>40967</v>
      </c>
      <c r="Y171" s="54">
        <v>40984</v>
      </c>
      <c r="Z171" s="46" t="s">
        <v>2818</v>
      </c>
      <c r="AA171" s="21">
        <v>40968</v>
      </c>
    </row>
    <row r="172" spans="1:28" s="76" customFormat="1">
      <c r="A172" s="32">
        <v>818</v>
      </c>
      <c r="B172" s="92" t="s">
        <v>1504</v>
      </c>
      <c r="C172" s="19">
        <v>40954</v>
      </c>
      <c r="D172" s="19">
        <f t="shared" si="12"/>
        <v>40999</v>
      </c>
      <c r="E172" s="19">
        <f t="shared" si="13"/>
        <v>41014</v>
      </c>
      <c r="F172" s="19">
        <v>40977</v>
      </c>
      <c r="G172" s="8" t="s">
        <v>779</v>
      </c>
      <c r="H172" s="8" t="s">
        <v>504</v>
      </c>
      <c r="I172" s="8" t="s">
        <v>514</v>
      </c>
      <c r="J172" s="9" t="s">
        <v>1084</v>
      </c>
      <c r="K172" s="9" t="s">
        <v>1095</v>
      </c>
      <c r="L172" s="9" t="s">
        <v>1096</v>
      </c>
      <c r="M172" s="10" t="str">
        <f>VLOOKUP(B172,SAOM!B$2:H1166,7,0)</f>
        <v>-</v>
      </c>
      <c r="N172" s="33">
        <v>4033</v>
      </c>
      <c r="O172" s="19" t="str">
        <f>VLOOKUP(B172,SAOM!B$2:I1166,8,0)</f>
        <v>-</v>
      </c>
      <c r="P172" s="19" t="str">
        <f>VLOOKUP(B172,AG_Lider!A$1:F1524,6,0)</f>
        <v>VODANET</v>
      </c>
      <c r="Q172" s="24" t="str">
        <f>VLOOKUP(B172,SAOM!B$2:J1166,9,0)</f>
        <v>Eduarda Furlani Ribeiro</v>
      </c>
      <c r="R172" s="19" t="str">
        <f>VLOOKUP(B172,SAOM!B$2:K1612,10,0)</f>
        <v>Rua Antonio Nunes, 0 - Centro</v>
      </c>
      <c r="S172" s="24" t="str">
        <f>VLOOKUP(B172,SAOM!B$2:L1892,11,0)</f>
        <v>(32) 3727-1134</v>
      </c>
      <c r="T172" s="43"/>
      <c r="U172" s="9" t="str">
        <f>VLOOKUP(B172,SAOM!B$2:M1472,12,0)</f>
        <v>-</v>
      </c>
      <c r="V172" s="19"/>
      <c r="W172" s="9"/>
      <c r="X172" s="52"/>
      <c r="Y172" s="54"/>
      <c r="Z172" s="46" t="s">
        <v>698</v>
      </c>
      <c r="AA172" s="21">
        <v>40977</v>
      </c>
    </row>
    <row r="173" spans="1:28" s="76" customFormat="1">
      <c r="A173" s="32">
        <v>868</v>
      </c>
      <c r="B173" s="92" t="s">
        <v>1503</v>
      </c>
      <c r="C173" s="19">
        <v>40954</v>
      </c>
      <c r="D173" s="19">
        <f t="shared" si="12"/>
        <v>40999</v>
      </c>
      <c r="E173" s="19">
        <f t="shared" si="13"/>
        <v>41014</v>
      </c>
      <c r="F173" s="19">
        <v>40977</v>
      </c>
      <c r="G173" s="8" t="s">
        <v>779</v>
      </c>
      <c r="H173" s="8" t="s">
        <v>504</v>
      </c>
      <c r="I173" s="8" t="s">
        <v>514</v>
      </c>
      <c r="J173" s="9" t="s">
        <v>1085</v>
      </c>
      <c r="K173" s="9" t="s">
        <v>1097</v>
      </c>
      <c r="L173" s="9" t="s">
        <v>1098</v>
      </c>
      <c r="M173" s="10" t="str">
        <f>VLOOKUP(B173,SAOM!B$2:H1167,7,0)</f>
        <v>-</v>
      </c>
      <c r="N173" s="33">
        <v>4035</v>
      </c>
      <c r="O173" s="19" t="str">
        <f>VLOOKUP(B173,SAOM!B$2:I1167,8,0)</f>
        <v>-</v>
      </c>
      <c r="P173" s="19" t="str">
        <f>VLOOKUP(B173,AG_Lider!A$1:F1525,6,0)</f>
        <v>VODANET</v>
      </c>
      <c r="Q173" s="24" t="str">
        <f>VLOOKUP(B173,SAOM!B$2:J1167,9,0)</f>
        <v>MAYRA DARLANE CAPUCHINO DE OLIVEIRA</v>
      </c>
      <c r="R173" s="19" t="str">
        <f>VLOOKUP(B173,SAOM!B$2:K1613,10,0)</f>
        <v>avenida B, 0 - CENTRO</v>
      </c>
      <c r="S173" s="24" t="str">
        <f>VLOOKUP(B173,SAOM!B$2:L1893,11,0)</f>
        <v>(38) 3824-9221 -</v>
      </c>
      <c r="T173" s="43"/>
      <c r="U173" s="9" t="str">
        <f>VLOOKUP(B173,SAOM!B$2:M1473,12,0)</f>
        <v>-</v>
      </c>
      <c r="V173" s="19"/>
      <c r="W173" s="9"/>
      <c r="X173" s="52"/>
      <c r="Y173" s="54"/>
      <c r="Z173" s="46" t="s">
        <v>698</v>
      </c>
      <c r="AA173" s="21">
        <v>40977</v>
      </c>
    </row>
    <row r="174" spans="1:28" s="76" customFormat="1">
      <c r="A174" s="32">
        <v>844</v>
      </c>
      <c r="B174" s="92" t="s">
        <v>1502</v>
      </c>
      <c r="C174" s="19">
        <v>40954</v>
      </c>
      <c r="D174" s="19">
        <f t="shared" si="12"/>
        <v>40999</v>
      </c>
      <c r="E174" s="19">
        <f t="shared" si="13"/>
        <v>41014</v>
      </c>
      <c r="F174" s="19"/>
      <c r="G174" s="8" t="s">
        <v>2599</v>
      </c>
      <c r="H174" s="8" t="s">
        <v>504</v>
      </c>
      <c r="I174" s="8" t="s">
        <v>507</v>
      </c>
      <c r="J174" s="9" t="s">
        <v>1086</v>
      </c>
      <c r="K174" s="9" t="s">
        <v>1099</v>
      </c>
      <c r="L174" s="9" t="s">
        <v>1100</v>
      </c>
      <c r="M174" s="10" t="str">
        <f>VLOOKUP(B174,SAOM!B$2:H1168,7,0)</f>
        <v>SES-MATA-0844</v>
      </c>
      <c r="N174" s="33">
        <v>4035</v>
      </c>
      <c r="O174" s="19">
        <f>VLOOKUP(B174,SAOM!B$2:I1168,8,0)</f>
        <v>41012</v>
      </c>
      <c r="P174" s="19" t="str">
        <f>VLOOKUP(B174,AG_Lider!A$1:F1526,6,0)</f>
        <v>AGENDAR</v>
      </c>
      <c r="Q174" s="24" t="str">
        <f>VLOOKUP(B174,SAOM!B$2:J1168,9,0)</f>
        <v>GABRIELA CAMARGOS FONSECA</v>
      </c>
      <c r="R174" s="19" t="str">
        <f>VLOOKUP(B174,SAOM!B$2:K1614,10,0)</f>
        <v>praça PIO XXII, 0 - CENTRO</v>
      </c>
      <c r="S174" s="24" t="str">
        <f>VLOOKUP(B174,SAOM!B$2:L1894,11,0)</f>
        <v>(33) 3514-1629</v>
      </c>
      <c r="T174" s="43"/>
      <c r="U174" s="9" t="str">
        <f>VLOOKUP(B174,SAOM!B$2:M1474,12,0)</f>
        <v>-</v>
      </c>
      <c r="V174" s="19"/>
      <c r="W174" s="9"/>
      <c r="X174" s="52"/>
      <c r="Y174" s="54"/>
      <c r="Z174" s="46" t="s">
        <v>1570</v>
      </c>
      <c r="AA174" s="21">
        <v>40977</v>
      </c>
    </row>
    <row r="175" spans="1:28" s="76" customFormat="1">
      <c r="A175" s="32">
        <v>833</v>
      </c>
      <c r="B175" s="92" t="s">
        <v>1103</v>
      </c>
      <c r="C175" s="19">
        <v>40953</v>
      </c>
      <c r="D175" s="19">
        <f t="shared" si="12"/>
        <v>40998</v>
      </c>
      <c r="E175" s="19" t="s">
        <v>507</v>
      </c>
      <c r="F175" s="19">
        <v>40967</v>
      </c>
      <c r="G175" s="8" t="s">
        <v>779</v>
      </c>
      <c r="H175" s="8" t="s">
        <v>504</v>
      </c>
      <c r="I175" s="8" t="s">
        <v>514</v>
      </c>
      <c r="J175" s="9" t="s">
        <v>1102</v>
      </c>
      <c r="K175" s="9" t="s">
        <v>1172</v>
      </c>
      <c r="L175" s="9" t="s">
        <v>1173</v>
      </c>
      <c r="M175" s="10" t="str">
        <f>VLOOKUP(B175,SAOM!B$2:H1169,7,0)</f>
        <v>-</v>
      </c>
      <c r="N175" s="33">
        <v>4035</v>
      </c>
      <c r="O175" s="19" t="str">
        <f>VLOOKUP(B175,SAOM!B$2:I1169,8,0)</f>
        <v>-</v>
      </c>
      <c r="P175" s="19" t="str">
        <f>VLOOKUP(B175,AG_Lider!A$1:F1527,6,0)</f>
        <v>VODANET</v>
      </c>
      <c r="Q175" s="24" t="str">
        <f>VLOOKUP(B175,SAOM!B$2:J1169,9,0)</f>
        <v>JANMILE ANGELA PIMENTA</v>
      </c>
      <c r="R175" s="19" t="str">
        <f>VLOOKUP(B175,SAOM!B$2:K1615,10,0)</f>
        <v>Rua EMILIO LAGO PIMENTA, 106 - BARRO PRETO</v>
      </c>
      <c r="S175" s="24" t="str">
        <f>VLOOKUP(B175,SAOM!B$2:L1895,11,0)</f>
        <v>(33) 3725-1474</v>
      </c>
      <c r="T175" s="43"/>
      <c r="U175" s="9" t="str">
        <f>VLOOKUP(B175,SAOM!B$2:M1475,12,0)</f>
        <v>-</v>
      </c>
      <c r="V175" s="19"/>
      <c r="W175" s="9"/>
      <c r="X175" s="52"/>
      <c r="Y175" s="54"/>
      <c r="Z175" s="89" t="s">
        <v>2872</v>
      </c>
      <c r="AA175" s="21"/>
    </row>
    <row r="176" spans="1:28" s="76" customFormat="1">
      <c r="A176" s="32">
        <v>835</v>
      </c>
      <c r="B176" s="92" t="s">
        <v>1107</v>
      </c>
      <c r="C176" s="19">
        <v>40953</v>
      </c>
      <c r="D176" s="19">
        <f t="shared" si="12"/>
        <v>40998</v>
      </c>
      <c r="E176" s="19">
        <f t="shared" si="13"/>
        <v>41013</v>
      </c>
      <c r="F176" s="19">
        <v>40990</v>
      </c>
      <c r="G176" s="8" t="s">
        <v>779</v>
      </c>
      <c r="H176" s="8" t="s">
        <v>696</v>
      </c>
      <c r="I176" s="8" t="s">
        <v>507</v>
      </c>
      <c r="J176" s="9" t="s">
        <v>1108</v>
      </c>
      <c r="K176" s="9" t="s">
        <v>1174</v>
      </c>
      <c r="L176" s="9" t="s">
        <v>1175</v>
      </c>
      <c r="M176" s="10" t="str">
        <f>VLOOKUP(B176,SAOM!B$2:H1170,7,0)</f>
        <v>SES-RIMA-0835</v>
      </c>
      <c r="N176" s="33">
        <v>4033</v>
      </c>
      <c r="O176" s="19">
        <f>VLOOKUP(B176,SAOM!B$2:I1170,8,0)</f>
        <v>40975</v>
      </c>
      <c r="P176" s="19" t="e">
        <f>VLOOKUP(B176,AG_Lider!A$1:F1528,6,0)</f>
        <v>#N/A</v>
      </c>
      <c r="Q176" s="24" t="str">
        <f>VLOOKUP(B176,SAOM!B$2:J1170,9,0)</f>
        <v>GEOVANI GERALDO RESENDE</v>
      </c>
      <c r="R176" s="19" t="str">
        <f>VLOOKUP(B176,SAOM!B$2:K1616,10,0)</f>
        <v>Rua ANINHA MARÇAL, 282 - CENTRO</v>
      </c>
      <c r="S176" s="24" t="str">
        <f>VLOOKUP(B176,SAOM!B$2:L1896,11,0)</f>
        <v>(31) 3545-1236</v>
      </c>
      <c r="T176" s="43"/>
      <c r="U176" s="9" t="str">
        <f>VLOOKUP(B176,SAOM!B$2:M1476,12,0)</f>
        <v>-</v>
      </c>
      <c r="V176" s="19"/>
      <c r="W176" s="9" t="s">
        <v>979</v>
      </c>
      <c r="X176" s="52"/>
      <c r="Y176" s="54"/>
      <c r="Z176" s="46" t="s">
        <v>2363</v>
      </c>
      <c r="AA176" s="21">
        <v>40980</v>
      </c>
    </row>
    <row r="177" spans="1:28" s="76" customFormat="1">
      <c r="A177" s="32">
        <v>838</v>
      </c>
      <c r="B177" s="92" t="s">
        <v>1112</v>
      </c>
      <c r="C177" s="19">
        <v>40953</v>
      </c>
      <c r="D177" s="19">
        <f t="shared" si="12"/>
        <v>40998</v>
      </c>
      <c r="E177" s="19" t="s">
        <v>507</v>
      </c>
      <c r="F177" s="19">
        <v>40967</v>
      </c>
      <c r="G177" s="8" t="s">
        <v>779</v>
      </c>
      <c r="H177" s="8" t="s">
        <v>504</v>
      </c>
      <c r="I177" s="8" t="s">
        <v>514</v>
      </c>
      <c r="J177" s="9" t="s">
        <v>1113</v>
      </c>
      <c r="K177" s="9" t="s">
        <v>1176</v>
      </c>
      <c r="L177" s="9" t="s">
        <v>1177</v>
      </c>
      <c r="M177" s="10" t="str">
        <f>VLOOKUP(B177,SAOM!B$2:H1171,7,0)</f>
        <v>-</v>
      </c>
      <c r="N177" s="33">
        <v>4033</v>
      </c>
      <c r="O177" s="19" t="str">
        <f>VLOOKUP(B177,SAOM!B$2:I1171,8,0)</f>
        <v>-</v>
      </c>
      <c r="P177" s="19" t="str">
        <f>VLOOKUP(B177,AG_Lider!A$1:F1529,6,0)</f>
        <v>VODANET</v>
      </c>
      <c r="Q177" s="24" t="str">
        <f>VLOOKUP(B177,SAOM!B$2:J1171,9,0)</f>
        <v>DANIEL CESAR RESENDE</v>
      </c>
      <c r="R177" s="19" t="str">
        <f>VLOOKUP(B177,SAOM!B$2:K1617,10,0)</f>
        <v>Rua VIRGILIO MACHADO DE CASTRO, 0 - DIVINEIA</v>
      </c>
      <c r="S177" s="24" t="str">
        <f>VLOOKUP(B177,SAOM!B$2:L1897,11,0)</f>
        <v>(34) 3663-1718</v>
      </c>
      <c r="T177" s="43"/>
      <c r="U177" s="9" t="str">
        <f>VLOOKUP(B177,SAOM!B$2:M1477,12,0)</f>
        <v>-</v>
      </c>
      <c r="V177" s="19"/>
      <c r="W177" s="9"/>
      <c r="X177" s="52"/>
      <c r="Y177" s="54"/>
      <c r="Z177" s="89" t="s">
        <v>1560</v>
      </c>
      <c r="AA177" s="21"/>
    </row>
    <row r="178" spans="1:28" s="76" customFormat="1">
      <c r="A178" s="32">
        <v>840</v>
      </c>
      <c r="B178" s="92" t="s">
        <v>1117</v>
      </c>
      <c r="C178" s="19">
        <v>40953</v>
      </c>
      <c r="D178" s="19">
        <f t="shared" si="12"/>
        <v>40998</v>
      </c>
      <c r="E178" s="19">
        <f t="shared" si="13"/>
        <v>41013</v>
      </c>
      <c r="F178" s="19"/>
      <c r="G178" s="8" t="s">
        <v>2599</v>
      </c>
      <c r="H178" s="8" t="s">
        <v>504</v>
      </c>
      <c r="I178" s="8" t="s">
        <v>507</v>
      </c>
      <c r="J178" s="9" t="s">
        <v>1118</v>
      </c>
      <c r="K178" s="9" t="s">
        <v>1178</v>
      </c>
      <c r="L178" s="9" t="s">
        <v>1179</v>
      </c>
      <c r="M178" s="10" t="str">
        <f>VLOOKUP(B178,SAOM!B$2:H1172,7,0)</f>
        <v>SES-NORA-0840</v>
      </c>
      <c r="N178" s="33">
        <v>4033</v>
      </c>
      <c r="O178" s="19">
        <f>VLOOKUP(B178,SAOM!B$2:I1172,8,0)</f>
        <v>41010</v>
      </c>
      <c r="P178" s="19" t="e">
        <f>VLOOKUP(B178,AG_Lider!A$1:F1530,6,0)</f>
        <v>#N/A</v>
      </c>
      <c r="Q178" s="24" t="str">
        <f>VLOOKUP(B178,SAOM!B$2:J1172,9,0)</f>
        <v>CLAUDINEIA MARA ALVARENGA FAUSTINO</v>
      </c>
      <c r="R178" s="19" t="str">
        <f>VLOOKUP(B178,SAOM!B$2:K1618,10,0)</f>
        <v>Rua DO OURO, 539 - MANJAHY</v>
      </c>
      <c r="S178" s="24" t="str">
        <f>VLOOKUP(B178,SAOM!B$2:L1898,11,0)</f>
        <v>(31) 3861-1111</v>
      </c>
      <c r="T178" s="43"/>
      <c r="U178" s="9" t="str">
        <f>VLOOKUP(B178,SAOM!B$2:M1478,12,0)</f>
        <v>00:20:0E:10:4A:2E</v>
      </c>
      <c r="V178" s="19"/>
      <c r="W178" s="9" t="s">
        <v>979</v>
      </c>
      <c r="X178" s="52"/>
      <c r="Y178" s="54"/>
      <c r="Z178" s="46" t="s">
        <v>2364</v>
      </c>
      <c r="AA178" s="21">
        <v>40982</v>
      </c>
    </row>
    <row r="179" spans="1:28" s="76" customFormat="1">
      <c r="A179" s="32">
        <v>841</v>
      </c>
      <c r="B179" s="92" t="s">
        <v>1122</v>
      </c>
      <c r="C179" s="19">
        <v>40953</v>
      </c>
      <c r="D179" s="19">
        <f t="shared" si="12"/>
        <v>40998</v>
      </c>
      <c r="E179" s="19">
        <f t="shared" si="13"/>
        <v>41013</v>
      </c>
      <c r="F179" s="19">
        <v>41009</v>
      </c>
      <c r="G179" s="8" t="s">
        <v>779</v>
      </c>
      <c r="H179" s="8" t="s">
        <v>504</v>
      </c>
      <c r="I179" s="8" t="s">
        <v>514</v>
      </c>
      <c r="J179" s="9" t="s">
        <v>1123</v>
      </c>
      <c r="K179" s="9" t="s">
        <v>1180</v>
      </c>
      <c r="L179" s="9" t="s">
        <v>1181</v>
      </c>
      <c r="M179" s="10" t="str">
        <f>VLOOKUP(B179,SAOM!B$2:H1173,7,0)</f>
        <v>SES-BAGA-0841</v>
      </c>
      <c r="N179" s="33">
        <v>4033</v>
      </c>
      <c r="O179" s="19">
        <f>VLOOKUP(B179,SAOM!B$2:I1173,8,0)</f>
        <v>40976</v>
      </c>
      <c r="P179" s="19" t="str">
        <f>VLOOKUP(B179,AG_Lider!A$1:F1531,6,0)</f>
        <v>VODANET</v>
      </c>
      <c r="Q179" s="24" t="str">
        <f>VLOOKUP(B179,SAOM!B$2:J1173,9,0)</f>
        <v>Poliane Ferreira Carvalho</v>
      </c>
      <c r="R179" s="19" t="str">
        <f>VLOOKUP(B179,SAOM!B$2:K1619,10,0)</f>
        <v>avenida Pedro Jose Pimenta, 0 - Centro</v>
      </c>
      <c r="S179" s="24" t="str">
        <f>VLOOKUP(B179,SAOM!B$2:L1899,11,0)</f>
        <v>(31) 3877-5528</v>
      </c>
      <c r="T179" s="43">
        <v>40969</v>
      </c>
      <c r="U179" s="9" t="str">
        <f>VLOOKUP(B179,SAOM!B$2:M1479,12,0)</f>
        <v>-</v>
      </c>
      <c r="V179" s="19"/>
      <c r="W179" s="9"/>
      <c r="X179" s="52"/>
      <c r="Y179" s="54"/>
      <c r="Z179" s="46" t="s">
        <v>2428</v>
      </c>
      <c r="AA179" s="21">
        <v>40988</v>
      </c>
    </row>
    <row r="180" spans="1:28" s="76" customFormat="1">
      <c r="A180" s="32">
        <v>847</v>
      </c>
      <c r="B180" s="92" t="s">
        <v>1127</v>
      </c>
      <c r="C180" s="19">
        <v>40953</v>
      </c>
      <c r="D180" s="19">
        <f t="shared" si="12"/>
        <v>40998</v>
      </c>
      <c r="E180" s="19" t="s">
        <v>507</v>
      </c>
      <c r="F180" s="19">
        <v>40967</v>
      </c>
      <c r="G180" s="8" t="s">
        <v>779</v>
      </c>
      <c r="H180" s="8" t="s">
        <v>504</v>
      </c>
      <c r="I180" s="8" t="s">
        <v>514</v>
      </c>
      <c r="J180" s="9" t="s">
        <v>1128</v>
      </c>
      <c r="K180" s="9" t="s">
        <v>1182</v>
      </c>
      <c r="L180" s="9" t="s">
        <v>1183</v>
      </c>
      <c r="M180" s="10" t="str">
        <f>VLOOKUP(B180,SAOM!B$2:H1174,7,0)</f>
        <v>-</v>
      </c>
      <c r="N180" s="33">
        <v>4033</v>
      </c>
      <c r="O180" s="19" t="str">
        <f>VLOOKUP(B180,SAOM!B$2:I1174,8,0)</f>
        <v>-</v>
      </c>
      <c r="P180" s="19" t="str">
        <f>VLOOKUP(B180,AG_Lider!A$1:F1532,6,0)</f>
        <v>VODANET</v>
      </c>
      <c r="Q180" s="24" t="str">
        <f>VLOOKUP(B180,SAOM!B$2:J1174,9,0)</f>
        <v>ALESSANDRO MAGNO RIBEIRO</v>
      </c>
      <c r="R180" s="19" t="str">
        <f>VLOOKUP(B180,SAOM!B$2:K1620,10,0)</f>
        <v>Rua CELSO SUL FERREIRA, 40 - FÁTIMA.</v>
      </c>
      <c r="S180" s="24" t="str">
        <f>VLOOKUP(B180,SAOM!B$2:L1900,11,0)</f>
        <v>(32) 3344-1307</v>
      </c>
      <c r="T180" s="43"/>
      <c r="U180" s="9" t="str">
        <f>VLOOKUP(B180,SAOM!B$2:M1480,12,0)</f>
        <v>-</v>
      </c>
      <c r="V180" s="19"/>
      <c r="W180" s="9"/>
      <c r="X180" s="52"/>
      <c r="Y180" s="54"/>
      <c r="Z180" s="89" t="s">
        <v>1560</v>
      </c>
      <c r="AA180" s="21"/>
    </row>
    <row r="181" spans="1:28" s="76" customFormat="1">
      <c r="A181" s="32">
        <v>850</v>
      </c>
      <c r="B181" s="92" t="s">
        <v>1132</v>
      </c>
      <c r="C181" s="19">
        <v>40953</v>
      </c>
      <c r="D181" s="19">
        <f t="shared" si="12"/>
        <v>40998</v>
      </c>
      <c r="E181" s="19" t="s">
        <v>507</v>
      </c>
      <c r="F181" s="19">
        <v>40976</v>
      </c>
      <c r="G181" s="8" t="s">
        <v>1548</v>
      </c>
      <c r="H181" s="8" t="s">
        <v>504</v>
      </c>
      <c r="I181" s="8" t="s">
        <v>507</v>
      </c>
      <c r="J181" s="9" t="s">
        <v>1133</v>
      </c>
      <c r="K181" s="9" t="s">
        <v>1184</v>
      </c>
      <c r="L181" s="9" t="s">
        <v>1185</v>
      </c>
      <c r="M181" s="10" t="str">
        <f>VLOOKUP(B181,SAOM!B$2:H1175,7,0)</f>
        <v>-</v>
      </c>
      <c r="N181" s="33">
        <v>4033</v>
      </c>
      <c r="O181" s="19" t="str">
        <f>VLOOKUP(B181,SAOM!B$2:I1175,8,0)</f>
        <v>-</v>
      </c>
      <c r="P181" s="19" t="e">
        <f>VLOOKUP(B181,AG_Lider!A$1:F1533,6,0)</f>
        <v>#N/A</v>
      </c>
      <c r="Q181" s="24" t="str">
        <f>VLOOKUP(B181,SAOM!B$2:J1175,9,0)</f>
        <v>VIVIAN CASTRO LEMOS</v>
      </c>
      <c r="R181" s="19" t="str">
        <f>VLOOKUP(B181,SAOM!B$2:K1621,10,0)</f>
        <v>Rua DOMINGOS BARULHO, 0 - CENTRO</v>
      </c>
      <c r="S181" s="24" t="str">
        <f>VLOOKUP(B181,SAOM!B$2:L1901,11,0)</f>
        <v>(35) 3563-1245</v>
      </c>
      <c r="T181" s="43"/>
      <c r="U181" s="9" t="str">
        <f>VLOOKUP(B181,SAOM!B$2:M1481,12,0)</f>
        <v>-</v>
      </c>
      <c r="V181" s="19"/>
      <c r="W181" s="9"/>
      <c r="X181" s="52"/>
      <c r="Y181" s="54"/>
      <c r="Z181" s="46" t="s">
        <v>2375</v>
      </c>
      <c r="AA181" s="21">
        <v>40984</v>
      </c>
    </row>
    <row r="182" spans="1:28" s="76" customFormat="1">
      <c r="A182" s="32">
        <v>852</v>
      </c>
      <c r="B182" s="92" t="s">
        <v>1137</v>
      </c>
      <c r="C182" s="19">
        <v>40953</v>
      </c>
      <c r="D182" s="19">
        <f t="shared" si="12"/>
        <v>40998</v>
      </c>
      <c r="E182" s="19" t="s">
        <v>507</v>
      </c>
      <c r="F182" s="19">
        <v>40967</v>
      </c>
      <c r="G182" s="8" t="s">
        <v>779</v>
      </c>
      <c r="H182" s="8" t="s">
        <v>504</v>
      </c>
      <c r="I182" s="8" t="s">
        <v>514</v>
      </c>
      <c r="J182" s="9" t="s">
        <v>1138</v>
      </c>
      <c r="K182" s="9" t="s">
        <v>1186</v>
      </c>
      <c r="L182" s="9" t="s">
        <v>1187</v>
      </c>
      <c r="M182" s="10" t="str">
        <f>VLOOKUP(B182,SAOM!B$2:H1176,7,0)</f>
        <v>-</v>
      </c>
      <c r="N182" s="33">
        <v>4033</v>
      </c>
      <c r="O182" s="19" t="str">
        <f>VLOOKUP(B182,SAOM!B$2:I1176,8,0)</f>
        <v>-</v>
      </c>
      <c r="P182" s="19" t="str">
        <f>VLOOKUP(B182,AG_Lider!A$1:F1534,6,0)</f>
        <v>VODANET</v>
      </c>
      <c r="Q182" s="24" t="str">
        <f>VLOOKUP(B182,SAOM!B$2:J1176,9,0)</f>
        <v>BETANIA LAURET DE RESENDE TEIXEIRA</v>
      </c>
      <c r="R182" s="19" t="str">
        <f>VLOOKUP(B182,SAOM!B$2:K1622,10,0)</f>
        <v>Praça JOSE DIAS DE ANDRADE, 0 - CENTRO</v>
      </c>
      <c r="S182" s="24" t="str">
        <f>VLOOKUP(B182,SAOM!B$2:L1902,11,0)</f>
        <v>(31) 3898-1182</v>
      </c>
      <c r="T182" s="43"/>
      <c r="U182" s="9" t="str">
        <f>VLOOKUP(B182,SAOM!B$2:M1482,12,0)</f>
        <v>-</v>
      </c>
      <c r="V182" s="19"/>
      <c r="W182" s="9"/>
      <c r="X182" s="52"/>
      <c r="Y182" s="54"/>
      <c r="Z182" s="89" t="s">
        <v>2872</v>
      </c>
      <c r="AA182" s="21"/>
    </row>
    <row r="183" spans="1:28" s="76" customFormat="1">
      <c r="A183" s="32">
        <v>854</v>
      </c>
      <c r="B183" s="92" t="s">
        <v>1142</v>
      </c>
      <c r="C183" s="19">
        <v>40953</v>
      </c>
      <c r="D183" s="19">
        <f t="shared" si="12"/>
        <v>40998</v>
      </c>
      <c r="E183" s="19" t="s">
        <v>507</v>
      </c>
      <c r="F183" s="19">
        <v>40976</v>
      </c>
      <c r="G183" s="8" t="s">
        <v>1548</v>
      </c>
      <c r="H183" s="8" t="s">
        <v>504</v>
      </c>
      <c r="I183" s="8" t="s">
        <v>507</v>
      </c>
      <c r="J183" s="9" t="s">
        <v>1143</v>
      </c>
      <c r="K183" s="9" t="s">
        <v>1188</v>
      </c>
      <c r="L183" s="9" t="s">
        <v>1189</v>
      </c>
      <c r="M183" s="10" t="str">
        <f>VLOOKUP(B183,SAOM!B$2:H1177,7,0)</f>
        <v>-</v>
      </c>
      <c r="N183" s="33">
        <v>4035</v>
      </c>
      <c r="O183" s="19" t="str">
        <f>VLOOKUP(B183,SAOM!B$2:I1177,8,0)</f>
        <v>-</v>
      </c>
      <c r="P183" s="19" t="e">
        <f>VLOOKUP(B183,AG_Lider!A$1:F1535,6,0)</f>
        <v>#N/A</v>
      </c>
      <c r="Q183" s="24" t="str">
        <f>VLOOKUP(B183,SAOM!B$2:J1177,9,0)</f>
        <v>SAULO MESSIAS GOMES FERREIRA</v>
      </c>
      <c r="R183" s="19" t="str">
        <f>VLOOKUP(B183,SAOM!B$2:K1623,10,0)</f>
        <v>Avenida LEVINDO DIAS, 5 - CENTRO</v>
      </c>
      <c r="S183" s="24" t="str">
        <f>VLOOKUP(B183,SAOM!B$2:L1903,11,0)</f>
        <v>(33) 3231-9824</v>
      </c>
      <c r="T183" s="43"/>
      <c r="U183" s="9" t="str">
        <f>VLOOKUP(B183,SAOM!B$2:M1483,12,0)</f>
        <v>-</v>
      </c>
      <c r="V183" s="19"/>
      <c r="W183" s="9"/>
      <c r="X183" s="52"/>
      <c r="Y183" s="54"/>
      <c r="Z183" s="46" t="s">
        <v>2376</v>
      </c>
      <c r="AA183" s="21">
        <v>40984</v>
      </c>
    </row>
    <row r="184" spans="1:28" s="76" customFormat="1">
      <c r="A184" s="32">
        <v>856</v>
      </c>
      <c r="B184" s="92" t="s">
        <v>1147</v>
      </c>
      <c r="C184" s="19">
        <v>40953</v>
      </c>
      <c r="D184" s="19">
        <f t="shared" si="12"/>
        <v>40998</v>
      </c>
      <c r="E184" s="19" t="s">
        <v>507</v>
      </c>
      <c r="F184" s="19">
        <v>40967</v>
      </c>
      <c r="G184" s="8" t="s">
        <v>779</v>
      </c>
      <c r="H184" s="8" t="s">
        <v>504</v>
      </c>
      <c r="I184" s="8" t="s">
        <v>514</v>
      </c>
      <c r="J184" s="9" t="s">
        <v>1148</v>
      </c>
      <c r="K184" s="9" t="s">
        <v>1190</v>
      </c>
      <c r="L184" s="9" t="s">
        <v>1191</v>
      </c>
      <c r="M184" s="10" t="str">
        <f>VLOOKUP(B184,SAOM!B$2:H1178,7,0)</f>
        <v>-</v>
      </c>
      <c r="N184" s="33">
        <v>4033</v>
      </c>
      <c r="O184" s="19" t="str">
        <f>VLOOKUP(B184,SAOM!B$2:I1178,8,0)</f>
        <v>-</v>
      </c>
      <c r="P184" s="19" t="str">
        <f>VLOOKUP(B184,AG_Lider!A$1:F1536,6,0)</f>
        <v>VODANET</v>
      </c>
      <c r="Q184" s="24" t="str">
        <f>VLOOKUP(B184,SAOM!B$2:J1178,9,0)</f>
        <v>SONIA MARTINS DE OLIVEIRA FARIA</v>
      </c>
      <c r="R184" s="19" t="str">
        <f>VLOOKUP(B184,SAOM!B$2:K1624,10,0)</f>
        <v>praça ARGENTINO RODRIGUES OLIVEIRA, 32 - SAO BENEDITO</v>
      </c>
      <c r="S184" s="24" t="str">
        <f>VLOOKUP(B184,SAOM!B$2:L1904,11,0)</f>
        <v>(35) 3561-1537</v>
      </c>
      <c r="T184" s="43"/>
      <c r="U184" s="9" t="str">
        <f>VLOOKUP(B184,SAOM!B$2:M1484,12,0)</f>
        <v>-</v>
      </c>
      <c r="V184" s="19"/>
      <c r="W184" s="9"/>
      <c r="X184" s="52"/>
      <c r="Y184" s="54"/>
      <c r="Z184" s="89" t="s">
        <v>1560</v>
      </c>
      <c r="AA184" s="21"/>
    </row>
    <row r="185" spans="1:28" s="76" customFormat="1">
      <c r="A185" s="32">
        <v>858</v>
      </c>
      <c r="B185" s="92" t="s">
        <v>1152</v>
      </c>
      <c r="C185" s="19">
        <v>40953</v>
      </c>
      <c r="D185" s="19">
        <f t="shared" si="12"/>
        <v>40998</v>
      </c>
      <c r="E185" s="19">
        <f t="shared" si="13"/>
        <v>41013</v>
      </c>
      <c r="F185" s="19"/>
      <c r="G185" s="8" t="s">
        <v>525</v>
      </c>
      <c r="H185" s="8" t="s">
        <v>696</v>
      </c>
      <c r="I185" s="8" t="s">
        <v>507</v>
      </c>
      <c r="J185" s="9" t="s">
        <v>1153</v>
      </c>
      <c r="K185" s="9" t="s">
        <v>1192</v>
      </c>
      <c r="L185" s="9" t="s">
        <v>1193</v>
      </c>
      <c r="M185" s="10" t="str">
        <f>VLOOKUP(B185,SAOM!B$2:H1179,7,0)</f>
        <v>SES-CORA-0858</v>
      </c>
      <c r="N185" s="33">
        <v>4033</v>
      </c>
      <c r="O185" s="19">
        <f>VLOOKUP(B185,SAOM!B$2:I1179,8,0)</f>
        <v>40995</v>
      </c>
      <c r="P185" s="19" t="e">
        <f>VLOOKUP(B185,AG_Lider!A$1:F1537,6,0)</f>
        <v>#N/A</v>
      </c>
      <c r="Q185" s="24" t="str">
        <f>VLOOKUP(B185,SAOM!B$2:J1179,9,0)</f>
        <v>SAYONARA APARECIDA DE ASSIS CHAVES</v>
      </c>
      <c r="R185" s="19" t="str">
        <f>VLOOKUP(B185,SAOM!B$2:K1625,10,0)</f>
        <v>Rua ZICO BICALHO, 125 - CENTRO</v>
      </c>
      <c r="S185" s="24" t="str">
        <f>VLOOKUP(B185,SAOM!B$2:L1905,11,0)</f>
        <v>(37) 3276-1118</v>
      </c>
      <c r="T185" s="43"/>
      <c r="U185" s="9" t="str">
        <f>VLOOKUP(B185,SAOM!B$2:M1485,12,0)</f>
        <v>00:20:0E:10:48:E2</v>
      </c>
      <c r="V185" s="19">
        <v>40995</v>
      </c>
      <c r="W185" s="9" t="s">
        <v>979</v>
      </c>
      <c r="X185" s="52">
        <v>40996</v>
      </c>
      <c r="Y185" s="54"/>
      <c r="Z185" s="46"/>
      <c r="AA185" s="21">
        <v>40998</v>
      </c>
      <c r="AB185" s="21"/>
    </row>
    <row r="186" spans="1:28" s="76" customFormat="1">
      <c r="A186" s="32">
        <v>860</v>
      </c>
      <c r="B186" s="92" t="s">
        <v>1157</v>
      </c>
      <c r="C186" s="19">
        <v>40953</v>
      </c>
      <c r="D186" s="19">
        <f t="shared" si="12"/>
        <v>40998</v>
      </c>
      <c r="E186" s="19" t="s">
        <v>507</v>
      </c>
      <c r="F186" s="19">
        <v>40967</v>
      </c>
      <c r="G186" s="8" t="s">
        <v>779</v>
      </c>
      <c r="H186" s="8" t="s">
        <v>504</v>
      </c>
      <c r="I186" s="8" t="s">
        <v>514</v>
      </c>
      <c r="J186" s="9" t="s">
        <v>1158</v>
      </c>
      <c r="K186" s="9" t="s">
        <v>1194</v>
      </c>
      <c r="L186" s="9" t="s">
        <v>1195</v>
      </c>
      <c r="M186" s="10" t="str">
        <f>VLOOKUP(B186,SAOM!B$2:H1180,7,0)</f>
        <v>-</v>
      </c>
      <c r="N186" s="33">
        <v>4033</v>
      </c>
      <c r="O186" s="19" t="str">
        <f>VLOOKUP(B186,SAOM!B$2:I1180,8,0)</f>
        <v>-</v>
      </c>
      <c r="P186" s="19" t="str">
        <f>VLOOKUP(B186,AG_Lider!A$1:F1538,6,0)</f>
        <v>VODANET</v>
      </c>
      <c r="Q186" s="24" t="str">
        <f>VLOOKUP(B186,SAOM!B$2:J1180,9,0)</f>
        <v>JULIANA RODRIGUES CESAR SIQUEIRA</v>
      </c>
      <c r="R186" s="19" t="str">
        <f>VLOOKUP(B186,SAOM!B$2:K1626,10,0)</f>
        <v>Praça GOVERNADOR VALADARES, 0 - CENTRO</v>
      </c>
      <c r="S186" s="24" t="str">
        <f>VLOOKUP(B186,SAOM!B$2:L1906,11,0)</f>
        <v>(35) 3286-1122</v>
      </c>
      <c r="T186" s="43"/>
      <c r="U186" s="9" t="str">
        <f>VLOOKUP(B186,SAOM!B$2:M1486,12,0)</f>
        <v>-</v>
      </c>
      <c r="V186" s="19"/>
      <c r="W186" s="9"/>
      <c r="X186" s="52"/>
      <c r="Y186" s="54"/>
      <c r="Z186" s="89" t="s">
        <v>1560</v>
      </c>
      <c r="AA186" s="21"/>
    </row>
    <row r="187" spans="1:28" s="76" customFormat="1">
      <c r="A187" s="32">
        <v>862</v>
      </c>
      <c r="B187" s="92" t="s">
        <v>1162</v>
      </c>
      <c r="C187" s="19">
        <v>40953</v>
      </c>
      <c r="D187" s="19">
        <f t="shared" si="12"/>
        <v>40998</v>
      </c>
      <c r="E187" s="19" t="s">
        <v>507</v>
      </c>
      <c r="F187" s="19">
        <v>40976</v>
      </c>
      <c r="G187" s="8" t="s">
        <v>1548</v>
      </c>
      <c r="H187" s="8" t="s">
        <v>504</v>
      </c>
      <c r="I187" s="8" t="s">
        <v>507</v>
      </c>
      <c r="J187" s="9" t="s">
        <v>1163</v>
      </c>
      <c r="K187" s="9" t="s">
        <v>1196</v>
      </c>
      <c r="L187" s="9" t="s">
        <v>1197</v>
      </c>
      <c r="M187" s="10" t="str">
        <f>VLOOKUP(B187,SAOM!B$2:H1181,7,0)</f>
        <v>-</v>
      </c>
      <c r="N187" s="33">
        <v>4033</v>
      </c>
      <c r="O187" s="19" t="str">
        <f>VLOOKUP(B187,SAOM!B$2:I1181,8,0)</f>
        <v>-</v>
      </c>
      <c r="P187" s="19" t="e">
        <f>VLOOKUP(B187,AG_Lider!A$1:F1539,6,0)</f>
        <v>#N/A</v>
      </c>
      <c r="Q187" s="24" t="str">
        <f>VLOOKUP(B187,SAOM!B$2:J1181,9,0)</f>
        <v>ALMELICIO FRANCISCO DE SANTANA JUNIOR</v>
      </c>
      <c r="R187" s="19" t="str">
        <f>VLOOKUP(B187,SAOM!B$2:K1627,10,0)</f>
        <v>Rua DOUTOR ZACARIAS, 520 - CENTRO.</v>
      </c>
      <c r="S187" s="24" t="str">
        <f>VLOOKUP(B187,SAOM!B$2:L1907,11,0)</f>
        <v>(37) 3551-2938</v>
      </c>
      <c r="T187" s="43"/>
      <c r="U187" s="9" t="str">
        <f>VLOOKUP(B187,SAOM!B$2:M1487,12,0)</f>
        <v>-</v>
      </c>
      <c r="V187" s="19"/>
      <c r="W187" s="9"/>
      <c r="X187" s="52"/>
      <c r="Y187" s="54"/>
      <c r="Z187" s="46" t="s">
        <v>2377</v>
      </c>
      <c r="AA187" s="21">
        <v>40984</v>
      </c>
    </row>
    <row r="188" spans="1:28" s="76" customFormat="1">
      <c r="A188" s="32">
        <v>864</v>
      </c>
      <c r="B188" s="92" t="s">
        <v>1167</v>
      </c>
      <c r="C188" s="19">
        <v>40953</v>
      </c>
      <c r="D188" s="19">
        <f t="shared" si="12"/>
        <v>40998</v>
      </c>
      <c r="E188" s="19" t="s">
        <v>507</v>
      </c>
      <c r="F188" s="19">
        <v>40967</v>
      </c>
      <c r="G188" s="8" t="s">
        <v>779</v>
      </c>
      <c r="H188" s="8" t="s">
        <v>504</v>
      </c>
      <c r="I188" s="8" t="s">
        <v>514</v>
      </c>
      <c r="J188" s="9" t="s">
        <v>1168</v>
      </c>
      <c r="K188" s="9" t="s">
        <v>1198</v>
      </c>
      <c r="L188" s="9" t="s">
        <v>1199</v>
      </c>
      <c r="M188" s="10" t="str">
        <f>VLOOKUP(B188,SAOM!B$2:H1182,7,0)</f>
        <v>-</v>
      </c>
      <c r="N188" s="33">
        <v>4035</v>
      </c>
      <c r="O188" s="19" t="str">
        <f>VLOOKUP(B188,SAOM!B$2:I1182,8,0)</f>
        <v>-</v>
      </c>
      <c r="P188" s="19" t="str">
        <f>VLOOKUP(B188,AG_Lider!A$1:F1540,6,0)</f>
        <v>VODANET</v>
      </c>
      <c r="Q188" s="24" t="str">
        <f>VLOOKUP(B188,SAOM!B$2:J1182,9,0)</f>
        <v>FLÁVIA AMÉLYA VIEIRA</v>
      </c>
      <c r="R188" s="19" t="str">
        <f>VLOOKUP(B188,SAOM!B$2:K1628,10,0)</f>
        <v>Rua ROSÁRIO, 400 - ROSÁRIO</v>
      </c>
      <c r="S188" s="24" t="str">
        <f>VLOOKUP(B188,SAOM!B$2:L1908,11,0)</f>
        <v>(33) 3738-1122</v>
      </c>
      <c r="T188" s="43"/>
      <c r="U188" s="9" t="str">
        <f>VLOOKUP(B188,SAOM!B$2:M1488,12,0)</f>
        <v>-</v>
      </c>
      <c r="V188" s="19"/>
      <c r="W188" s="9"/>
      <c r="X188" s="52"/>
      <c r="Y188" s="54"/>
      <c r="Z188" s="89" t="s">
        <v>1560</v>
      </c>
      <c r="AA188" s="21"/>
    </row>
    <row r="189" spans="1:28" s="76" customFormat="1">
      <c r="A189" s="32">
        <v>903</v>
      </c>
      <c r="B189" s="92" t="s">
        <v>1351</v>
      </c>
      <c r="C189" s="19">
        <v>40956</v>
      </c>
      <c r="D189" s="19">
        <f t="shared" si="12"/>
        <v>41001</v>
      </c>
      <c r="E189" s="19" t="s">
        <v>507</v>
      </c>
      <c r="F189" s="19">
        <v>40967</v>
      </c>
      <c r="G189" s="8" t="s">
        <v>779</v>
      </c>
      <c r="H189" s="8" t="s">
        <v>504</v>
      </c>
      <c r="I189" s="8" t="s">
        <v>514</v>
      </c>
      <c r="J189" s="9" t="s">
        <v>1202</v>
      </c>
      <c r="K189" s="9" t="s">
        <v>1241</v>
      </c>
      <c r="L189" s="9" t="s">
        <v>1242</v>
      </c>
      <c r="M189" s="10" t="str">
        <f>VLOOKUP(B189,SAOM!B$2:H1183,7,0)</f>
        <v>-</v>
      </c>
      <c r="N189" s="84">
        <v>4033</v>
      </c>
      <c r="O189" s="19" t="str">
        <f>VLOOKUP(B189,SAOM!B$2:I1183,8,0)</f>
        <v>-</v>
      </c>
      <c r="P189" s="19" t="str">
        <f>VLOOKUP(B189,AG_Lider!A$1:F1541,6,0)</f>
        <v>VODANET</v>
      </c>
      <c r="Q189" s="24" t="str">
        <f>VLOOKUP(B189,SAOM!B$2:J1183,9,0)</f>
        <v>Jorge Luiz Pereira</v>
      </c>
      <c r="R189" s="19" t="str">
        <f>VLOOKUP(B189,SAOM!B$2:K1629,10,0)</f>
        <v>Rua Benedito Valadares, 233 - Centro</v>
      </c>
      <c r="S189" s="24" t="str">
        <f>VLOOKUP(B189,SAOM!B$2:L1909,11,0)</f>
        <v>(32) 3575-2870</v>
      </c>
      <c r="T189" s="43"/>
      <c r="U189" s="9" t="str">
        <f>VLOOKUP(B189,SAOM!B$2:M1489,12,0)</f>
        <v>-</v>
      </c>
      <c r="V189" s="19"/>
      <c r="W189" s="9"/>
      <c r="X189" s="52"/>
      <c r="Y189" s="54"/>
      <c r="Z189" s="89" t="s">
        <v>1561</v>
      </c>
      <c r="AA189" s="21"/>
    </row>
    <row r="190" spans="1:28" s="76" customFormat="1">
      <c r="A190" s="32">
        <v>888</v>
      </c>
      <c r="B190" s="92" t="s">
        <v>1352</v>
      </c>
      <c r="C190" s="19">
        <v>40956</v>
      </c>
      <c r="D190" s="19">
        <f t="shared" si="12"/>
        <v>41001</v>
      </c>
      <c r="E190" s="19" t="s">
        <v>507</v>
      </c>
      <c r="F190" s="19">
        <v>40967</v>
      </c>
      <c r="G190" s="8" t="s">
        <v>779</v>
      </c>
      <c r="H190" s="8" t="s">
        <v>504</v>
      </c>
      <c r="I190" s="8" t="s">
        <v>514</v>
      </c>
      <c r="J190" s="9" t="s">
        <v>1203</v>
      </c>
      <c r="K190" s="9" t="s">
        <v>1243</v>
      </c>
      <c r="L190" s="9" t="s">
        <v>1244</v>
      </c>
      <c r="M190" s="10" t="str">
        <f>VLOOKUP(B190,SAOM!B$2:H1184,7,0)</f>
        <v>-</v>
      </c>
      <c r="N190" s="84">
        <v>4033</v>
      </c>
      <c r="O190" s="19" t="str">
        <f>VLOOKUP(B190,SAOM!B$2:I1184,8,0)</f>
        <v>-</v>
      </c>
      <c r="P190" s="19" t="str">
        <f>VLOOKUP(B190,AG_Lider!A$1:F1542,6,0)</f>
        <v>VODANET</v>
      </c>
      <c r="Q190" s="24" t="str">
        <f>VLOOKUP(B190,SAOM!B$2:J1184,9,0)</f>
        <v>Gisele Neves Paolo Marques de Lima</v>
      </c>
      <c r="R190" s="19" t="str">
        <f>VLOOKUP(B190,SAOM!B$2:K1630,10,0)</f>
        <v>praça Dr João Pinheiro, 0 - Centro</v>
      </c>
      <c r="S190" s="24" t="str">
        <f>VLOOKUP(B190,SAOM!B$2:L1910,11,0)</f>
        <v>(31) 3895-5459</v>
      </c>
      <c r="T190" s="43"/>
      <c r="U190" s="9" t="str">
        <f>VLOOKUP(B190,SAOM!B$2:M1490,12,0)</f>
        <v>-</v>
      </c>
      <c r="V190" s="19"/>
      <c r="W190" s="9"/>
      <c r="X190" s="52"/>
      <c r="Y190" s="54"/>
      <c r="Z190" s="89" t="s">
        <v>1560</v>
      </c>
      <c r="AA190" s="21"/>
    </row>
    <row r="191" spans="1:28" s="76" customFormat="1">
      <c r="A191" s="32">
        <v>907</v>
      </c>
      <c r="B191" s="92" t="s">
        <v>1353</v>
      </c>
      <c r="C191" s="19">
        <v>40956</v>
      </c>
      <c r="D191" s="19">
        <f t="shared" si="12"/>
        <v>41001</v>
      </c>
      <c r="E191" s="19">
        <f t="shared" si="13"/>
        <v>41016</v>
      </c>
      <c r="F191" s="19">
        <v>40977</v>
      </c>
      <c r="G191" s="57" t="s">
        <v>779</v>
      </c>
      <c r="H191" s="8" t="s">
        <v>504</v>
      </c>
      <c r="I191" s="8" t="s">
        <v>514</v>
      </c>
      <c r="J191" s="9" t="s">
        <v>1204</v>
      </c>
      <c r="K191" s="9" t="s">
        <v>1245</v>
      </c>
      <c r="L191" s="9" t="s">
        <v>1246</v>
      </c>
      <c r="M191" s="10" t="str">
        <f>VLOOKUP(B191,SAOM!B$2:H1185,7,0)</f>
        <v>-</v>
      </c>
      <c r="N191" s="33">
        <v>4035</v>
      </c>
      <c r="O191" s="19" t="str">
        <f>VLOOKUP(B191,SAOM!B$2:I1185,8,0)</f>
        <v>-</v>
      </c>
      <c r="P191" s="19" t="str">
        <f>VLOOKUP(B191,AG_Lider!A$1:F1543,6,0)</f>
        <v>VODANET</v>
      </c>
      <c r="Q191" s="24" t="str">
        <f>VLOOKUP(B191,SAOM!B$2:J1185,9,0)</f>
        <v>João Pedro Eleutério do Couto Junior</v>
      </c>
      <c r="R191" s="19" t="str">
        <f>VLOOKUP(B191,SAOM!B$2:K1631,10,0)</f>
        <v>Rua Duque de Caxias, 85 - Centro</v>
      </c>
      <c r="S191" s="24" t="str">
        <f>VLOOKUP(B191,SAOM!B$2:L1911,11,0)</f>
        <v>(38) 3745-1226</v>
      </c>
      <c r="T191" s="43"/>
      <c r="U191" s="9" t="str">
        <f>VLOOKUP(B191,SAOM!B$2:M1491,12,0)</f>
        <v>-</v>
      </c>
      <c r="V191" s="19"/>
      <c r="W191" s="9"/>
      <c r="X191" s="52"/>
      <c r="Y191" s="54"/>
      <c r="Z191" s="46" t="s">
        <v>1522</v>
      </c>
      <c r="AA191" s="21">
        <v>40970</v>
      </c>
    </row>
    <row r="192" spans="1:28" s="76" customFormat="1">
      <c r="A192" s="32">
        <v>892</v>
      </c>
      <c r="B192" s="92" t="s">
        <v>1354</v>
      </c>
      <c r="C192" s="19">
        <v>40956</v>
      </c>
      <c r="D192" s="19">
        <f t="shared" si="12"/>
        <v>41001</v>
      </c>
      <c r="E192" s="19" t="s">
        <v>507</v>
      </c>
      <c r="F192" s="19">
        <v>40967</v>
      </c>
      <c r="G192" s="8" t="s">
        <v>779</v>
      </c>
      <c r="H192" s="8" t="s">
        <v>504</v>
      </c>
      <c r="I192" s="8" t="s">
        <v>514</v>
      </c>
      <c r="J192" s="9" t="s">
        <v>1205</v>
      </c>
      <c r="K192" s="9" t="s">
        <v>1247</v>
      </c>
      <c r="L192" s="9" t="s">
        <v>1248</v>
      </c>
      <c r="M192" s="10" t="str">
        <f>VLOOKUP(B192,SAOM!B$2:H1186,7,0)</f>
        <v>-</v>
      </c>
      <c r="N192" s="84">
        <v>4033</v>
      </c>
      <c r="O192" s="19" t="str">
        <f>VLOOKUP(B192,SAOM!B$2:I1186,8,0)</f>
        <v>-</v>
      </c>
      <c r="P192" s="19" t="str">
        <f>VLOOKUP(B192,AG_Lider!A$1:F1544,6,0)</f>
        <v>VODANET</v>
      </c>
      <c r="Q192" s="24" t="str">
        <f>VLOOKUP(B192,SAOM!B$2:J1186,9,0)</f>
        <v>João de Souza Marzano Cardoso</v>
      </c>
      <c r="R192" s="19" t="str">
        <f>VLOOKUP(B192,SAOM!B$2:K1632,10,0)</f>
        <v>praça São Sebastião, 0 - Centro</v>
      </c>
      <c r="S192" s="24" t="str">
        <f>VLOOKUP(B192,SAOM!B$2:L1912,11,0)</f>
        <v>(31) 3723-1382 -</v>
      </c>
      <c r="T192" s="43"/>
      <c r="U192" s="9" t="str">
        <f>VLOOKUP(B192,SAOM!B$2:M1492,12,0)</f>
        <v>-</v>
      </c>
      <c r="V192" s="19"/>
      <c r="W192" s="9"/>
      <c r="X192" s="52"/>
      <c r="Y192" s="54"/>
      <c r="Z192" s="89" t="s">
        <v>1560</v>
      </c>
      <c r="AA192" s="21"/>
    </row>
    <row r="193" spans="1:28" s="76" customFormat="1">
      <c r="A193" s="32">
        <v>876</v>
      </c>
      <c r="B193" s="92" t="s">
        <v>1355</v>
      </c>
      <c r="C193" s="19">
        <v>40956</v>
      </c>
      <c r="D193" s="19">
        <f t="shared" si="12"/>
        <v>41001</v>
      </c>
      <c r="E193" s="19" t="s">
        <v>507</v>
      </c>
      <c r="F193" s="19">
        <v>40967</v>
      </c>
      <c r="G193" s="8" t="s">
        <v>779</v>
      </c>
      <c r="H193" s="8" t="s">
        <v>504</v>
      </c>
      <c r="I193" s="8" t="s">
        <v>514</v>
      </c>
      <c r="J193" s="9" t="s">
        <v>1206</v>
      </c>
      <c r="K193" s="9" t="s">
        <v>1249</v>
      </c>
      <c r="L193" s="9" t="s">
        <v>1250</v>
      </c>
      <c r="M193" s="10" t="str">
        <f>VLOOKUP(B193,SAOM!B$2:H1187,7,0)</f>
        <v>-</v>
      </c>
      <c r="N193" s="84">
        <v>4033</v>
      </c>
      <c r="O193" s="19" t="str">
        <f>VLOOKUP(B193,SAOM!B$2:I1187,8,0)</f>
        <v>-</v>
      </c>
      <c r="P193" s="19" t="str">
        <f>VLOOKUP(B193,AG_Lider!A$1:F1545,6,0)</f>
        <v>VODANET</v>
      </c>
      <c r="Q193" s="24" t="str">
        <f>VLOOKUP(B193,SAOM!B$2:J1187,9,0)</f>
        <v>Carla Dayrell Pedrosa</v>
      </c>
      <c r="R193" s="19" t="str">
        <f>VLOOKUP(B193,SAOM!B$2:K1633,10,0)</f>
        <v>Rua São Luiz, 439 - Novo Horizonte</v>
      </c>
      <c r="S193" s="24" t="str">
        <f>VLOOKUP(B193,SAOM!B$2:L1913,11,0)</f>
        <v>(35) 3524-1276</v>
      </c>
      <c r="T193" s="43"/>
      <c r="U193" s="9" t="str">
        <f>VLOOKUP(B193,SAOM!B$2:M1493,12,0)</f>
        <v>-</v>
      </c>
      <c r="V193" s="19"/>
      <c r="W193" s="9"/>
      <c r="X193" s="52"/>
      <c r="Y193" s="54"/>
      <c r="Z193" s="89" t="s">
        <v>1561</v>
      </c>
      <c r="AA193" s="21"/>
    </row>
    <row r="194" spans="1:28" s="76" customFormat="1">
      <c r="A194" s="32">
        <v>896</v>
      </c>
      <c r="B194" s="92" t="s">
        <v>1356</v>
      </c>
      <c r="C194" s="19">
        <v>40956</v>
      </c>
      <c r="D194" s="19">
        <f t="shared" si="12"/>
        <v>41001</v>
      </c>
      <c r="E194" s="19" t="s">
        <v>507</v>
      </c>
      <c r="F194" s="19">
        <v>40976</v>
      </c>
      <c r="G194" s="8" t="s">
        <v>1548</v>
      </c>
      <c r="H194" s="8" t="s">
        <v>504</v>
      </c>
      <c r="I194" s="8" t="s">
        <v>507</v>
      </c>
      <c r="J194" s="9" t="s">
        <v>1207</v>
      </c>
      <c r="K194" s="9" t="s">
        <v>1251</v>
      </c>
      <c r="L194" s="9" t="s">
        <v>1252</v>
      </c>
      <c r="M194" s="10" t="str">
        <f>VLOOKUP(B194,SAOM!B$2:H1188,7,0)</f>
        <v>-</v>
      </c>
      <c r="N194" s="84">
        <v>4033</v>
      </c>
      <c r="O194" s="19" t="str">
        <f>VLOOKUP(B194,SAOM!B$2:I1188,8,0)</f>
        <v>-</v>
      </c>
      <c r="P194" s="19" t="e">
        <f>VLOOKUP(B194,AG_Lider!A$1:F1546,6,0)</f>
        <v>#N/A</v>
      </c>
      <c r="Q194" s="24" t="str">
        <f>VLOOKUP(B194,SAOM!B$2:J1188,9,0)</f>
        <v>Michel de Souza Almeida</v>
      </c>
      <c r="R194" s="19" t="str">
        <f>VLOOKUP(B194,SAOM!B$2:K1634,10,0)</f>
        <v>Rua Benvinda Imaculada Conceição, 397 - Vila Magalhães</v>
      </c>
      <c r="S194" s="24" t="str">
        <f>VLOOKUP(B194,SAOM!B$2:L1914,11,0)</f>
        <v>(35) 3346-1540</v>
      </c>
      <c r="T194" s="43"/>
      <c r="U194" s="9" t="str">
        <f>VLOOKUP(B194,SAOM!B$2:M1494,12,0)</f>
        <v>-</v>
      </c>
      <c r="V194" s="19"/>
      <c r="W194" s="9"/>
      <c r="X194" s="52"/>
      <c r="Y194" s="54"/>
      <c r="Z194" s="46" t="s">
        <v>2377</v>
      </c>
      <c r="AA194" s="21">
        <v>40984</v>
      </c>
    </row>
    <row r="195" spans="1:28" s="76" customFormat="1" ht="15.75" customHeight="1">
      <c r="A195" s="32">
        <v>881</v>
      </c>
      <c r="B195" s="92" t="s">
        <v>1357</v>
      </c>
      <c r="C195" s="19">
        <v>40956</v>
      </c>
      <c r="D195" s="19">
        <f t="shared" si="12"/>
        <v>41001</v>
      </c>
      <c r="E195" s="19">
        <f t="shared" si="13"/>
        <v>41016</v>
      </c>
      <c r="F195" s="19"/>
      <c r="G195" s="8" t="s">
        <v>525</v>
      </c>
      <c r="H195" s="8" t="s">
        <v>504</v>
      </c>
      <c r="I195" s="8" t="s">
        <v>507</v>
      </c>
      <c r="J195" s="9" t="s">
        <v>1208</v>
      </c>
      <c r="K195" s="9" t="s">
        <v>1253</v>
      </c>
      <c r="L195" s="9" t="s">
        <v>1254</v>
      </c>
      <c r="M195" s="10" t="str">
        <f>VLOOKUP(B195,SAOM!B$2:H1189,7,0)</f>
        <v>SES-TAAS-0881</v>
      </c>
      <c r="N195" s="33">
        <v>4035</v>
      </c>
      <c r="O195" s="19">
        <f>VLOOKUP(B195,SAOM!B$2:I1189,8,0)</f>
        <v>40973</v>
      </c>
      <c r="P195" s="19" t="str">
        <f>VLOOKUP(B195,AG_Lider!A$1:F1547,6,0)</f>
        <v>CONCLUÍDO</v>
      </c>
      <c r="Q195" s="24" t="str">
        <f>VLOOKUP(B195,SAOM!B$2:J1189,9,0)</f>
        <v>Fernanda de Oliveira e Lucas</v>
      </c>
      <c r="R195" s="19" t="str">
        <f>VLOOKUP(B195,SAOM!B$2:K1635,10,0)</f>
        <v>avenida São João, 59 - Centro</v>
      </c>
      <c r="S195" s="24" t="str">
        <f>VLOOKUP(B195,SAOM!B$2:L1915,11,0)</f>
        <v>(38) 3845-2553</v>
      </c>
      <c r="T195" s="43">
        <v>40969</v>
      </c>
      <c r="U195" s="9" t="str">
        <f>VLOOKUP(B195,SAOM!B$2:M1495,12,0)</f>
        <v>00:20:0E:10:48:f3</v>
      </c>
      <c r="V195" s="19">
        <v>40974</v>
      </c>
      <c r="W195" s="9" t="s">
        <v>1437</v>
      </c>
      <c r="X195" s="52">
        <v>40974</v>
      </c>
      <c r="Y195" s="54"/>
      <c r="Z195" s="46"/>
      <c r="AA195" s="21">
        <v>40974</v>
      </c>
      <c r="AB195" s="21"/>
    </row>
    <row r="196" spans="1:28" s="76" customFormat="1">
      <c r="A196" s="32">
        <v>911</v>
      </c>
      <c r="B196" s="92" t="s">
        <v>1358</v>
      </c>
      <c r="C196" s="19">
        <v>40956</v>
      </c>
      <c r="D196" s="19">
        <f t="shared" si="12"/>
        <v>41001</v>
      </c>
      <c r="E196" s="19" t="s">
        <v>507</v>
      </c>
      <c r="F196" s="19">
        <v>40967</v>
      </c>
      <c r="G196" s="8" t="s">
        <v>779</v>
      </c>
      <c r="H196" s="8" t="s">
        <v>504</v>
      </c>
      <c r="I196" s="8" t="s">
        <v>514</v>
      </c>
      <c r="J196" s="9" t="s">
        <v>1209</v>
      </c>
      <c r="K196" s="9" t="s">
        <v>1255</v>
      </c>
      <c r="L196" s="9" t="s">
        <v>1256</v>
      </c>
      <c r="M196" s="10" t="str">
        <f>VLOOKUP(B196,SAOM!B$2:H1190,7,0)</f>
        <v>-</v>
      </c>
      <c r="N196" s="84">
        <v>4033</v>
      </c>
      <c r="O196" s="19" t="str">
        <f>VLOOKUP(B196,SAOM!B$2:I1190,8,0)</f>
        <v>-</v>
      </c>
      <c r="P196" s="19" t="str">
        <f>VLOOKUP(B196,AG_Lider!A$1:F1548,6,0)</f>
        <v>VODANET</v>
      </c>
      <c r="Q196" s="24" t="str">
        <f>VLOOKUP(B196,SAOM!B$2:J1190,9,0)</f>
        <v>Andreia Ramiro Cesar</v>
      </c>
      <c r="R196" s="19" t="str">
        <f>VLOOKUP(B196,SAOM!B$2:K1636,10,0)</f>
        <v>Rua Hipolito Rosa, 442 - Centro</v>
      </c>
      <c r="S196" s="24" t="str">
        <f>VLOOKUP(B196,SAOM!B$2:L1916,11,0)</f>
        <v>(37) 3545-1878</v>
      </c>
      <c r="T196" s="43"/>
      <c r="U196" s="9" t="str">
        <f>VLOOKUP(B196,SAOM!B$2:M1496,12,0)</f>
        <v>-</v>
      </c>
      <c r="V196" s="19"/>
      <c r="W196" s="9"/>
      <c r="X196" s="52"/>
      <c r="Y196" s="54"/>
      <c r="Z196" s="89" t="s">
        <v>1560</v>
      </c>
      <c r="AA196" s="21"/>
    </row>
    <row r="197" spans="1:28" s="76" customFormat="1">
      <c r="A197" s="32">
        <v>899</v>
      </c>
      <c r="B197" s="92" t="s">
        <v>1359</v>
      </c>
      <c r="C197" s="19">
        <v>40956</v>
      </c>
      <c r="D197" s="19">
        <f t="shared" si="12"/>
        <v>41001</v>
      </c>
      <c r="E197" s="19">
        <f t="shared" si="13"/>
        <v>41016</v>
      </c>
      <c r="F197" s="19"/>
      <c r="G197" s="8" t="s">
        <v>525</v>
      </c>
      <c r="H197" s="8" t="s">
        <v>504</v>
      </c>
      <c r="I197" s="8" t="s">
        <v>507</v>
      </c>
      <c r="J197" s="9" t="s">
        <v>1210</v>
      </c>
      <c r="K197" s="9" t="s">
        <v>1257</v>
      </c>
      <c r="L197" s="9" t="s">
        <v>1258</v>
      </c>
      <c r="M197" s="10" t="str">
        <f>VLOOKUP(B197,SAOM!B$2:H1191,7,0)</f>
        <v>SES-ESUL-0899</v>
      </c>
      <c r="N197" s="84">
        <v>4033</v>
      </c>
      <c r="O197" s="19">
        <f>VLOOKUP(B197,SAOM!B$2:I1191,8,0)</f>
        <v>40982</v>
      </c>
      <c r="P197" s="19" t="str">
        <f>VLOOKUP(B197,AG_Lider!A$1:F1549,6,0)</f>
        <v>CONCLUÍDO</v>
      </c>
      <c r="Q197" s="24" t="str">
        <f>VLOOKUP(B197,SAOM!B$2:J1191,9,0)</f>
        <v>Angélica Yumiko Mitsutake</v>
      </c>
      <c r="R197" s="19" t="str">
        <f>VLOOKUP(B197,SAOM!B$2:K1637,10,0)</f>
        <v>avenida Padre Julio Paz, 88 - Centro</v>
      </c>
      <c r="S197" s="24" t="str">
        <f>VLOOKUP(B197,SAOM!B$2:L1917,11,0)</f>
        <v>(34) 8844-6444</v>
      </c>
      <c r="T197" s="43"/>
      <c r="U197" s="9" t="str">
        <f>VLOOKUP(B197,SAOM!B$2:M1497,12,0)</f>
        <v>00:20:0E:10:48:AD</v>
      </c>
      <c r="V197" s="19">
        <v>40982</v>
      </c>
      <c r="W197" s="9" t="s">
        <v>2334</v>
      </c>
      <c r="X197" s="52">
        <v>40982</v>
      </c>
      <c r="Y197" s="54"/>
      <c r="Z197" s="46"/>
      <c r="AA197" s="21">
        <v>40982</v>
      </c>
      <c r="AB197" s="21"/>
    </row>
    <row r="198" spans="1:28" s="76" customFormat="1">
      <c r="A198" s="32">
        <v>915</v>
      </c>
      <c r="B198" s="92" t="s">
        <v>1360</v>
      </c>
      <c r="C198" s="19">
        <v>40956</v>
      </c>
      <c r="D198" s="19">
        <f t="shared" si="12"/>
        <v>41001</v>
      </c>
      <c r="E198" s="19" t="s">
        <v>507</v>
      </c>
      <c r="F198" s="19">
        <v>40967</v>
      </c>
      <c r="G198" s="8" t="s">
        <v>779</v>
      </c>
      <c r="H198" s="8" t="s">
        <v>504</v>
      </c>
      <c r="I198" s="8" t="s">
        <v>514</v>
      </c>
      <c r="J198" s="9" t="s">
        <v>1211</v>
      </c>
      <c r="K198" s="9" t="s">
        <v>1259</v>
      </c>
      <c r="L198" s="9" t="s">
        <v>1260</v>
      </c>
      <c r="M198" s="10" t="str">
        <f>VLOOKUP(B198,SAOM!B$2:H1192,7,0)</f>
        <v>-</v>
      </c>
      <c r="N198" s="84">
        <v>4033</v>
      </c>
      <c r="O198" s="19" t="str">
        <f>VLOOKUP(B198,SAOM!B$2:I1192,8,0)</f>
        <v>-</v>
      </c>
      <c r="P198" s="19" t="str">
        <f>VLOOKUP(B198,AG_Lider!A$1:F1550,6,0)</f>
        <v>VODANET</v>
      </c>
      <c r="Q198" s="24" t="str">
        <f>VLOOKUP(B198,SAOM!B$2:J1192,9,0)</f>
        <v>Isaac Inacio Silva Junior</v>
      </c>
      <c r="R198" s="19" t="str">
        <f>VLOOKUP(B198,SAOM!B$2:K1638,10,0)</f>
        <v>Rua Augusto Roseno, 8 - Centro</v>
      </c>
      <c r="S198" s="24" t="str">
        <f>VLOOKUP(B198,SAOM!B$2:L1918,11,0)</f>
        <v>(37) 3543-1313</v>
      </c>
      <c r="T198" s="43"/>
      <c r="U198" s="9" t="str">
        <f>VLOOKUP(B198,SAOM!B$2:M1498,12,0)</f>
        <v>-</v>
      </c>
      <c r="V198" s="19"/>
      <c r="W198" s="9"/>
      <c r="X198" s="52"/>
      <c r="Y198" s="54"/>
      <c r="Z198" s="89" t="s">
        <v>1560</v>
      </c>
      <c r="AA198" s="21"/>
    </row>
    <row r="199" spans="1:28" s="76" customFormat="1">
      <c r="A199" s="32">
        <v>885</v>
      </c>
      <c r="B199" s="92" t="s">
        <v>1361</v>
      </c>
      <c r="C199" s="19">
        <v>40956</v>
      </c>
      <c r="D199" s="19">
        <f t="shared" ref="D199:D262" si="14">C199+45</f>
        <v>41001</v>
      </c>
      <c r="E199" s="19" t="s">
        <v>507</v>
      </c>
      <c r="F199" s="19">
        <v>40967</v>
      </c>
      <c r="G199" s="8" t="s">
        <v>779</v>
      </c>
      <c r="H199" s="8" t="s">
        <v>504</v>
      </c>
      <c r="I199" s="8" t="s">
        <v>514</v>
      </c>
      <c r="J199" s="9" t="s">
        <v>1212</v>
      </c>
      <c r="K199" s="9" t="s">
        <v>1261</v>
      </c>
      <c r="L199" s="9" t="s">
        <v>1262</v>
      </c>
      <c r="M199" s="10" t="str">
        <f>VLOOKUP(B199,SAOM!B$2:H1193,7,0)</f>
        <v>-</v>
      </c>
      <c r="N199" s="84">
        <v>4033</v>
      </c>
      <c r="O199" s="19" t="str">
        <f>VLOOKUP(B199,SAOM!B$2:I1193,8,0)</f>
        <v>-</v>
      </c>
      <c r="P199" s="19" t="str">
        <f>VLOOKUP(B199,AG_Lider!A$1:F1551,6,0)</f>
        <v>VODANET</v>
      </c>
      <c r="Q199" s="24" t="str">
        <f>VLOOKUP(B199,SAOM!B$2:J1193,9,0)</f>
        <v>Vivian Pinto Monteiro</v>
      </c>
      <c r="R199" s="19" t="str">
        <f>VLOOKUP(B199,SAOM!B$2:K1639,10,0)</f>
        <v>Rua Antônio da Rocha Brito, 362 - Centro</v>
      </c>
      <c r="S199" s="24" t="str">
        <f>VLOOKUP(B199,SAOM!B$2:L1919,11,0)</f>
        <v>(35) 3373-1344</v>
      </c>
      <c r="T199" s="43"/>
      <c r="U199" s="9" t="str">
        <f>VLOOKUP(B199,SAOM!B$2:M1499,12,0)</f>
        <v>-</v>
      </c>
      <c r="V199" s="19"/>
      <c r="W199" s="9"/>
      <c r="X199" s="52"/>
      <c r="Y199" s="54"/>
      <c r="Z199" s="89" t="s">
        <v>1560</v>
      </c>
      <c r="AA199" s="21"/>
    </row>
    <row r="200" spans="1:28" s="76" customFormat="1">
      <c r="A200" s="32">
        <v>904</v>
      </c>
      <c r="B200" s="92" t="s">
        <v>1362</v>
      </c>
      <c r="C200" s="19">
        <v>40956</v>
      </c>
      <c r="D200" s="19">
        <f t="shared" si="14"/>
        <v>41001</v>
      </c>
      <c r="E200" s="19" t="s">
        <v>507</v>
      </c>
      <c r="F200" s="19">
        <v>40967</v>
      </c>
      <c r="G200" s="8" t="s">
        <v>779</v>
      </c>
      <c r="H200" s="8" t="s">
        <v>504</v>
      </c>
      <c r="I200" s="8" t="s">
        <v>514</v>
      </c>
      <c r="J200" s="9" t="s">
        <v>1213</v>
      </c>
      <c r="K200" s="9" t="s">
        <v>1263</v>
      </c>
      <c r="L200" s="9" t="s">
        <v>1264</v>
      </c>
      <c r="M200" s="10" t="str">
        <f>VLOOKUP(B200,SAOM!B$2:H1194,7,0)</f>
        <v>-</v>
      </c>
      <c r="N200" s="84">
        <v>4033</v>
      </c>
      <c r="O200" s="19" t="str">
        <f>VLOOKUP(B200,SAOM!B$2:I1194,8,0)</f>
        <v>-</v>
      </c>
      <c r="P200" s="19" t="str">
        <f>VLOOKUP(B200,AG_Lider!A$1:F1552,6,0)</f>
        <v>VODANET</v>
      </c>
      <c r="Q200" s="24" t="str">
        <f>VLOOKUP(B200,SAOM!B$2:J1194,9,0)</f>
        <v>Natalia Pereira</v>
      </c>
      <c r="R200" s="19" t="str">
        <f>VLOOKUP(B200,SAOM!B$2:K1640,10,0)</f>
        <v>Rua Tobias de Andrade, 230 - Centro</v>
      </c>
      <c r="S200" s="24" t="str">
        <f>VLOOKUP(B200,SAOM!B$2:L1920,11,0)</f>
        <v>(35) 3434-1882</v>
      </c>
      <c r="T200" s="43"/>
      <c r="U200" s="9" t="str">
        <f>VLOOKUP(B200,SAOM!B$2:M1500,12,0)</f>
        <v>-</v>
      </c>
      <c r="V200" s="19"/>
      <c r="W200" s="9"/>
      <c r="X200" s="52"/>
      <c r="Y200" s="54"/>
      <c r="Z200" s="89" t="s">
        <v>1560</v>
      </c>
      <c r="AA200" s="21"/>
    </row>
    <row r="201" spans="1:28" s="76" customFormat="1">
      <c r="A201" s="32">
        <v>889</v>
      </c>
      <c r="B201" s="92" t="s">
        <v>1363</v>
      </c>
      <c r="C201" s="19">
        <v>40956</v>
      </c>
      <c r="D201" s="19">
        <f t="shared" si="14"/>
        <v>41001</v>
      </c>
      <c r="E201" s="19">
        <f t="shared" si="13"/>
        <v>41016</v>
      </c>
      <c r="F201" s="19"/>
      <c r="G201" s="8" t="s">
        <v>525</v>
      </c>
      <c r="H201" s="8" t="s">
        <v>504</v>
      </c>
      <c r="I201" s="8" t="s">
        <v>507</v>
      </c>
      <c r="J201" s="58" t="s">
        <v>1544</v>
      </c>
      <c r="K201" s="9" t="s">
        <v>1543</v>
      </c>
      <c r="L201" s="9" t="s">
        <v>1545</v>
      </c>
      <c r="M201" s="10" t="str">
        <f>VLOOKUP(B201,SAOM!B$2:H1195,7,0)</f>
        <v>SES-ANIA-0889</v>
      </c>
      <c r="N201" s="84">
        <v>4035</v>
      </c>
      <c r="O201" s="19">
        <f>VLOOKUP(B201,SAOM!B$2:I1195,8,0)</f>
        <v>40982</v>
      </c>
      <c r="P201" s="19" t="str">
        <f>VLOOKUP(B201,AG_Lider!A$1:F1553,6,0)</f>
        <v>CONCLUÍDO</v>
      </c>
      <c r="Q201" s="24" t="str">
        <f>VLOOKUP(B201,SAOM!B$2:J1195,9,0)</f>
        <v>Marcelino Abreu de Sousa</v>
      </c>
      <c r="R201" s="19" t="str">
        <f>VLOOKUP(B201,SAOM!B$2:K1641,10,0)</f>
        <v>Rua Eduardo Ferreira de Souza, 0 - Bela Vista.</v>
      </c>
      <c r="S201" s="24" t="str">
        <f>VLOOKUP(B201,SAOM!B$2:L1921,11,0)</f>
        <v>(33) 3516-9014</v>
      </c>
      <c r="T201" s="43">
        <v>40969</v>
      </c>
      <c r="U201" s="9" t="str">
        <f>VLOOKUP(B201,SAOM!B$2:M1501,12,0)</f>
        <v>00:20:0E:10:48:4A</v>
      </c>
      <c r="V201" s="19">
        <v>40983</v>
      </c>
      <c r="W201" s="9" t="s">
        <v>2338</v>
      </c>
      <c r="X201" s="52">
        <v>40983</v>
      </c>
      <c r="Y201" s="54"/>
      <c r="Z201" s="46" t="s">
        <v>1569</v>
      </c>
      <c r="AA201" s="21">
        <v>40983</v>
      </c>
      <c r="AB201" s="21"/>
    </row>
    <row r="202" spans="1:28" s="76" customFormat="1">
      <c r="A202" s="32">
        <v>886</v>
      </c>
      <c r="B202" s="92" t="s">
        <v>1364</v>
      </c>
      <c r="C202" s="19">
        <v>40976</v>
      </c>
      <c r="D202" s="19">
        <f t="shared" si="14"/>
        <v>41021</v>
      </c>
      <c r="E202" s="19">
        <f t="shared" si="13"/>
        <v>41036</v>
      </c>
      <c r="F202" s="19"/>
      <c r="G202" s="8" t="s">
        <v>525</v>
      </c>
      <c r="H202" s="8" t="s">
        <v>504</v>
      </c>
      <c r="I202" s="8" t="s">
        <v>507</v>
      </c>
      <c r="J202" s="58" t="s">
        <v>1540</v>
      </c>
      <c r="K202" s="9" t="s">
        <v>1541</v>
      </c>
      <c r="L202" s="9" t="s">
        <v>1542</v>
      </c>
      <c r="M202" s="10" t="str">
        <f>VLOOKUP(B202,SAOM!B$2:H1196,7,0)</f>
        <v>SES-AGIL-0886</v>
      </c>
      <c r="N202" s="84">
        <v>4033</v>
      </c>
      <c r="O202" s="19">
        <f>VLOOKUP(B202,SAOM!B$2:I1196,8,0)</f>
        <v>40982</v>
      </c>
      <c r="P202" s="19" t="str">
        <f>VLOOKUP(B202,AG_Lider!A$1:F1554,6,0)</f>
        <v>CONCLUÍDO</v>
      </c>
      <c r="Q202" s="24" t="str">
        <f>VLOOKUP(B202,SAOM!B$2:J1196,9,0)</f>
        <v>Mirelly Oliveira Silva</v>
      </c>
      <c r="R202" s="19" t="str">
        <f>VLOOKUP(B202,SAOM!B$2:K1642,10,0)</f>
        <v>Rua Coronel Antônio Inácio, 133 - Centro</v>
      </c>
      <c r="S202" s="24" t="str">
        <f>VLOOKUP(B202,SAOM!B$2:L1922,11,0)</f>
        <v>(35) 3834-1299</v>
      </c>
      <c r="T202" s="43"/>
      <c r="U202" s="9" t="str">
        <f>VLOOKUP(B202,SAOM!B$2:M1502,12,0)</f>
        <v>00:20:0E:10:4A:31</v>
      </c>
      <c r="V202" s="19">
        <v>40982</v>
      </c>
      <c r="W202" s="9" t="s">
        <v>701</v>
      </c>
      <c r="X202" s="52">
        <v>40983</v>
      </c>
      <c r="Y202" s="54"/>
      <c r="Z202" s="46"/>
      <c r="AA202" s="21">
        <v>40982</v>
      </c>
      <c r="AB202" s="21"/>
    </row>
    <row r="203" spans="1:28" s="76" customFormat="1">
      <c r="A203" s="32">
        <v>908</v>
      </c>
      <c r="B203" s="92" t="s">
        <v>1365</v>
      </c>
      <c r="C203" s="19">
        <v>40956</v>
      </c>
      <c r="D203" s="19">
        <f t="shared" si="14"/>
        <v>41001</v>
      </c>
      <c r="E203" s="19" t="s">
        <v>507</v>
      </c>
      <c r="F203" s="19">
        <v>40967</v>
      </c>
      <c r="G203" s="8" t="s">
        <v>779</v>
      </c>
      <c r="H203" s="8" t="s">
        <v>504</v>
      </c>
      <c r="I203" s="8" t="s">
        <v>514</v>
      </c>
      <c r="J203" s="9" t="s">
        <v>1214</v>
      </c>
      <c r="K203" s="9" t="s">
        <v>1265</v>
      </c>
      <c r="L203" s="9" t="s">
        <v>1266</v>
      </c>
      <c r="M203" s="10" t="str">
        <f>VLOOKUP(B203,SAOM!B$2:H1197,7,0)</f>
        <v>-</v>
      </c>
      <c r="N203" s="84">
        <v>4033</v>
      </c>
      <c r="O203" s="19" t="str">
        <f>VLOOKUP(B203,SAOM!B$2:I1197,8,0)</f>
        <v>-</v>
      </c>
      <c r="P203" s="19" t="str">
        <f>VLOOKUP(B203,AG_Lider!A$1:F1555,6,0)</f>
        <v>VODANET</v>
      </c>
      <c r="Q203" s="24" t="str">
        <f>VLOOKUP(B203,SAOM!B$2:J1197,9,0)</f>
        <v>Juliane Soares da Silva</v>
      </c>
      <c r="R203" s="19" t="str">
        <f>VLOOKUP(B203,SAOM!B$2:K1643,10,0)</f>
        <v>Rua Eurípedes Ribeiro, 956 - Centro</v>
      </c>
      <c r="S203" s="24" t="str">
        <f>VLOOKUP(B203,SAOM!B$2:L1923,11,0)</f>
        <v>(34) 3824-2208</v>
      </c>
      <c r="T203" s="43"/>
      <c r="U203" s="9" t="str">
        <f>VLOOKUP(B203,SAOM!B$2:M1503,12,0)</f>
        <v>-</v>
      </c>
      <c r="V203" s="19"/>
      <c r="W203" s="9"/>
      <c r="X203" s="52"/>
      <c r="Y203" s="54"/>
      <c r="Z203" s="89" t="s">
        <v>2872</v>
      </c>
      <c r="AA203" s="21"/>
    </row>
    <row r="204" spans="1:28" s="76" customFormat="1">
      <c r="A204" s="32">
        <v>893</v>
      </c>
      <c r="B204" s="92" t="s">
        <v>1366</v>
      </c>
      <c r="C204" s="19">
        <v>40956</v>
      </c>
      <c r="D204" s="19">
        <f t="shared" si="14"/>
        <v>41001</v>
      </c>
      <c r="E204" s="19">
        <f t="shared" si="13"/>
        <v>41016</v>
      </c>
      <c r="F204" s="19">
        <v>40977</v>
      </c>
      <c r="G204" s="57" t="s">
        <v>779</v>
      </c>
      <c r="H204" s="8" t="s">
        <v>504</v>
      </c>
      <c r="I204" s="8" t="s">
        <v>514</v>
      </c>
      <c r="J204" s="9" t="s">
        <v>1215</v>
      </c>
      <c r="K204" s="9" t="s">
        <v>1267</v>
      </c>
      <c r="L204" s="9" t="s">
        <v>1268</v>
      </c>
      <c r="M204" s="10" t="str">
        <f>VLOOKUP(B204,SAOM!B$2:H1198,7,0)</f>
        <v>-</v>
      </c>
      <c r="N204" s="33">
        <v>4035</v>
      </c>
      <c r="O204" s="19" t="str">
        <f>VLOOKUP(B204,SAOM!B$2:I1198,8,0)</f>
        <v>-</v>
      </c>
      <c r="P204" s="19" t="str">
        <f>VLOOKUP(B204,AG_Lider!A$1:F1556,6,0)</f>
        <v>VODANET</v>
      </c>
      <c r="Q204" s="24" t="str">
        <f>VLOOKUP(B204,SAOM!B$2:J1198,9,0)</f>
        <v>Welington Santos Porto</v>
      </c>
      <c r="R204" s="19" t="str">
        <f>VLOOKUP(B204,SAOM!B$2:K1644,10,0)</f>
        <v>Rua Idearte Alves de Souza, 180 - Centro</v>
      </c>
      <c r="S204" s="24" t="str">
        <f>VLOOKUP(B204,SAOM!B$2:L1924,11,0)</f>
        <v>(38) 3634-1255</v>
      </c>
      <c r="T204" s="43"/>
      <c r="U204" s="9" t="str">
        <f>VLOOKUP(B204,SAOM!B$2:M1504,12,0)</f>
        <v>-</v>
      </c>
      <c r="V204" s="19"/>
      <c r="W204" s="9"/>
      <c r="X204" s="52"/>
      <c r="Y204" s="54"/>
      <c r="Z204" s="46" t="s">
        <v>1523</v>
      </c>
      <c r="AA204" s="21">
        <v>40970</v>
      </c>
    </row>
    <row r="205" spans="1:28" s="76" customFormat="1">
      <c r="A205" s="32">
        <v>877</v>
      </c>
      <c r="B205" s="92" t="s">
        <v>1201</v>
      </c>
      <c r="C205" s="19">
        <v>40956</v>
      </c>
      <c r="D205" s="19">
        <f t="shared" si="14"/>
        <v>41001</v>
      </c>
      <c r="E205" s="19">
        <f t="shared" si="13"/>
        <v>41016</v>
      </c>
      <c r="F205" s="19"/>
      <c r="G205" s="8" t="s">
        <v>525</v>
      </c>
      <c r="H205" s="8" t="s">
        <v>696</v>
      </c>
      <c r="I205" s="8" t="s">
        <v>507</v>
      </c>
      <c r="J205" s="58" t="s">
        <v>1216</v>
      </c>
      <c r="K205" s="9" t="s">
        <v>1269</v>
      </c>
      <c r="L205" s="9" t="s">
        <v>1270</v>
      </c>
      <c r="M205" s="10" t="str">
        <f>VLOOKUP(B205,SAOM!B$2:H1199,7,0)</f>
        <v>SES-SAAS-0877</v>
      </c>
      <c r="N205" s="84">
        <v>4033</v>
      </c>
      <c r="O205" s="19">
        <f>VLOOKUP(B205,SAOM!B$2:I1199,8,0)</f>
        <v>40977</v>
      </c>
      <c r="P205" s="19" t="e">
        <f>VLOOKUP(B205,AG_Lider!A$1:F1557,6,0)</f>
        <v>#N/A</v>
      </c>
      <c r="Q205" s="24" t="str">
        <f>VLOOKUP(B205,SAOM!B$2:J1199,9,0)</f>
        <v>Solange Campos de Resende</v>
      </c>
      <c r="R205" s="19" t="str">
        <f>VLOOKUP(B205,SAOM!B$2:K1645,10,0)</f>
        <v>avenida Maria do Carmo, 810 - Tereza Cristina</v>
      </c>
      <c r="S205" s="24" t="str">
        <f>VLOOKUP(B205,SAOM!B$2:L1925,11,0)</f>
        <v>(31) 3534-9090</v>
      </c>
      <c r="T205" s="43">
        <v>40976</v>
      </c>
      <c r="U205" s="9" t="str">
        <f>VLOOKUP(B205,SAOM!B$2:M1505,12,0)</f>
        <v>00:20:0E:10:4A:0C</v>
      </c>
      <c r="V205" s="19">
        <v>40977</v>
      </c>
      <c r="W205" s="9" t="s">
        <v>979</v>
      </c>
      <c r="X205" s="52">
        <v>40977</v>
      </c>
      <c r="Y205" s="54"/>
      <c r="Z205" s="46"/>
      <c r="AA205" s="21">
        <v>40977</v>
      </c>
      <c r="AB205" s="21"/>
    </row>
    <row r="206" spans="1:28" s="76" customFormat="1">
      <c r="A206" s="32">
        <v>897</v>
      </c>
      <c r="B206" s="92" t="s">
        <v>1367</v>
      </c>
      <c r="C206" s="19">
        <v>40956</v>
      </c>
      <c r="D206" s="19">
        <f t="shared" si="14"/>
        <v>41001</v>
      </c>
      <c r="E206" s="19" t="s">
        <v>507</v>
      </c>
      <c r="F206" s="19">
        <v>40967</v>
      </c>
      <c r="G206" s="8" t="s">
        <v>779</v>
      </c>
      <c r="H206" s="8" t="s">
        <v>504</v>
      </c>
      <c r="I206" s="8" t="s">
        <v>514</v>
      </c>
      <c r="J206" s="9" t="s">
        <v>1217</v>
      </c>
      <c r="K206" s="9" t="s">
        <v>1271</v>
      </c>
      <c r="L206" s="9" t="s">
        <v>1272</v>
      </c>
      <c r="M206" s="10" t="str">
        <f>VLOOKUP(B206,SAOM!B$2:H1200,7,0)</f>
        <v>-</v>
      </c>
      <c r="N206" s="84">
        <v>4033</v>
      </c>
      <c r="O206" s="19" t="str">
        <f>VLOOKUP(B206,SAOM!B$2:I1200,8,0)</f>
        <v>-</v>
      </c>
      <c r="P206" s="19" t="str">
        <f>VLOOKUP(B206,AG_Lider!A$1:F1558,6,0)</f>
        <v>VODANET</v>
      </c>
      <c r="Q206" s="24" t="str">
        <f>VLOOKUP(B206,SAOM!B$2:J1200,9,0)</f>
        <v>Livia Muniz Braga</v>
      </c>
      <c r="R206" s="19" t="str">
        <f>VLOOKUP(B206,SAOM!B$2:K1646,10,0)</f>
        <v>Rua Antônio Carvalho de Oliveira, 3 - Centro</v>
      </c>
      <c r="S206" s="24" t="str">
        <f>VLOOKUP(B206,SAOM!B$2:L1926,11,0)</f>
        <v>(32) 3336-1200</v>
      </c>
      <c r="T206" s="43"/>
      <c r="U206" s="9" t="str">
        <f>VLOOKUP(B206,SAOM!B$2:M1506,12,0)</f>
        <v>-</v>
      </c>
      <c r="V206" s="19"/>
      <c r="W206" s="9"/>
      <c r="X206" s="52"/>
      <c r="Y206" s="54"/>
      <c r="Z206" s="89" t="s">
        <v>2872</v>
      </c>
      <c r="AA206" s="21"/>
    </row>
    <row r="207" spans="1:28" s="76" customFormat="1">
      <c r="A207" s="32">
        <v>882</v>
      </c>
      <c r="B207" s="92" t="s">
        <v>1368</v>
      </c>
      <c r="C207" s="19">
        <v>40956</v>
      </c>
      <c r="D207" s="19">
        <f t="shared" si="14"/>
        <v>41001</v>
      </c>
      <c r="E207" s="19" t="s">
        <v>507</v>
      </c>
      <c r="F207" s="19">
        <v>40967</v>
      </c>
      <c r="G207" s="8" t="s">
        <v>779</v>
      </c>
      <c r="H207" s="8" t="s">
        <v>504</v>
      </c>
      <c r="I207" s="8" t="s">
        <v>514</v>
      </c>
      <c r="J207" s="9" t="s">
        <v>1218</v>
      </c>
      <c r="K207" s="9" t="s">
        <v>1273</v>
      </c>
      <c r="L207" s="9" t="s">
        <v>1274</v>
      </c>
      <c r="M207" s="10" t="str">
        <f>VLOOKUP(B207,SAOM!B$2:H1201,7,0)</f>
        <v>-</v>
      </c>
      <c r="N207" s="84">
        <v>4033</v>
      </c>
      <c r="O207" s="19" t="str">
        <f>VLOOKUP(B207,SAOM!B$2:I1201,8,0)</f>
        <v>-</v>
      </c>
      <c r="P207" s="19" t="str">
        <f>VLOOKUP(B207,AG_Lider!A$1:F1559,6,0)</f>
        <v>VODANET</v>
      </c>
      <c r="Q207" s="24" t="str">
        <f>VLOOKUP(B207,SAOM!B$2:J1201,9,0)</f>
        <v>Vanessa Bibiana Amaral de Morais</v>
      </c>
      <c r="R207" s="19" t="str">
        <f>VLOOKUP(B207,SAOM!B$2:K1647,10,0)</f>
        <v>Rua Agenor Faria, 1564 - Centro</v>
      </c>
      <c r="S207" s="24" t="str">
        <f>VLOOKUP(B207,SAOM!B$2:L1927,11,0)</f>
        <v>(34) 3853-1980</v>
      </c>
      <c r="T207" s="43"/>
      <c r="U207" s="9" t="str">
        <f>VLOOKUP(B207,SAOM!B$2:M1507,12,0)</f>
        <v>-</v>
      </c>
      <c r="V207" s="19"/>
      <c r="W207" s="9"/>
      <c r="X207" s="52"/>
      <c r="Y207" s="54"/>
      <c r="Z207" s="89" t="s">
        <v>2872</v>
      </c>
      <c r="AA207" s="21"/>
    </row>
    <row r="208" spans="1:28" s="76" customFormat="1">
      <c r="A208" s="32">
        <v>912</v>
      </c>
      <c r="B208" s="92" t="s">
        <v>1369</v>
      </c>
      <c r="C208" s="19">
        <v>40956</v>
      </c>
      <c r="D208" s="19">
        <f t="shared" si="14"/>
        <v>41001</v>
      </c>
      <c r="E208" s="19" t="s">
        <v>507</v>
      </c>
      <c r="F208" s="19">
        <v>40967</v>
      </c>
      <c r="G208" s="8" t="s">
        <v>779</v>
      </c>
      <c r="H208" s="8" t="s">
        <v>504</v>
      </c>
      <c r="I208" s="8" t="s">
        <v>514</v>
      </c>
      <c r="J208" s="9" t="s">
        <v>1219</v>
      </c>
      <c r="K208" s="9" t="s">
        <v>1275</v>
      </c>
      <c r="L208" s="9" t="s">
        <v>1276</v>
      </c>
      <c r="M208" s="10" t="str">
        <f>VLOOKUP(B208,SAOM!B$2:H1202,7,0)</f>
        <v>-</v>
      </c>
      <c r="N208" s="84">
        <v>4033</v>
      </c>
      <c r="O208" s="19" t="str">
        <f>VLOOKUP(B208,SAOM!B$2:I1202,8,0)</f>
        <v>-</v>
      </c>
      <c r="P208" s="19" t="str">
        <f>VLOOKUP(B208,AG_Lider!A$1:F1560,6,0)</f>
        <v>VODANET</v>
      </c>
      <c r="Q208" s="24" t="str">
        <f>VLOOKUP(B208,SAOM!B$2:J1202,9,0)</f>
        <v>Dheyemila de Paula Mantovani</v>
      </c>
      <c r="R208" s="19" t="str">
        <f>VLOOKUP(B208,SAOM!B$2:K1648,10,0)</f>
        <v>avenida Coronel Telemaco Pompei, 97 - Centro</v>
      </c>
      <c r="S208" s="24" t="str">
        <f>VLOOKUP(B208,SAOM!B$2:L1928,11,0)</f>
        <v>(32) 3726-1577</v>
      </c>
      <c r="T208" s="43"/>
      <c r="U208" s="9" t="str">
        <f>VLOOKUP(B208,SAOM!B$2:M1508,12,0)</f>
        <v>-</v>
      </c>
      <c r="V208" s="19"/>
      <c r="W208" s="9"/>
      <c r="X208" s="52"/>
      <c r="Y208" s="54"/>
      <c r="Z208" s="89" t="s">
        <v>1560</v>
      </c>
      <c r="AA208" s="21"/>
    </row>
    <row r="209" spans="1:28" s="76" customFormat="1">
      <c r="A209" s="32">
        <v>900</v>
      </c>
      <c r="B209" s="92" t="s">
        <v>1370</v>
      </c>
      <c r="C209" s="19">
        <v>40956</v>
      </c>
      <c r="D209" s="19">
        <f t="shared" si="14"/>
        <v>41001</v>
      </c>
      <c r="E209" s="19" t="s">
        <v>507</v>
      </c>
      <c r="F209" s="19">
        <v>40967</v>
      </c>
      <c r="G209" s="8" t="s">
        <v>779</v>
      </c>
      <c r="H209" s="8" t="s">
        <v>504</v>
      </c>
      <c r="I209" s="8" t="s">
        <v>507</v>
      </c>
      <c r="J209" s="9" t="s">
        <v>1220</v>
      </c>
      <c r="K209" s="9" t="s">
        <v>1277</v>
      </c>
      <c r="L209" s="9" t="s">
        <v>1278</v>
      </c>
      <c r="M209" s="10" t="str">
        <f>VLOOKUP(B209,SAOM!B$2:H1203,7,0)</f>
        <v>SES-EUIS-0900</v>
      </c>
      <c r="N209" s="84">
        <v>4033</v>
      </c>
      <c r="O209" s="19">
        <f>VLOOKUP(B209,SAOM!B$2:I1203,8,0)</f>
        <v>41002</v>
      </c>
      <c r="P209" s="19" t="str">
        <f>VLOOKUP(B209,AG_Lider!A$1:F1561,6,0)</f>
        <v>AGENDADO</v>
      </c>
      <c r="Q209" s="24" t="str">
        <f>VLOOKUP(B209,SAOM!B$2:J1203,9,0)</f>
        <v>Carla Diogo Rozetti</v>
      </c>
      <c r="R209" s="19" t="str">
        <f>VLOOKUP(B209,SAOM!B$2:K1649,10,0)</f>
        <v>avenida Antenor Mazorque, 400 - Centro</v>
      </c>
      <c r="S209" s="24" t="str">
        <f>VLOOKUP(B209,SAOM!B$2:L1929,11,0)</f>
        <v>(32) 3744-1434</v>
      </c>
      <c r="T209" s="43"/>
      <c r="U209" s="9" t="str">
        <f>VLOOKUP(B209,SAOM!B$2:M1509,12,0)</f>
        <v>00:20:0e:10:48:94</v>
      </c>
      <c r="V209" s="19">
        <v>40972</v>
      </c>
      <c r="W209" s="9" t="s">
        <v>2017</v>
      </c>
      <c r="X209" s="52">
        <v>41002</v>
      </c>
      <c r="Y209" s="54"/>
      <c r="Z209" s="89"/>
      <c r="AA209" s="21">
        <v>40972</v>
      </c>
    </row>
    <row r="210" spans="1:28" s="76" customFormat="1">
      <c r="A210" s="32">
        <v>901</v>
      </c>
      <c r="B210" s="92" t="s">
        <v>1371</v>
      </c>
      <c r="C210" s="19">
        <v>40956</v>
      </c>
      <c r="D210" s="19">
        <f t="shared" si="14"/>
        <v>41001</v>
      </c>
      <c r="E210" s="19" t="s">
        <v>507</v>
      </c>
      <c r="F210" s="19">
        <v>40967</v>
      </c>
      <c r="G210" s="8" t="s">
        <v>779</v>
      </c>
      <c r="H210" s="8" t="s">
        <v>504</v>
      </c>
      <c r="I210" s="8" t="s">
        <v>514</v>
      </c>
      <c r="J210" s="9" t="s">
        <v>1221</v>
      </c>
      <c r="K210" s="9" t="s">
        <v>1281</v>
      </c>
      <c r="L210" s="9" t="s">
        <v>1282</v>
      </c>
      <c r="M210" s="10" t="str">
        <f>VLOOKUP(B210,SAOM!B$2:H1204,7,0)</f>
        <v>-</v>
      </c>
      <c r="N210" s="33">
        <v>4035</v>
      </c>
      <c r="O210" s="19" t="str">
        <f>VLOOKUP(B210,SAOM!B$2:I1204,8,0)</f>
        <v>-</v>
      </c>
      <c r="P210" s="19" t="str">
        <f>VLOOKUP(B210,AG_Lider!A$1:F1563,6,0)</f>
        <v>VODANET</v>
      </c>
      <c r="Q210" s="24" t="str">
        <f>VLOOKUP(B210,SAOM!B$2:J1204,9,0)</f>
        <v>Aline Rodrigues Silva</v>
      </c>
      <c r="R210" s="19" t="str">
        <f>VLOOKUP(B210,SAOM!B$2:K1650,10,0)</f>
        <v>Rua Tonico Valeriano, 290 - Centro</v>
      </c>
      <c r="S210" s="24" t="str">
        <f>VLOOKUP(B210,SAOM!B$2:L1930,11,0)</f>
        <v>(38) 3236-8122</v>
      </c>
      <c r="T210" s="43"/>
      <c r="U210" s="9" t="str">
        <f>VLOOKUP(B210,SAOM!B$2:M1510,12,0)</f>
        <v>-</v>
      </c>
      <c r="V210" s="19"/>
      <c r="W210" s="9"/>
      <c r="X210" s="52"/>
      <c r="Y210" s="54"/>
      <c r="Z210" s="89" t="s">
        <v>1557</v>
      </c>
      <c r="AA210" s="21"/>
    </row>
    <row r="211" spans="1:28" s="76" customFormat="1">
      <c r="A211" s="32">
        <v>905</v>
      </c>
      <c r="B211" s="92" t="s">
        <v>1372</v>
      </c>
      <c r="C211" s="19">
        <v>40956</v>
      </c>
      <c r="D211" s="19">
        <f t="shared" si="14"/>
        <v>41001</v>
      </c>
      <c r="E211" s="19" t="s">
        <v>507</v>
      </c>
      <c r="F211" s="19">
        <v>40967</v>
      </c>
      <c r="G211" s="8" t="s">
        <v>779</v>
      </c>
      <c r="H211" s="8" t="s">
        <v>504</v>
      </c>
      <c r="I211" s="8" t="s">
        <v>514</v>
      </c>
      <c r="J211" s="9" t="s">
        <v>1222</v>
      </c>
      <c r="K211" s="9" t="s">
        <v>1283</v>
      </c>
      <c r="L211" s="9" t="s">
        <v>1284</v>
      </c>
      <c r="M211" s="10" t="str">
        <f>VLOOKUP(B211,SAOM!B$2:H1205,7,0)</f>
        <v>-</v>
      </c>
      <c r="N211" s="84">
        <v>4033</v>
      </c>
      <c r="O211" s="19" t="str">
        <f>VLOOKUP(B211,SAOM!B$2:I1205,8,0)</f>
        <v>-</v>
      </c>
      <c r="P211" s="19" t="str">
        <f>VLOOKUP(B211,AG_Lider!A$1:F1564,6,0)</f>
        <v>VODANET</v>
      </c>
      <c r="Q211" s="24" t="str">
        <f>VLOOKUP(B211,SAOM!B$2:J1205,9,0)</f>
        <v>Livia Maria Rezende da Silva</v>
      </c>
      <c r="R211" s="19" t="str">
        <f>VLOOKUP(B211,SAOM!B$2:K1651,10,0)</f>
        <v>Rua Coronel Severiano Nogueira, 0 - Centro</v>
      </c>
      <c r="S211" s="24" t="str">
        <f>VLOOKUP(B211,SAOM!B$2:L1931,11,0)</f>
        <v>(31) 3754-1170</v>
      </c>
      <c r="T211" s="43"/>
      <c r="U211" s="9" t="str">
        <f>VLOOKUP(B211,SAOM!B$2:M1511,12,0)</f>
        <v>-</v>
      </c>
      <c r="V211" s="19"/>
      <c r="W211" s="9"/>
      <c r="X211" s="52"/>
      <c r="Y211" s="54"/>
      <c r="Z211" s="89" t="s">
        <v>1560</v>
      </c>
      <c r="AA211" s="21"/>
    </row>
    <row r="212" spans="1:28" s="76" customFormat="1">
      <c r="A212" s="32">
        <v>890</v>
      </c>
      <c r="B212" s="92" t="s">
        <v>1373</v>
      </c>
      <c r="C212" s="19">
        <v>40956</v>
      </c>
      <c r="D212" s="19">
        <f t="shared" si="14"/>
        <v>41001</v>
      </c>
      <c r="E212" s="19" t="s">
        <v>507</v>
      </c>
      <c r="F212" s="19">
        <v>40967</v>
      </c>
      <c r="G212" s="8" t="s">
        <v>779</v>
      </c>
      <c r="H212" s="8" t="s">
        <v>504</v>
      </c>
      <c r="I212" s="8" t="s">
        <v>514</v>
      </c>
      <c r="J212" s="9" t="s">
        <v>1223</v>
      </c>
      <c r="K212" s="9" t="s">
        <v>1285</v>
      </c>
      <c r="L212" s="9" t="s">
        <v>1286</v>
      </c>
      <c r="M212" s="10" t="str">
        <f>VLOOKUP(B212,SAOM!B$2:H1206,7,0)</f>
        <v>-</v>
      </c>
      <c r="N212" s="84">
        <v>4033</v>
      </c>
      <c r="O212" s="19" t="str">
        <f>VLOOKUP(B212,SAOM!B$2:I1206,8,0)</f>
        <v>-</v>
      </c>
      <c r="P212" s="19" t="str">
        <f>VLOOKUP(B212,AG_Lider!A$1:F1565,6,0)</f>
        <v>VODANET</v>
      </c>
      <c r="Q212" s="24" t="str">
        <f>VLOOKUP(B212,SAOM!B$2:J1206,9,0)</f>
        <v>Aline Campos Ferreira</v>
      </c>
      <c r="R212" s="19" t="str">
        <f>VLOOKUP(B212,SAOM!B$2:K1652,10,0)</f>
        <v>Rua Antônio Marques, 0 - Centro</v>
      </c>
      <c r="S212" s="24" t="str">
        <f>VLOOKUP(B212,SAOM!B$2:L1932,11,0)</f>
        <v>(33) 3355-8057</v>
      </c>
      <c r="T212" s="43"/>
      <c r="U212" s="9" t="str">
        <f>VLOOKUP(B212,SAOM!B$2:M1512,12,0)</f>
        <v>-</v>
      </c>
      <c r="V212" s="19"/>
      <c r="W212" s="9"/>
      <c r="X212" s="52"/>
      <c r="Y212" s="54"/>
      <c r="Z212" s="89" t="s">
        <v>1561</v>
      </c>
      <c r="AA212" s="21"/>
    </row>
    <row r="213" spans="1:28" s="76" customFormat="1">
      <c r="A213" s="32">
        <v>874</v>
      </c>
      <c r="B213" s="92" t="s">
        <v>1374</v>
      </c>
      <c r="C213" s="19">
        <v>40956</v>
      </c>
      <c r="D213" s="19">
        <f t="shared" si="14"/>
        <v>41001</v>
      </c>
      <c r="E213" s="19" t="s">
        <v>507</v>
      </c>
      <c r="F213" s="19">
        <v>40967</v>
      </c>
      <c r="G213" s="8" t="s">
        <v>779</v>
      </c>
      <c r="H213" s="8" t="s">
        <v>504</v>
      </c>
      <c r="I213" s="8" t="s">
        <v>514</v>
      </c>
      <c r="J213" s="9" t="s">
        <v>1224</v>
      </c>
      <c r="K213" s="9" t="s">
        <v>1287</v>
      </c>
      <c r="L213" s="9" t="s">
        <v>1288</v>
      </c>
      <c r="M213" s="10" t="str">
        <f>VLOOKUP(B213,SAOM!B$2:H1207,7,0)</f>
        <v>-</v>
      </c>
      <c r="N213" s="84">
        <v>4033</v>
      </c>
      <c r="O213" s="19" t="str">
        <f>VLOOKUP(B213,SAOM!B$2:I1207,8,0)</f>
        <v>-</v>
      </c>
      <c r="P213" s="19" t="str">
        <f>VLOOKUP(B213,AG_Lider!A$1:F1566,6,0)</f>
        <v>VODANET</v>
      </c>
      <c r="Q213" s="24" t="str">
        <f>VLOOKUP(B213,SAOM!B$2:J1207,9,0)</f>
        <v>Angelo Marcos de assis Bitencourt</v>
      </c>
      <c r="R213" s="19" t="str">
        <f>VLOOKUP(B213,SAOM!B$2:K1653,10,0)</f>
        <v>Rua Augusto Mendes de Carvalho, 0 - Centro</v>
      </c>
      <c r="S213" s="24" t="str">
        <f>VLOOKUP(B213,SAOM!B$2:L1933,11,0)</f>
        <v>(33) 3373-1193</v>
      </c>
      <c r="T213" s="43"/>
      <c r="U213" s="9" t="str">
        <f>VLOOKUP(B213,SAOM!B$2:M1513,12,0)</f>
        <v>-</v>
      </c>
      <c r="V213" s="19"/>
      <c r="W213" s="9"/>
      <c r="X213" s="52"/>
      <c r="Y213" s="54"/>
      <c r="Z213" s="89" t="s">
        <v>2872</v>
      </c>
      <c r="AA213" s="21"/>
    </row>
    <row r="214" spans="1:28" s="76" customFormat="1">
      <c r="A214" s="32">
        <v>894</v>
      </c>
      <c r="B214" s="92" t="s">
        <v>1568</v>
      </c>
      <c r="C214" s="19">
        <v>40956</v>
      </c>
      <c r="D214" s="19">
        <f t="shared" si="14"/>
        <v>41001</v>
      </c>
      <c r="E214" s="19">
        <f t="shared" si="13"/>
        <v>41016</v>
      </c>
      <c r="F214" s="19"/>
      <c r="G214" s="8" t="s">
        <v>525</v>
      </c>
      <c r="H214" s="8" t="s">
        <v>696</v>
      </c>
      <c r="I214" s="8" t="s">
        <v>507</v>
      </c>
      <c r="J214" s="9" t="s">
        <v>1225</v>
      </c>
      <c r="K214" s="9" t="s">
        <v>1289</v>
      </c>
      <c r="L214" s="9" t="s">
        <v>1290</v>
      </c>
      <c r="M214" s="10" t="str">
        <f>VLOOKUP(B214,SAOM!B$2:H1208,7,0)</f>
        <v>SES-CONS-0894</v>
      </c>
      <c r="N214" s="84">
        <v>4033</v>
      </c>
      <c r="O214" s="19">
        <f>VLOOKUP(B214,SAOM!B$2:I1208,8,0)</f>
        <v>40969</v>
      </c>
      <c r="P214" s="19" t="e">
        <f>VLOOKUP(B214,AG_Lider!A$1:F1567,6,0)</f>
        <v>#N/A</v>
      </c>
      <c r="Q214" s="24" t="str">
        <f>VLOOKUP(B214,SAOM!B$2:J1208,9,0)</f>
        <v>Daniel Ramos Athouguia</v>
      </c>
      <c r="R214" s="19" t="str">
        <f>VLOOKUP(B214,SAOM!B$2:K1654,10,0)</f>
        <v>Rua São José, 508 - Centro</v>
      </c>
      <c r="S214" s="24" t="str">
        <f>VLOOKUP(B214,SAOM!B$2:L1934,11,0)</f>
        <v>(31) 3686-0018</v>
      </c>
      <c r="T214" s="43">
        <v>40969</v>
      </c>
      <c r="U214" s="9" t="str">
        <f>VLOOKUP(B214,SAOM!B$2:M1514,12,0)</f>
        <v>00:20:0E:10:48:56</v>
      </c>
      <c r="V214" s="19">
        <v>40969</v>
      </c>
      <c r="W214" s="9" t="s">
        <v>979</v>
      </c>
      <c r="X214" s="52">
        <v>40970</v>
      </c>
      <c r="Y214" s="54"/>
      <c r="Z214" s="46"/>
      <c r="AA214" s="21">
        <v>40970</v>
      </c>
      <c r="AB214" s="21"/>
    </row>
    <row r="215" spans="1:28" s="76" customFormat="1">
      <c r="A215" s="32">
        <v>878</v>
      </c>
      <c r="B215" s="92" t="s">
        <v>1375</v>
      </c>
      <c r="C215" s="19">
        <v>40956</v>
      </c>
      <c r="D215" s="19">
        <f t="shared" si="14"/>
        <v>41001</v>
      </c>
      <c r="E215" s="19" t="s">
        <v>507</v>
      </c>
      <c r="F215" s="19">
        <v>40967</v>
      </c>
      <c r="G215" s="8" t="s">
        <v>779</v>
      </c>
      <c r="H215" s="8" t="s">
        <v>504</v>
      </c>
      <c r="I215" s="8" t="s">
        <v>514</v>
      </c>
      <c r="J215" s="9" t="s">
        <v>1226</v>
      </c>
      <c r="K215" s="9" t="s">
        <v>1291</v>
      </c>
      <c r="L215" s="9" t="s">
        <v>1292</v>
      </c>
      <c r="M215" s="10" t="str">
        <f>VLOOKUP(B215,SAOM!B$2:H1209,7,0)</f>
        <v>-</v>
      </c>
      <c r="N215" s="84">
        <v>4033</v>
      </c>
      <c r="O215" s="19" t="str">
        <f>VLOOKUP(B215,SAOM!B$2:I1209,8,0)</f>
        <v>-</v>
      </c>
      <c r="P215" s="19" t="str">
        <f>VLOOKUP(B215,AG_Lider!A$1:F1568,6,0)</f>
        <v>VODANET</v>
      </c>
      <c r="Q215" s="24" t="str">
        <f>VLOOKUP(B215,SAOM!B$2:J1209,9,0)</f>
        <v>Fernando Victor Martins Rubatino</v>
      </c>
      <c r="R215" s="19" t="str">
        <f>VLOOKUP(B215,SAOM!B$2:K1655,10,0)</f>
        <v>rodovia MG 420, 0 KM 17 - Centro</v>
      </c>
      <c r="S215" s="24" t="str">
        <f>VLOOKUP(B215,SAOM!B$2:L1935,11,0)</f>
        <v>(32) 3343-1233</v>
      </c>
      <c r="T215" s="43"/>
      <c r="U215" s="9" t="str">
        <f>VLOOKUP(B215,SAOM!B$2:M1515,12,0)</f>
        <v>-</v>
      </c>
      <c r="V215" s="19"/>
      <c r="W215" s="9"/>
      <c r="X215" s="52"/>
      <c r="Y215" s="54"/>
      <c r="Z215" s="89" t="s">
        <v>1561</v>
      </c>
      <c r="AA215" s="21"/>
    </row>
    <row r="216" spans="1:28" s="76" customFormat="1">
      <c r="A216" s="32">
        <v>909</v>
      </c>
      <c r="B216" s="95" t="s">
        <v>1376</v>
      </c>
      <c r="C216" s="19">
        <v>40956</v>
      </c>
      <c r="D216" s="19">
        <f t="shared" si="14"/>
        <v>41001</v>
      </c>
      <c r="E216" s="19" t="s">
        <v>507</v>
      </c>
      <c r="F216" s="19">
        <v>40967</v>
      </c>
      <c r="G216" s="8" t="s">
        <v>525</v>
      </c>
      <c r="H216" s="8" t="s">
        <v>504</v>
      </c>
      <c r="I216" s="8" t="s">
        <v>507</v>
      </c>
      <c r="J216" s="9" t="s">
        <v>1227</v>
      </c>
      <c r="K216" s="9" t="s">
        <v>1293</v>
      </c>
      <c r="L216" s="9" t="s">
        <v>1294</v>
      </c>
      <c r="M216" s="10" t="str">
        <f>VLOOKUP(B216,SAOM!B$2:H1210,7,0)</f>
        <v>SES-LUUZ-0909</v>
      </c>
      <c r="N216" s="84">
        <v>4033</v>
      </c>
      <c r="O216" s="19">
        <f>VLOOKUP(B216,SAOM!B$2:I1210,8,0)</f>
        <v>40989</v>
      </c>
      <c r="P216" s="19" t="str">
        <f>VLOOKUP(B216,AG_Lider!A$1:F1569,6,0)</f>
        <v>CONCLUÍDO</v>
      </c>
      <c r="Q216" s="24" t="str">
        <f>VLOOKUP(B216,SAOM!B$2:J1210,9,0)</f>
        <v>Luciana Couto Lima</v>
      </c>
      <c r="R216" s="19" t="str">
        <f>VLOOKUP(B216,SAOM!B$2:K1656,10,0)</f>
        <v>praça Antônio Eugênio Filho, 10 - Rosário</v>
      </c>
      <c r="S216" s="24" t="str">
        <f>VLOOKUP(B216,SAOM!B$2:L1936,11,0)</f>
        <v>(37) 3421-4698</v>
      </c>
      <c r="T216" s="43"/>
      <c r="U216" s="9" t="str">
        <f>VLOOKUP(B216,SAOM!B$2:M1516,12,0)</f>
        <v>00:20:0E:10:48:E0</v>
      </c>
      <c r="V216" s="19">
        <v>40991</v>
      </c>
      <c r="W216" s="9"/>
      <c r="X216" s="52">
        <v>40991</v>
      </c>
      <c r="Y216" s="54"/>
      <c r="Z216" s="89"/>
      <c r="AA216" s="21">
        <v>40991</v>
      </c>
      <c r="AB216" s="21"/>
    </row>
    <row r="217" spans="1:28" s="76" customFormat="1">
      <c r="A217" s="32">
        <v>898</v>
      </c>
      <c r="B217" s="92" t="s">
        <v>1377</v>
      </c>
      <c r="C217" s="19">
        <v>40956</v>
      </c>
      <c r="D217" s="19">
        <f t="shared" si="14"/>
        <v>41001</v>
      </c>
      <c r="E217" s="19" t="s">
        <v>507</v>
      </c>
      <c r="F217" s="19">
        <v>40967</v>
      </c>
      <c r="G217" s="8" t="s">
        <v>779</v>
      </c>
      <c r="H217" s="8" t="s">
        <v>504</v>
      </c>
      <c r="I217" s="8" t="s">
        <v>514</v>
      </c>
      <c r="J217" s="9" t="s">
        <v>1228</v>
      </c>
      <c r="K217" s="9" t="s">
        <v>1295</v>
      </c>
      <c r="L217" s="9" t="s">
        <v>1296</v>
      </c>
      <c r="M217" s="10" t="str">
        <f>VLOOKUP(B217,SAOM!B$2:H1211,7,0)</f>
        <v>-</v>
      </c>
      <c r="N217" s="84">
        <v>4033</v>
      </c>
      <c r="O217" s="19" t="str">
        <f>VLOOKUP(B217,SAOM!B$2:I1211,8,0)</f>
        <v>-</v>
      </c>
      <c r="P217" s="19" t="str">
        <f>VLOOKUP(B217,AG_Lider!A$1:F1570,6,0)</f>
        <v>AGENDAR</v>
      </c>
      <c r="Q217" s="24" t="str">
        <f>VLOOKUP(B217,SAOM!B$2:J1211,9,0)</f>
        <v>Monaliza Santana Pereira</v>
      </c>
      <c r="R217" s="19" t="str">
        <f>VLOOKUP(B217,SAOM!B$2:K1657,10,0)</f>
        <v>Rua Machado de Assis, 173 - Centro</v>
      </c>
      <c r="S217" s="24" t="str">
        <f>VLOOKUP(B217,SAOM!B$2:L1937,11,0)</f>
        <v>(33) 3357-2054</v>
      </c>
      <c r="T217" s="43"/>
      <c r="U217" s="9" t="str">
        <f>VLOOKUP(B217,SAOM!B$2:M1517,12,0)</f>
        <v>-</v>
      </c>
      <c r="V217" s="19"/>
      <c r="W217" s="9"/>
      <c r="X217" s="52"/>
      <c r="Y217" s="54"/>
      <c r="Z217" s="89" t="s">
        <v>1555</v>
      </c>
      <c r="AA217" s="21"/>
    </row>
    <row r="218" spans="1:28" s="76" customFormat="1">
      <c r="A218" s="32">
        <v>883</v>
      </c>
      <c r="B218" s="92" t="s">
        <v>1378</v>
      </c>
      <c r="C218" s="19">
        <v>40956</v>
      </c>
      <c r="D218" s="19">
        <f t="shared" si="14"/>
        <v>41001</v>
      </c>
      <c r="E218" s="19" t="s">
        <v>507</v>
      </c>
      <c r="F218" s="19">
        <v>40967</v>
      </c>
      <c r="G218" s="8" t="s">
        <v>779</v>
      </c>
      <c r="H218" s="8" t="s">
        <v>504</v>
      </c>
      <c r="I218" s="8" t="s">
        <v>514</v>
      </c>
      <c r="J218" s="9" t="s">
        <v>1229</v>
      </c>
      <c r="K218" s="9" t="s">
        <v>1297</v>
      </c>
      <c r="L218" s="9" t="s">
        <v>1298</v>
      </c>
      <c r="M218" s="10" t="str">
        <f>VLOOKUP(B218,SAOM!B$2:H1212,7,0)</f>
        <v>-</v>
      </c>
      <c r="N218" s="33">
        <v>4035</v>
      </c>
      <c r="O218" s="19" t="str">
        <f>VLOOKUP(B218,SAOM!B$2:I1212,8,0)</f>
        <v>-</v>
      </c>
      <c r="P218" s="19" t="str">
        <f>VLOOKUP(B218,AG_Lider!A$1:F1571,6,0)</f>
        <v>VODANET</v>
      </c>
      <c r="Q218" s="24" t="str">
        <f>VLOOKUP(B218,SAOM!B$2:J1212,9,0)</f>
        <v>Marcela Gonçalves Ferreira</v>
      </c>
      <c r="R218" s="19" t="str">
        <f>VLOOKUP(B218,SAOM!B$2:K1658,10,0)</f>
        <v>Rua Sebastião de Quadros, 176 - Caxambu</v>
      </c>
      <c r="S218" s="24" t="str">
        <f>VLOOKUP(B218,SAOM!B$2:L1938,11,0)</f>
        <v>(38) 3527-1815</v>
      </c>
      <c r="T218" s="43"/>
      <c r="U218" s="9" t="str">
        <f>VLOOKUP(B218,SAOM!B$2:M1518,12,0)</f>
        <v>-</v>
      </c>
      <c r="V218" s="19"/>
      <c r="W218" s="9"/>
      <c r="X218" s="52"/>
      <c r="Y218" s="54"/>
      <c r="Z218" s="89" t="s">
        <v>1560</v>
      </c>
      <c r="AA218" s="21"/>
    </row>
    <row r="219" spans="1:28" s="76" customFormat="1">
      <c r="A219" s="32">
        <v>913</v>
      </c>
      <c r="B219" s="92" t="s">
        <v>1379</v>
      </c>
      <c r="C219" s="19">
        <v>40956</v>
      </c>
      <c r="D219" s="19">
        <f t="shared" si="14"/>
        <v>41001</v>
      </c>
      <c r="E219" s="19" t="s">
        <v>507</v>
      </c>
      <c r="F219" s="19">
        <v>40976</v>
      </c>
      <c r="G219" s="8" t="s">
        <v>1548</v>
      </c>
      <c r="H219" s="8" t="s">
        <v>504</v>
      </c>
      <c r="I219" s="8" t="s">
        <v>507</v>
      </c>
      <c r="J219" s="9" t="s">
        <v>1230</v>
      </c>
      <c r="K219" s="9" t="s">
        <v>1299</v>
      </c>
      <c r="L219" s="9" t="s">
        <v>1300</v>
      </c>
      <c r="M219" s="10" t="str">
        <f>VLOOKUP(B219,SAOM!B$2:H1213,7,0)</f>
        <v>-</v>
      </c>
      <c r="N219" s="84">
        <v>4033</v>
      </c>
      <c r="O219" s="19" t="str">
        <f>VLOOKUP(B219,SAOM!B$2:I1213,8,0)</f>
        <v>-</v>
      </c>
      <c r="P219" s="19" t="e">
        <f>VLOOKUP(B219,AG_Lider!A$1:F1572,6,0)</f>
        <v>#N/A</v>
      </c>
      <c r="Q219" s="24" t="str">
        <f>VLOOKUP(B219,SAOM!B$2:J1213,9,0)</f>
        <v>Daniele Cerqueira Ladeira</v>
      </c>
      <c r="R219" s="19" t="str">
        <f>VLOOKUP(B219,SAOM!B$2:K1659,10,0)</f>
        <v>praça Getulio Silva, 56 - Centro</v>
      </c>
      <c r="S219" s="24" t="str">
        <f>VLOOKUP(B219,SAOM!B$2:L1939,11,0)</f>
        <v>(32) 3353-6460</v>
      </c>
      <c r="T219" s="43"/>
      <c r="U219" s="9" t="str">
        <f>VLOOKUP(B219,SAOM!B$2:M1519,12,0)</f>
        <v>-</v>
      </c>
      <c r="V219" s="19"/>
      <c r="W219" s="9"/>
      <c r="X219" s="52"/>
      <c r="Y219" s="54"/>
      <c r="Z219" s="46" t="s">
        <v>2377</v>
      </c>
      <c r="AA219" s="21">
        <v>40984</v>
      </c>
    </row>
    <row r="220" spans="1:28" s="76" customFormat="1">
      <c r="A220" s="32">
        <v>902</v>
      </c>
      <c r="B220" s="92" t="s">
        <v>1380</v>
      </c>
      <c r="C220" s="19">
        <v>40956</v>
      </c>
      <c r="D220" s="19">
        <f t="shared" si="14"/>
        <v>41001</v>
      </c>
      <c r="E220" s="19" t="s">
        <v>507</v>
      </c>
      <c r="F220" s="19">
        <v>40967</v>
      </c>
      <c r="G220" s="8" t="s">
        <v>779</v>
      </c>
      <c r="H220" s="8" t="s">
        <v>504</v>
      </c>
      <c r="I220" s="8" t="s">
        <v>514</v>
      </c>
      <c r="J220" s="9" t="s">
        <v>1231</v>
      </c>
      <c r="K220" s="9" t="s">
        <v>1301</v>
      </c>
      <c r="L220" s="9" t="s">
        <v>1302</v>
      </c>
      <c r="M220" s="10" t="str">
        <f>VLOOKUP(B220,SAOM!B$2:H1214,7,0)</f>
        <v>-</v>
      </c>
      <c r="N220" s="84">
        <v>4033</v>
      </c>
      <c r="O220" s="19" t="str">
        <f>VLOOKUP(B220,SAOM!B$2:I1214,8,0)</f>
        <v>-</v>
      </c>
      <c r="P220" s="19" t="str">
        <f>VLOOKUP(B220,AG_Lider!A$1:F1573,6,0)</f>
        <v>VODANET</v>
      </c>
      <c r="Q220" s="24" t="str">
        <f>VLOOKUP(B220,SAOM!B$2:J1214,9,0)</f>
        <v>Ana Gabriela Sivieri Pereira Alves</v>
      </c>
      <c r="R220" s="19" t="str">
        <f>VLOOKUP(B220,SAOM!B$2:K1660,10,0)</f>
        <v>avenida Getúlio Vargas, 257 - Centro</v>
      </c>
      <c r="S220" s="24" t="str">
        <f>VLOOKUP(B220,SAOM!B$2:L1940,11,0)</f>
        <v>(34) 3844-1378</v>
      </c>
      <c r="T220" s="43"/>
      <c r="U220" s="9" t="str">
        <f>VLOOKUP(B220,SAOM!B$2:M1520,12,0)</f>
        <v>-</v>
      </c>
      <c r="V220" s="19"/>
      <c r="W220" s="9"/>
      <c r="X220" s="52"/>
      <c r="Y220" s="54"/>
      <c r="Z220" s="89" t="s">
        <v>1555</v>
      </c>
      <c r="AA220" s="21"/>
    </row>
    <row r="221" spans="1:28" s="76" customFormat="1">
      <c r="A221" s="32">
        <v>887</v>
      </c>
      <c r="B221" s="92" t="s">
        <v>1381</v>
      </c>
      <c r="C221" s="19">
        <v>40956</v>
      </c>
      <c r="D221" s="19">
        <f t="shared" si="14"/>
        <v>41001</v>
      </c>
      <c r="E221" s="19" t="s">
        <v>507</v>
      </c>
      <c r="F221" s="19">
        <v>40967</v>
      </c>
      <c r="G221" s="8" t="s">
        <v>779</v>
      </c>
      <c r="H221" s="8" t="s">
        <v>504</v>
      </c>
      <c r="I221" s="8" t="s">
        <v>514</v>
      </c>
      <c r="J221" s="9" t="s">
        <v>1232</v>
      </c>
      <c r="K221" s="9" t="s">
        <v>1303</v>
      </c>
      <c r="L221" s="9" t="s">
        <v>1304</v>
      </c>
      <c r="M221" s="10" t="str">
        <f>VLOOKUP(B221,SAOM!B$2:H1215,7,0)</f>
        <v>-</v>
      </c>
      <c r="N221" s="84">
        <v>4033</v>
      </c>
      <c r="O221" s="19" t="str">
        <f>VLOOKUP(B221,SAOM!B$2:I1215,8,0)</f>
        <v>-</v>
      </c>
      <c r="P221" s="19" t="str">
        <f>VLOOKUP(B221,AG_Lider!A$1:F1574,6,0)</f>
        <v>VODANET</v>
      </c>
      <c r="Q221" s="24" t="str">
        <f>VLOOKUP(B221,SAOM!B$2:J1215,9,0)</f>
        <v>José Rodrigues Freira Filho</v>
      </c>
      <c r="R221" s="19" t="str">
        <f>VLOOKUP(B221,SAOM!B$2:K1661,10,0)</f>
        <v>Rua Major João Gonçalves, 155 - Centro</v>
      </c>
      <c r="S221" s="24" t="str">
        <f>VLOOKUP(B221,SAOM!B$2:L1941,11,0)</f>
        <v>(35) 3523-1350</v>
      </c>
      <c r="T221" s="43"/>
      <c r="U221" s="9" t="str">
        <f>VLOOKUP(B221,SAOM!B$2:M1521,12,0)</f>
        <v>-</v>
      </c>
      <c r="V221" s="19"/>
      <c r="W221" s="9"/>
      <c r="X221" s="52"/>
      <c r="Y221" s="54"/>
      <c r="Z221" s="89" t="s">
        <v>2872</v>
      </c>
      <c r="AA221" s="21"/>
    </row>
    <row r="222" spans="1:28" s="76" customFormat="1">
      <c r="A222" s="32">
        <v>906</v>
      </c>
      <c r="B222" s="92" t="s">
        <v>1382</v>
      </c>
      <c r="C222" s="19">
        <v>40956</v>
      </c>
      <c r="D222" s="19">
        <f t="shared" si="14"/>
        <v>41001</v>
      </c>
      <c r="E222" s="19" t="s">
        <v>507</v>
      </c>
      <c r="F222" s="19">
        <v>40967</v>
      </c>
      <c r="G222" s="8" t="s">
        <v>779</v>
      </c>
      <c r="H222" s="8" t="s">
        <v>504</v>
      </c>
      <c r="I222" s="8" t="s">
        <v>514</v>
      </c>
      <c r="J222" s="9" t="s">
        <v>1233</v>
      </c>
      <c r="K222" s="9" t="s">
        <v>1305</v>
      </c>
      <c r="L222" s="9" t="s">
        <v>1306</v>
      </c>
      <c r="M222" s="10" t="str">
        <f>VLOOKUP(B222,SAOM!B$2:H1216,7,0)</f>
        <v>-</v>
      </c>
      <c r="N222" s="84">
        <v>4033</v>
      </c>
      <c r="O222" s="19" t="str">
        <f>VLOOKUP(B222,SAOM!B$2:I1216,8,0)</f>
        <v>-</v>
      </c>
      <c r="P222" s="19" t="str">
        <f>VLOOKUP(B222,AG_Lider!A$1:F1575,6,0)</f>
        <v>VODANET</v>
      </c>
      <c r="Q222" s="24" t="str">
        <f>VLOOKUP(B222,SAOM!B$2:J1216,9,0)</f>
        <v>Cintia de Cassia Freitas</v>
      </c>
      <c r="R222" s="19" t="str">
        <f>VLOOKUP(B222,SAOM!B$2:K1662,10,0)</f>
        <v>Rua Dr Helio Andrade, 42 - Centro</v>
      </c>
      <c r="S222" s="24" t="str">
        <f>VLOOKUP(B222,SAOM!B$2:L1942,11,0)</f>
        <v>(35) 3823-1347</v>
      </c>
      <c r="T222" s="43"/>
      <c r="U222" s="9" t="str">
        <f>VLOOKUP(B222,SAOM!B$2:M1522,12,0)</f>
        <v>-</v>
      </c>
      <c r="V222" s="19"/>
      <c r="W222" s="9"/>
      <c r="X222" s="52"/>
      <c r="Y222" s="54"/>
      <c r="Z222" s="46" t="s">
        <v>2450</v>
      </c>
      <c r="AA222" s="21">
        <v>40967</v>
      </c>
    </row>
    <row r="223" spans="1:28" s="76" customFormat="1">
      <c r="A223" s="32">
        <v>891</v>
      </c>
      <c r="B223" s="92" t="s">
        <v>1383</v>
      </c>
      <c r="C223" s="19">
        <v>40956</v>
      </c>
      <c r="D223" s="19">
        <f t="shared" si="14"/>
        <v>41001</v>
      </c>
      <c r="E223" s="19" t="s">
        <v>507</v>
      </c>
      <c r="F223" s="19">
        <v>40967</v>
      </c>
      <c r="G223" s="8" t="s">
        <v>779</v>
      </c>
      <c r="H223" s="8" t="s">
        <v>504</v>
      </c>
      <c r="I223" s="8" t="s">
        <v>514</v>
      </c>
      <c r="J223" s="9" t="s">
        <v>1234</v>
      </c>
      <c r="K223" s="9" t="s">
        <v>1307</v>
      </c>
      <c r="L223" s="9" t="s">
        <v>1308</v>
      </c>
      <c r="M223" s="10" t="str">
        <f>VLOOKUP(B223,SAOM!B$2:H1217,7,0)</f>
        <v>-</v>
      </c>
      <c r="N223" s="33">
        <v>4035</v>
      </c>
      <c r="O223" s="19" t="str">
        <f>VLOOKUP(B223,SAOM!B$2:I1217,8,0)</f>
        <v>-</v>
      </c>
      <c r="P223" s="19" t="str">
        <f>VLOOKUP(B223,AG_Lider!A$1:F1576,6,0)</f>
        <v>VODANET</v>
      </c>
      <c r="Q223" s="24" t="str">
        <f>VLOOKUP(B223,SAOM!B$2:J1217,9,0)</f>
        <v>Flávio Natalancio Antônio de Souza</v>
      </c>
      <c r="R223" s="19" t="str">
        <f>VLOOKUP(B223,SAOM!B$2:K1663,10,0)</f>
        <v>Rua Jonas Carneiro, 307 - Centro</v>
      </c>
      <c r="S223" s="24" t="str">
        <f>VLOOKUP(B223,SAOM!B$2:L1943,11,0)</f>
        <v>(38) 3742-1471</v>
      </c>
      <c r="T223" s="43"/>
      <c r="U223" s="9" t="str">
        <f>VLOOKUP(B223,SAOM!B$2:M1523,12,0)</f>
        <v>-</v>
      </c>
      <c r="V223" s="19"/>
      <c r="W223" s="9"/>
      <c r="X223" s="52"/>
      <c r="Y223" s="54"/>
      <c r="Z223" s="89" t="s">
        <v>2872</v>
      </c>
      <c r="AA223" s="21"/>
    </row>
    <row r="224" spans="1:28" s="76" customFormat="1">
      <c r="A224" s="32">
        <v>875</v>
      </c>
      <c r="B224" s="92" t="s">
        <v>1384</v>
      </c>
      <c r="C224" s="19">
        <v>40956</v>
      </c>
      <c r="D224" s="19">
        <f t="shared" si="14"/>
        <v>41001</v>
      </c>
      <c r="E224" s="19" t="s">
        <v>507</v>
      </c>
      <c r="F224" s="19">
        <v>40967</v>
      </c>
      <c r="G224" s="8" t="s">
        <v>779</v>
      </c>
      <c r="H224" s="8" t="s">
        <v>504</v>
      </c>
      <c r="I224" s="8" t="s">
        <v>514</v>
      </c>
      <c r="J224" s="9" t="s">
        <v>1235</v>
      </c>
      <c r="K224" s="9" t="s">
        <v>1309</v>
      </c>
      <c r="L224" s="9" t="s">
        <v>1310</v>
      </c>
      <c r="M224" s="10" t="str">
        <f>VLOOKUP(B224,SAOM!B$2:H1218,7,0)</f>
        <v>-</v>
      </c>
      <c r="N224" s="84">
        <v>4033</v>
      </c>
      <c r="O224" s="19" t="str">
        <f>VLOOKUP(B224,SAOM!B$2:I1218,8,0)</f>
        <v>-</v>
      </c>
      <c r="P224" s="19" t="str">
        <f>VLOOKUP(B224,AG_Lider!A$1:F1577,6,0)</f>
        <v>VODANET</v>
      </c>
      <c r="Q224" s="24" t="str">
        <f>VLOOKUP(B224,SAOM!B$2:J1218,9,0)</f>
        <v>Livia Borges martins</v>
      </c>
      <c r="R224" s="19" t="str">
        <f>VLOOKUP(B224,SAOM!B$2:K1664,10,0)</f>
        <v>Rua Ananias Teixeira de Avelar, 81 - Centro</v>
      </c>
      <c r="S224" s="24" t="str">
        <f>VLOOKUP(B224,SAOM!B$2:L1944,11,0)</f>
        <v>(35) 3863-2230</v>
      </c>
      <c r="T224" s="43"/>
      <c r="U224" s="9" t="str">
        <f>VLOOKUP(B224,SAOM!B$2:M1524,12,0)</f>
        <v>-</v>
      </c>
      <c r="V224" s="19"/>
      <c r="W224" s="9"/>
      <c r="X224" s="52"/>
      <c r="Y224" s="54"/>
      <c r="Z224" s="89" t="s">
        <v>1555</v>
      </c>
      <c r="AA224" s="21"/>
    </row>
    <row r="225" spans="1:28" s="76" customFormat="1">
      <c r="A225" s="32">
        <v>895</v>
      </c>
      <c r="B225" s="92" t="s">
        <v>1385</v>
      </c>
      <c r="C225" s="19">
        <v>40956</v>
      </c>
      <c r="D225" s="19">
        <f t="shared" si="14"/>
        <v>41001</v>
      </c>
      <c r="E225" s="19">
        <f t="shared" ref="E225:E235" si="15">C225+60</f>
        <v>41016</v>
      </c>
      <c r="F225" s="19">
        <v>40967</v>
      </c>
      <c r="G225" s="8" t="s">
        <v>525</v>
      </c>
      <c r="H225" s="8" t="s">
        <v>504</v>
      </c>
      <c r="I225" s="8" t="s">
        <v>507</v>
      </c>
      <c r="J225" s="9" t="s">
        <v>1236</v>
      </c>
      <c r="K225" s="9" t="s">
        <v>1311</v>
      </c>
      <c r="L225" s="9" t="s">
        <v>1312</v>
      </c>
      <c r="M225" s="10" t="str">
        <f>VLOOKUP(B225,SAOM!B$2:H1219,7,0)</f>
        <v>SES-COUS-0895</v>
      </c>
      <c r="N225" s="33">
        <v>4035</v>
      </c>
      <c r="O225" s="19">
        <f>VLOOKUP(B225,SAOM!B$2:I1219,8,0)</f>
        <v>40970</v>
      </c>
      <c r="P225" s="19" t="str">
        <f>VLOOKUP(B225,AG_Lider!A$1:F1578,6,0)</f>
        <v>CONCLUÍDO</v>
      </c>
      <c r="Q225" s="24" t="str">
        <f>VLOOKUP(B225,SAOM!B$2:J1219,9,0)</f>
        <v>Luccas Alves Mota</v>
      </c>
      <c r="R225" s="19" t="str">
        <f>VLOOKUP(B225,SAOM!B$2:K1665,10,0)</f>
        <v>Rua Nozinho Prates, 1011 - Sagrada Família</v>
      </c>
      <c r="S225" s="24" t="str">
        <f>VLOOKUP(B225,SAOM!B$2:L1945,11,0)</f>
        <v>(38) 3228-2284</v>
      </c>
      <c r="T225" s="43">
        <v>40969</v>
      </c>
      <c r="U225" s="9" t="str">
        <f>VLOOKUP(B225,SAOM!B$2:M1525,12,0)</f>
        <v>00:20:0E:10:48:7E</v>
      </c>
      <c r="V225" s="19">
        <v>40970</v>
      </c>
      <c r="W225" s="9" t="s">
        <v>498</v>
      </c>
      <c r="X225" s="52">
        <v>40970</v>
      </c>
      <c r="Y225" s="54"/>
      <c r="Z225" s="46"/>
      <c r="AA225" s="21">
        <v>40970</v>
      </c>
      <c r="AB225" s="21"/>
    </row>
    <row r="226" spans="1:28" s="76" customFormat="1">
      <c r="A226" s="32">
        <v>880</v>
      </c>
      <c r="B226" s="92" t="s">
        <v>1386</v>
      </c>
      <c r="C226" s="19">
        <v>40956</v>
      </c>
      <c r="D226" s="19">
        <f t="shared" si="14"/>
        <v>41001</v>
      </c>
      <c r="E226" s="19">
        <f t="shared" si="15"/>
        <v>41016</v>
      </c>
      <c r="F226" s="19">
        <v>40977</v>
      </c>
      <c r="G226" s="57" t="s">
        <v>779</v>
      </c>
      <c r="H226" s="8" t="s">
        <v>504</v>
      </c>
      <c r="I226" s="8" t="s">
        <v>514</v>
      </c>
      <c r="J226" s="9" t="s">
        <v>1237</v>
      </c>
      <c r="K226" s="9" t="s">
        <v>1313</v>
      </c>
      <c r="L226" s="9" t="s">
        <v>1314</v>
      </c>
      <c r="M226" s="10" t="str">
        <f>VLOOKUP(B226,SAOM!B$2:H1220,7,0)</f>
        <v>-</v>
      </c>
      <c r="N226" s="33">
        <v>4035</v>
      </c>
      <c r="O226" s="19" t="str">
        <f>VLOOKUP(B226,SAOM!B$2:I1220,8,0)</f>
        <v>-</v>
      </c>
      <c r="P226" s="19" t="str">
        <f>VLOOKUP(B226,AG_Lider!A$1:F1579,6,0)</f>
        <v>VODANET</v>
      </c>
      <c r="Q226" s="24" t="str">
        <f>VLOOKUP(B226,SAOM!B$2:J1220,9,0)</f>
        <v>Paulo Fernando Costa Faria</v>
      </c>
      <c r="R226" s="19" t="str">
        <f>VLOOKUP(B226,SAOM!B$2:K1666,10,0)</f>
        <v>avenida Nossa Senhora das Graças, 0 - Centro</v>
      </c>
      <c r="S226" s="24" t="str">
        <f>VLOOKUP(B226,SAOM!B$2:L1946,11,0)</f>
        <v>(38) 3831-7133</v>
      </c>
      <c r="T226" s="43"/>
      <c r="U226" s="9" t="str">
        <f>VLOOKUP(B226,SAOM!B$2:M1526,12,0)</f>
        <v>-</v>
      </c>
      <c r="V226" s="19"/>
      <c r="W226" s="9"/>
      <c r="X226" s="52"/>
      <c r="Y226" s="54"/>
      <c r="Z226" s="46" t="s">
        <v>1524</v>
      </c>
      <c r="AA226" s="21">
        <v>40970</v>
      </c>
    </row>
    <row r="227" spans="1:28" s="76" customFormat="1">
      <c r="A227" s="32">
        <v>910</v>
      </c>
      <c r="B227" s="92" t="s">
        <v>1387</v>
      </c>
      <c r="C227" s="19">
        <v>40956</v>
      </c>
      <c r="D227" s="19">
        <f t="shared" si="14"/>
        <v>41001</v>
      </c>
      <c r="E227" s="19">
        <f t="shared" si="15"/>
        <v>41016</v>
      </c>
      <c r="F227" s="19"/>
      <c r="G227" s="8" t="s">
        <v>525</v>
      </c>
      <c r="H227" s="8" t="s">
        <v>504</v>
      </c>
      <c r="I227" s="8" t="s">
        <v>507</v>
      </c>
      <c r="J227" s="9" t="s">
        <v>1238</v>
      </c>
      <c r="K227" s="9" t="s">
        <v>1315</v>
      </c>
      <c r="L227" s="9" t="s">
        <v>1316</v>
      </c>
      <c r="M227" s="10" t="str">
        <f>VLOOKUP(B227,SAOM!B$2:H1221,7,0)</f>
        <v>SES-MEEL-0910</v>
      </c>
      <c r="N227" s="33">
        <v>4035</v>
      </c>
      <c r="O227" s="19">
        <f>VLOOKUP(B227,SAOM!B$2:I1221,8,0)</f>
        <v>40970</v>
      </c>
      <c r="P227" s="19" t="str">
        <f>VLOOKUP(B227,AG_Lider!A$1:F1580,6,0)</f>
        <v>CONCLUÍDO</v>
      </c>
      <c r="Q227" s="24" t="str">
        <f>VLOOKUP(B227,SAOM!B$2:J1221,9,0)</f>
        <v>Thais Lopes Silveira Silva</v>
      </c>
      <c r="R227" s="19" t="str">
        <f>VLOOKUP(B227,SAOM!B$2:K1667,10,0)</f>
        <v>Rua Astolfo Silva, 79 - Centro</v>
      </c>
      <c r="S227" s="24" t="str">
        <f>VLOOKUP(B227,SAOM!B$2:L1947,11,0)</f>
        <v>(33) 3246-1297</v>
      </c>
      <c r="T227" s="43">
        <v>40969</v>
      </c>
      <c r="U227" s="9" t="str">
        <f>VLOOKUP(B227,SAOM!B$2:M1527,12,0)</f>
        <v>00:20:0E:10:49:EF</v>
      </c>
      <c r="V227" s="19">
        <v>40970</v>
      </c>
      <c r="W227" s="9" t="s">
        <v>678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914</v>
      </c>
      <c r="B228" s="92" t="s">
        <v>1388</v>
      </c>
      <c r="C228" s="19">
        <v>40956</v>
      </c>
      <c r="D228" s="19">
        <f t="shared" si="14"/>
        <v>41001</v>
      </c>
      <c r="E228" s="19" t="s">
        <v>507</v>
      </c>
      <c r="F228" s="19">
        <v>40967</v>
      </c>
      <c r="G228" s="8" t="s">
        <v>779</v>
      </c>
      <c r="H228" s="8" t="s">
        <v>504</v>
      </c>
      <c r="I228" s="8" t="s">
        <v>514</v>
      </c>
      <c r="J228" s="9" t="s">
        <v>1239</v>
      </c>
      <c r="K228" s="9" t="s">
        <v>1317</v>
      </c>
      <c r="L228" s="9" t="s">
        <v>1318</v>
      </c>
      <c r="M228" s="10" t="str">
        <f>VLOOKUP(B228,SAOM!B$2:H1222,7,0)</f>
        <v>-</v>
      </c>
      <c r="N228" s="84">
        <v>4033</v>
      </c>
      <c r="O228" s="19" t="str">
        <f>VLOOKUP(B228,SAOM!B$2:I1222,8,0)</f>
        <v>-</v>
      </c>
      <c r="P228" s="19" t="str">
        <f>VLOOKUP(B228,AG_Lider!A$1:F1582,6,0)</f>
        <v>VODANET</v>
      </c>
      <c r="Q228" s="24" t="str">
        <f>VLOOKUP(B228,SAOM!B$2:J1222,9,0)</f>
        <v>Luiz Antônio Pedroso</v>
      </c>
      <c r="R228" s="19" t="str">
        <f>VLOOKUP(B228,SAOM!B$2:K1668,10,0)</f>
        <v>praça Castorino de Souza, 100 - Centro</v>
      </c>
      <c r="S228" s="24" t="str">
        <f>VLOOKUP(B228,SAOM!B$2:L1948,11,0)</f>
        <v>(35) 3533-1777</v>
      </c>
      <c r="T228" s="43"/>
      <c r="U228" s="9" t="str">
        <f>VLOOKUP(B228,SAOM!B$2:M1528,12,0)</f>
        <v>-</v>
      </c>
      <c r="V228" s="19"/>
      <c r="W228" s="9"/>
      <c r="X228" s="52"/>
      <c r="Y228" s="54"/>
      <c r="Z228" s="89" t="s">
        <v>2872</v>
      </c>
      <c r="AA228" s="21"/>
    </row>
    <row r="229" spans="1:28" s="76" customFormat="1">
      <c r="A229" s="32">
        <v>884</v>
      </c>
      <c r="B229" s="92" t="s">
        <v>1389</v>
      </c>
      <c r="C229" s="19">
        <v>40956</v>
      </c>
      <c r="D229" s="19">
        <f t="shared" si="14"/>
        <v>41001</v>
      </c>
      <c r="E229" s="19" t="s">
        <v>507</v>
      </c>
      <c r="F229" s="19">
        <v>40967</v>
      </c>
      <c r="G229" s="8" t="s">
        <v>779</v>
      </c>
      <c r="H229" s="8" t="s">
        <v>504</v>
      </c>
      <c r="I229" s="8" t="s">
        <v>514</v>
      </c>
      <c r="J229" s="9" t="s">
        <v>1240</v>
      </c>
      <c r="K229" s="9" t="s">
        <v>1319</v>
      </c>
      <c r="L229" s="9" t="s">
        <v>1320</v>
      </c>
      <c r="M229" s="10" t="str">
        <f>VLOOKUP(B229,SAOM!B$2:H1223,7,0)</f>
        <v>-</v>
      </c>
      <c r="N229" s="84">
        <v>4033</v>
      </c>
      <c r="O229" s="19" t="str">
        <f>VLOOKUP(B229,SAOM!B$2:I1223,8,0)</f>
        <v>-</v>
      </c>
      <c r="P229" s="19" t="str">
        <f>VLOOKUP(B229,AG_Lider!A$1:F1583,6,0)</f>
        <v>VODANET</v>
      </c>
      <c r="Q229" s="24" t="str">
        <f>VLOOKUP(B229,SAOM!B$2:J1223,9,0)</f>
        <v>Emília Cristina Ferreira Costa</v>
      </c>
      <c r="R229" s="19" t="str">
        <f>VLOOKUP(B229,SAOM!B$2:K1669,10,0)</f>
        <v>Rua Lambari, 0 - Centro</v>
      </c>
      <c r="S229" s="24" t="str">
        <f>VLOOKUP(B229,SAOM!B$2:L1949,11,0)</f>
        <v>(37) 3435-1102</v>
      </c>
      <c r="T229" s="43"/>
      <c r="U229" s="9" t="str">
        <f>VLOOKUP(B229,SAOM!B$2:M1529,12,0)</f>
        <v>-</v>
      </c>
      <c r="V229" s="19"/>
      <c r="W229" s="9"/>
      <c r="X229" s="52"/>
      <c r="Y229" s="54"/>
      <c r="Z229" s="89" t="s">
        <v>1560</v>
      </c>
      <c r="AA229" s="21"/>
    </row>
    <row r="230" spans="1:28" s="76" customFormat="1">
      <c r="A230" s="32">
        <v>923</v>
      </c>
      <c r="B230" s="92" t="s">
        <v>1321</v>
      </c>
      <c r="C230" s="19">
        <v>40956</v>
      </c>
      <c r="D230" s="19">
        <f t="shared" si="14"/>
        <v>41001</v>
      </c>
      <c r="E230" s="19" t="s">
        <v>507</v>
      </c>
      <c r="F230" s="19">
        <v>40967</v>
      </c>
      <c r="G230" s="8" t="s">
        <v>525</v>
      </c>
      <c r="H230" s="8" t="s">
        <v>504</v>
      </c>
      <c r="I230" s="8" t="s">
        <v>507</v>
      </c>
      <c r="J230" s="9" t="s">
        <v>1322</v>
      </c>
      <c r="K230" s="9" t="s">
        <v>1279</v>
      </c>
      <c r="L230" s="9" t="s">
        <v>1280</v>
      </c>
      <c r="M230" s="10" t="str">
        <f>VLOOKUP(B230,SAOM!B$2:H1224,7,0)</f>
        <v>SES-SAOA-0923</v>
      </c>
      <c r="N230" s="33">
        <v>4035</v>
      </c>
      <c r="O230" s="19">
        <f>VLOOKUP(B230,SAOM!B$2:I1224,8,0)</f>
        <v>41002</v>
      </c>
      <c r="P230" s="19" t="str">
        <f>VLOOKUP(B230,AG_Lider!A$1:F1584,6,0)</f>
        <v>AGENDAR</v>
      </c>
      <c r="Q230" s="24" t="str">
        <f>VLOOKUP(B230,SAOM!B$2:J1224,9,0)</f>
        <v>Milena Zampier Ferreira Costa</v>
      </c>
      <c r="R230" s="19" t="str">
        <f>VLOOKUP(B230,SAOM!B$2:K1670,10,0)</f>
        <v>Rua Pepita Simões de Sardoá, 53 - Centro</v>
      </c>
      <c r="S230" s="24" t="str">
        <f>VLOOKUP(B230,SAOM!B$2:L1950,11,0)</f>
        <v>(33) 3296-1115</v>
      </c>
      <c r="T230" s="43"/>
      <c r="U230" s="9" t="str">
        <f>VLOOKUP(B230,SAOM!B$2:M1530,12,0)</f>
        <v>00:20:0e:10:48:99</v>
      </c>
      <c r="V230" s="19">
        <v>41002</v>
      </c>
      <c r="W230" s="9" t="s">
        <v>2338</v>
      </c>
      <c r="X230" s="52">
        <v>41002</v>
      </c>
      <c r="Y230" s="54"/>
      <c r="Z230" s="89"/>
      <c r="AA230" s="21">
        <v>41002</v>
      </c>
    </row>
    <row r="231" spans="1:28" s="76" customFormat="1">
      <c r="A231" s="32">
        <v>916</v>
      </c>
      <c r="B231" s="92" t="s">
        <v>1323</v>
      </c>
      <c r="C231" s="19">
        <v>40956</v>
      </c>
      <c r="D231" s="19">
        <f t="shared" si="14"/>
        <v>41001</v>
      </c>
      <c r="E231" s="19" t="s">
        <v>507</v>
      </c>
      <c r="F231" s="19">
        <v>40967</v>
      </c>
      <c r="G231" s="8" t="s">
        <v>779</v>
      </c>
      <c r="H231" s="8" t="s">
        <v>504</v>
      </c>
      <c r="I231" s="8" t="s">
        <v>514</v>
      </c>
      <c r="J231" s="9" t="s">
        <v>1324</v>
      </c>
      <c r="K231" s="9" t="s">
        <v>1337</v>
      </c>
      <c r="L231" s="9" t="s">
        <v>1338</v>
      </c>
      <c r="M231" s="10" t="str">
        <f>VLOOKUP(B231,SAOM!B$2:H1225,7,0)</f>
        <v>-</v>
      </c>
      <c r="N231" s="84">
        <v>4033</v>
      </c>
      <c r="O231" s="19" t="str">
        <f>VLOOKUP(B231,SAOM!B$2:I1225,8,0)</f>
        <v>-</v>
      </c>
      <c r="P231" s="19" t="str">
        <f>VLOOKUP(B231,AG_Lider!A$1:F1585,6,0)</f>
        <v>VODANET</v>
      </c>
      <c r="Q231" s="24" t="str">
        <f>VLOOKUP(B231,SAOM!B$2:J1225,9,0)</f>
        <v>Paulo Francisco Afonso da Silva Junior</v>
      </c>
      <c r="R231" s="19" t="str">
        <f>VLOOKUP(B231,SAOM!B$2:K1671,10,0)</f>
        <v>Rua Odilio Torres Costa, 468 - Jardim Florestal</v>
      </c>
      <c r="S231" s="24" t="str">
        <f>VLOOKUP(B231,SAOM!B$2:L1951,11,0)</f>
        <v>(38) 3824-1185</v>
      </c>
      <c r="T231" s="43"/>
      <c r="U231" s="9" t="str">
        <f>VLOOKUP(B231,SAOM!B$2:M1531,12,0)</f>
        <v>-</v>
      </c>
      <c r="V231" s="19"/>
      <c r="W231" s="9"/>
      <c r="X231" s="52"/>
      <c r="Y231" s="54"/>
      <c r="Z231" s="89" t="s">
        <v>1560</v>
      </c>
      <c r="AA231" s="21"/>
    </row>
    <row r="232" spans="1:28" s="76" customFormat="1">
      <c r="A232" s="32">
        <v>917</v>
      </c>
      <c r="B232" s="92" t="s">
        <v>1325</v>
      </c>
      <c r="C232" s="19">
        <v>40956</v>
      </c>
      <c r="D232" s="19">
        <f t="shared" si="14"/>
        <v>41001</v>
      </c>
      <c r="E232" s="19">
        <f t="shared" si="15"/>
        <v>41016</v>
      </c>
      <c r="F232" s="19"/>
      <c r="G232" s="8" t="s">
        <v>525</v>
      </c>
      <c r="H232" s="8" t="s">
        <v>504</v>
      </c>
      <c r="I232" s="8" t="s">
        <v>507</v>
      </c>
      <c r="J232" s="9" t="s">
        <v>1326</v>
      </c>
      <c r="K232" s="9" t="s">
        <v>1339</v>
      </c>
      <c r="L232" s="9" t="s">
        <v>1340</v>
      </c>
      <c r="M232" s="10" t="str">
        <f>VLOOKUP(B232,SAOM!B$2:H1226,7,0)</f>
        <v>SES-ROIA-0917</v>
      </c>
      <c r="N232" s="84">
        <v>4033</v>
      </c>
      <c r="O232" s="19">
        <f>VLOOKUP(B232,SAOM!B$2:I1226,8,0)</f>
        <v>40981</v>
      </c>
      <c r="P232" s="19" t="str">
        <f>VLOOKUP(B232,AG_Lider!A$1:F1586,6,0)</f>
        <v>CONCLUÍDO</v>
      </c>
      <c r="Q232" s="24" t="str">
        <f>VLOOKUP(B232,SAOM!B$2:J1226,9,0)</f>
        <v>Carlos Eduardo Vieira Rocha Mendes</v>
      </c>
      <c r="R232" s="19" t="str">
        <f>VLOOKUP(B232,SAOM!B$2:K1672,10,0)</f>
        <v>Rua Antônio Cunha de Oliveira, 445 - Centro</v>
      </c>
      <c r="S232" s="24" t="str">
        <f>VLOOKUP(B232,SAOM!B$2:L1952,11,0)</f>
        <v>(34) 3848-1526</v>
      </c>
      <c r="T232" s="43"/>
      <c r="U232" s="9" t="str">
        <f>VLOOKUP(B232,SAOM!B$2:M1532,12,0)</f>
        <v>00:20:0E:10:48:F5</v>
      </c>
      <c r="V232" s="19">
        <v>40981</v>
      </c>
      <c r="W232" s="9" t="s">
        <v>1782</v>
      </c>
      <c r="X232" s="52">
        <v>40981</v>
      </c>
      <c r="Y232" s="54"/>
      <c r="Z232" s="46"/>
      <c r="AA232" s="21">
        <v>40981</v>
      </c>
      <c r="AB232" s="21"/>
    </row>
    <row r="233" spans="1:28" s="76" customFormat="1">
      <c r="A233" s="32">
        <v>918</v>
      </c>
      <c r="B233" s="92" t="s">
        <v>1327</v>
      </c>
      <c r="C233" s="19">
        <v>40956</v>
      </c>
      <c r="D233" s="19">
        <f t="shared" si="14"/>
        <v>41001</v>
      </c>
      <c r="E233" s="19" t="s">
        <v>507</v>
      </c>
      <c r="F233" s="19">
        <v>40967</v>
      </c>
      <c r="G233" s="8" t="s">
        <v>779</v>
      </c>
      <c r="H233" s="8" t="s">
        <v>504</v>
      </c>
      <c r="I233" s="8" t="s">
        <v>514</v>
      </c>
      <c r="J233" s="9" t="s">
        <v>1328</v>
      </c>
      <c r="K233" s="9" t="s">
        <v>1341</v>
      </c>
      <c r="L233" s="9" t="s">
        <v>1342</v>
      </c>
      <c r="M233" s="10" t="str">
        <f>VLOOKUP(B233,SAOM!B$2:H1227,7,0)</f>
        <v>-</v>
      </c>
      <c r="N233" s="84">
        <v>4033</v>
      </c>
      <c r="O233" s="19" t="str">
        <f>VLOOKUP(B233,SAOM!B$2:I1227,8,0)</f>
        <v>-</v>
      </c>
      <c r="P233" s="19" t="str">
        <f>VLOOKUP(B233,AG_Lider!A$1:F1587,6,0)</f>
        <v>VODANET</v>
      </c>
      <c r="Q233" s="24" t="str">
        <f>VLOOKUP(B233,SAOM!B$2:J1227,9,0)</f>
        <v>Mariana Aparecida Brum Bicalho</v>
      </c>
      <c r="R233" s="19" t="str">
        <f>VLOOKUP(B233,SAOM!B$2:K1673,10,0)</f>
        <v>praça Manoel Dias da Fonseca, 4 - Centro</v>
      </c>
      <c r="S233" s="24" t="str">
        <f>VLOOKUP(B233,SAOM!B$2:L1953,11,0)</f>
        <v>(31) 3872-5254</v>
      </c>
      <c r="T233" s="43"/>
      <c r="U233" s="9" t="str">
        <f>VLOOKUP(B233,SAOM!B$2:M1533,12,0)</f>
        <v>-</v>
      </c>
      <c r="V233" s="19"/>
      <c r="W233" s="9"/>
      <c r="X233" s="52"/>
      <c r="Y233" s="54"/>
      <c r="Z233" s="89" t="s">
        <v>1560</v>
      </c>
      <c r="AA233" s="21"/>
    </row>
    <row r="234" spans="1:28" s="76" customFormat="1">
      <c r="A234" s="32">
        <v>919</v>
      </c>
      <c r="B234" s="92" t="s">
        <v>1329</v>
      </c>
      <c r="C234" s="19">
        <v>40956</v>
      </c>
      <c r="D234" s="19">
        <f t="shared" si="14"/>
        <v>41001</v>
      </c>
      <c r="E234" s="19" t="s">
        <v>507</v>
      </c>
      <c r="F234" s="19">
        <v>40967</v>
      </c>
      <c r="G234" s="8" t="s">
        <v>779</v>
      </c>
      <c r="H234" s="8" t="s">
        <v>504</v>
      </c>
      <c r="I234" s="8" t="s">
        <v>514</v>
      </c>
      <c r="J234" s="9" t="s">
        <v>1330</v>
      </c>
      <c r="K234" s="9" t="s">
        <v>1343</v>
      </c>
      <c r="L234" s="9" t="s">
        <v>1344</v>
      </c>
      <c r="M234" s="10" t="str">
        <f>VLOOKUP(B234,SAOM!B$2:H1228,7,0)</f>
        <v>-</v>
      </c>
      <c r="N234" s="33">
        <v>4035</v>
      </c>
      <c r="O234" s="19" t="str">
        <f>VLOOKUP(B234,SAOM!B$2:I1228,8,0)</f>
        <v>-</v>
      </c>
      <c r="P234" s="19" t="str">
        <f>VLOOKUP(B234,AG_Lider!A$1:F1588,6,0)</f>
        <v>VODANET</v>
      </c>
      <c r="Q234" s="24" t="str">
        <f>VLOOKUP(B234,SAOM!B$2:J1228,9,0)</f>
        <v>Gustavo Procópio Caldeira Rocha</v>
      </c>
      <c r="R234" s="19" t="str">
        <f>VLOOKUP(B234,SAOM!B$2:K1674,10,0)</f>
        <v>avenida Primeiro de Junho, 1482 - Centro</v>
      </c>
      <c r="S234" s="24" t="str">
        <f>VLOOKUP(B234,SAOM!B$2:L1954,11,0)</f>
        <v>(33) 3412-2289</v>
      </c>
      <c r="T234" s="43"/>
      <c r="U234" s="9" t="str">
        <f>VLOOKUP(B234,SAOM!B$2:M1534,12,0)</f>
        <v>-</v>
      </c>
      <c r="V234" s="19"/>
      <c r="W234" s="9"/>
      <c r="X234" s="52"/>
      <c r="Y234" s="54"/>
      <c r="Z234" s="89" t="s">
        <v>1562</v>
      </c>
      <c r="AA234" s="21"/>
    </row>
    <row r="235" spans="1:28" s="76" customFormat="1">
      <c r="A235" s="32">
        <v>920</v>
      </c>
      <c r="B235" s="92" t="s">
        <v>1331</v>
      </c>
      <c r="C235" s="19">
        <v>40956</v>
      </c>
      <c r="D235" s="19">
        <f t="shared" si="14"/>
        <v>41001</v>
      </c>
      <c r="E235" s="19">
        <f t="shared" si="15"/>
        <v>41016</v>
      </c>
      <c r="F235" s="19">
        <v>40977</v>
      </c>
      <c r="G235" s="8" t="s">
        <v>779</v>
      </c>
      <c r="H235" s="8" t="s">
        <v>504</v>
      </c>
      <c r="I235" s="8" t="s">
        <v>514</v>
      </c>
      <c r="J235" s="9" t="s">
        <v>1332</v>
      </c>
      <c r="K235" s="9" t="s">
        <v>1345</v>
      </c>
      <c r="L235" s="9" t="s">
        <v>1346</v>
      </c>
      <c r="M235" s="10" t="str">
        <f>VLOOKUP(B235,SAOM!B$2:H1229,7,0)</f>
        <v>-</v>
      </c>
      <c r="N235" s="33">
        <v>4035</v>
      </c>
      <c r="O235" s="19">
        <f>VLOOKUP(B235,SAOM!B$2:I1229,8,0)</f>
        <v>40974</v>
      </c>
      <c r="P235" s="19" t="str">
        <f>VLOOKUP(B235,AG_Lider!A$1:F1589,6,0)</f>
        <v>CLIENTE</v>
      </c>
      <c r="Q235" s="24" t="str">
        <f>VLOOKUP(B235,SAOM!B$2:J1229,9,0)</f>
        <v>Stela Maris Machado Alves de Meira</v>
      </c>
      <c r="R235" s="19" t="str">
        <f>VLOOKUP(B235,SAOM!B$2:K1675,10,0)</f>
        <v>Rua Mestra Inhazinha, 0 - Centro</v>
      </c>
      <c r="S235" s="24" t="str">
        <f>VLOOKUP(B235,SAOM!B$2:L1955,11,0)</f>
        <v>(33) 3433-1314</v>
      </c>
      <c r="T235" s="43"/>
      <c r="U235" s="9" t="str">
        <f>VLOOKUP(B235,SAOM!B$2:M1535,12,0)</f>
        <v>-</v>
      </c>
      <c r="V235" s="19"/>
      <c r="W235" s="9"/>
      <c r="X235" s="52"/>
      <c r="Y235" s="54"/>
      <c r="Z235" s="46" t="s">
        <v>1571</v>
      </c>
      <c r="AA235" s="21">
        <v>40977</v>
      </c>
    </row>
    <row r="236" spans="1:28" s="76" customFormat="1">
      <c r="A236" s="32">
        <v>921</v>
      </c>
      <c r="B236" s="92" t="s">
        <v>1333</v>
      </c>
      <c r="C236" s="19">
        <v>40956</v>
      </c>
      <c r="D236" s="19">
        <f t="shared" si="14"/>
        <v>41001</v>
      </c>
      <c r="E236" s="19" t="s">
        <v>507</v>
      </c>
      <c r="F236" s="19">
        <v>40967</v>
      </c>
      <c r="G236" s="8" t="s">
        <v>779</v>
      </c>
      <c r="H236" s="8" t="s">
        <v>504</v>
      </c>
      <c r="I236" s="8" t="s">
        <v>514</v>
      </c>
      <c r="J236" s="9" t="s">
        <v>1334</v>
      </c>
      <c r="K236" s="9" t="s">
        <v>1347</v>
      </c>
      <c r="L236" s="9" t="s">
        <v>1348</v>
      </c>
      <c r="M236" s="10" t="str">
        <f>VLOOKUP(B236,SAOM!B$2:H1230,7,0)</f>
        <v>-</v>
      </c>
      <c r="N236" s="84">
        <v>4033</v>
      </c>
      <c r="O236" s="19" t="str">
        <f>VLOOKUP(B236,SAOM!B$2:I1230,8,0)</f>
        <v>-</v>
      </c>
      <c r="P236" s="19" t="str">
        <f>VLOOKUP(B236,AG_Lider!A$1:F1590,6,0)</f>
        <v>VODANET</v>
      </c>
      <c r="Q236" s="24" t="str">
        <f>VLOOKUP(B236,SAOM!B$2:J1230,9,0)</f>
        <v>Meiry Aparecida Rodrigues Lopes</v>
      </c>
      <c r="R236" s="19" t="str">
        <f>VLOOKUP(B236,SAOM!B$2:K1676,10,0)</f>
        <v>Rua Sebastião Pereira, 625 - Centro</v>
      </c>
      <c r="S236" s="24" t="str">
        <f>VLOOKUP(B236,SAOM!B$2:L1956,11,0)</f>
        <v>(31) 3897-1301</v>
      </c>
      <c r="T236" s="43"/>
      <c r="U236" s="9" t="str">
        <f>VLOOKUP(B236,SAOM!B$2:M1536,12,0)</f>
        <v>-</v>
      </c>
      <c r="V236" s="19"/>
      <c r="W236" s="9"/>
      <c r="X236" s="52"/>
      <c r="Y236" s="54"/>
      <c r="Z236" s="89" t="s">
        <v>1560</v>
      </c>
      <c r="AA236" s="21"/>
    </row>
    <row r="237" spans="1:28" s="76" customFormat="1">
      <c r="A237" s="32">
        <v>922</v>
      </c>
      <c r="B237" s="92" t="s">
        <v>1335</v>
      </c>
      <c r="C237" s="19">
        <v>40956</v>
      </c>
      <c r="D237" s="19">
        <f t="shared" si="14"/>
        <v>41001</v>
      </c>
      <c r="E237" s="19" t="s">
        <v>507</v>
      </c>
      <c r="F237" s="19">
        <v>40967</v>
      </c>
      <c r="G237" s="8" t="s">
        <v>779</v>
      </c>
      <c r="H237" s="8" t="s">
        <v>504</v>
      </c>
      <c r="I237" s="8" t="s">
        <v>514</v>
      </c>
      <c r="J237" s="9" t="s">
        <v>1336</v>
      </c>
      <c r="K237" s="9" t="s">
        <v>1349</v>
      </c>
      <c r="L237" s="9" t="s">
        <v>1350</v>
      </c>
      <c r="M237" s="10" t="str">
        <f>VLOOKUP(B237,SAOM!B$2:H1231,7,0)</f>
        <v>-</v>
      </c>
      <c r="N237" s="84">
        <v>4033</v>
      </c>
      <c r="O237" s="19" t="str">
        <f>VLOOKUP(B237,SAOM!B$2:I1231,8,0)</f>
        <v>-</v>
      </c>
      <c r="P237" s="19" t="str">
        <f>VLOOKUP(B237,AG_Lider!A$1:F1591,6,0)</f>
        <v>VODANET</v>
      </c>
      <c r="Q237" s="24" t="str">
        <f>VLOOKUP(B237,SAOM!B$2:J1231,9,0)</f>
        <v>André Moreira Silva</v>
      </c>
      <c r="R237" s="19" t="str">
        <f>VLOOKUP(B237,SAOM!B$2:K1677,10,0)</f>
        <v>avenida Paulo VI, 1524 - Centro</v>
      </c>
      <c r="S237" s="24" t="str">
        <f>VLOOKUP(B237,SAOM!B$2:L1957,11,0)</f>
        <v>(37) 3286-1133</v>
      </c>
      <c r="T237" s="43"/>
      <c r="U237" s="9" t="str">
        <f>VLOOKUP(B237,SAOM!B$2:M1537,12,0)</f>
        <v>-</v>
      </c>
      <c r="V237" s="19"/>
      <c r="W237" s="9"/>
      <c r="X237" s="52"/>
      <c r="Y237" s="54"/>
      <c r="Z237" s="89" t="s">
        <v>1560</v>
      </c>
      <c r="AA237" s="21"/>
    </row>
    <row r="238" spans="1:28" s="76" customFormat="1">
      <c r="A238" s="32">
        <v>879</v>
      </c>
      <c r="B238" s="92" t="s">
        <v>1395</v>
      </c>
      <c r="C238" s="19">
        <v>40956</v>
      </c>
      <c r="D238" s="19">
        <f t="shared" si="14"/>
        <v>41001</v>
      </c>
      <c r="E238" s="19" t="s">
        <v>507</v>
      </c>
      <c r="F238" s="19">
        <v>40967</v>
      </c>
      <c r="G238" s="8" t="s">
        <v>779</v>
      </c>
      <c r="H238" s="8" t="s">
        <v>504</v>
      </c>
      <c r="I238" s="8" t="s">
        <v>514</v>
      </c>
      <c r="J238" s="9" t="s">
        <v>1396</v>
      </c>
      <c r="K238" s="9" t="s">
        <v>1397</v>
      </c>
      <c r="L238" s="9" t="s">
        <v>1398</v>
      </c>
      <c r="M238" s="10" t="str">
        <f>VLOOKUP(B238,SAOM!B$2:H1232,7,0)</f>
        <v>-</v>
      </c>
      <c r="N238" s="84">
        <v>4033</v>
      </c>
      <c r="O238" s="19" t="str">
        <f>VLOOKUP(B238,SAOM!B$2:I1232,8,0)</f>
        <v>-</v>
      </c>
      <c r="P238" s="19" t="str">
        <f>VLOOKUP(B238,AG_Lider!A$1:F1592,6,0)</f>
        <v>AGENDAR</v>
      </c>
      <c r="Q238" s="24" t="str">
        <f>VLOOKUP(B238,SAOM!B$2:J1232,9,0)</f>
        <v>Wagner Salles Rochetti</v>
      </c>
      <c r="R238" s="19" t="str">
        <f>VLOOKUP(B238,SAOM!B$2:K1678,10,0)</f>
        <v>Rua Eliane Ferreira Cardoso, 0 - Gomes Cardoso</v>
      </c>
      <c r="S238" s="24" t="str">
        <f>VLOOKUP(B238,SAOM!B$2:L1958,11,0)</f>
        <v>(31) 3875-5141</v>
      </c>
      <c r="T238" s="43"/>
      <c r="U238" s="9" t="str">
        <f>VLOOKUP(B238,SAOM!B$2:M1538,12,0)</f>
        <v>-</v>
      </c>
      <c r="V238" s="19"/>
      <c r="W238" s="9"/>
      <c r="X238" s="52"/>
      <c r="Y238" s="54"/>
      <c r="Z238" s="89" t="s">
        <v>2872</v>
      </c>
      <c r="AA238" s="21"/>
    </row>
    <row r="239" spans="1:28" s="76" customFormat="1">
      <c r="A239" s="32">
        <v>924</v>
      </c>
      <c r="B239" s="97" t="s">
        <v>1428</v>
      </c>
      <c r="C239" s="19">
        <v>40967</v>
      </c>
      <c r="D239" s="19">
        <f t="shared" si="14"/>
        <v>41012</v>
      </c>
      <c r="E239" s="19">
        <f t="shared" ref="E239:E241" si="16">C239+60</f>
        <v>41027</v>
      </c>
      <c r="F239" s="19"/>
      <c r="G239" s="8" t="s">
        <v>525</v>
      </c>
      <c r="H239" s="8" t="s">
        <v>504</v>
      </c>
      <c r="I239" s="8" t="s">
        <v>507</v>
      </c>
      <c r="J239" s="58" t="s">
        <v>1425</v>
      </c>
      <c r="K239" s="9" t="s">
        <v>1426</v>
      </c>
      <c r="L239" s="9" t="s">
        <v>1427</v>
      </c>
      <c r="M239" s="10" t="str">
        <f>VLOOKUP(B239,SAOM!B$2:H1233,7,0)</f>
        <v>SES-VAHA-0924</v>
      </c>
      <c r="N239" s="84">
        <v>4033</v>
      </c>
      <c r="O239" s="19">
        <f>VLOOKUP(B239,SAOM!B$2:I1233,8,0)</f>
        <v>40982</v>
      </c>
      <c r="P239" s="19" t="str">
        <f>VLOOKUP(B239,AG_Lider!A$1:F1593,6,0)</f>
        <v>CONCLUÍDO</v>
      </c>
      <c r="Q239" s="24" t="str">
        <f>VLOOKUP(B239,SAOM!B$2:J1233,9,0)</f>
        <v>Fernando Conde</v>
      </c>
      <c r="R239" s="19" t="str">
        <f>VLOOKUP(B239,SAOM!B$2:K1679,10,0)</f>
        <v>avenida Benjamim Constant, 275 - centro</v>
      </c>
      <c r="S239" s="24" t="str">
        <f>VLOOKUP(B239,SAOM!B$2:L1959,11,0)</f>
        <v>(35) 3222-8016</v>
      </c>
      <c r="T239" s="43">
        <v>40976</v>
      </c>
      <c r="U239" s="9" t="str">
        <f>VLOOKUP(B239,SAOM!B$2:M1539,12,0)</f>
        <v>00:20:0E:10:49:01</v>
      </c>
      <c r="V239" s="19">
        <v>40982</v>
      </c>
      <c r="W239" s="9" t="s">
        <v>486</v>
      </c>
      <c r="X239" s="52">
        <v>40982</v>
      </c>
      <c r="Y239" s="54"/>
      <c r="Z239" s="46"/>
      <c r="AA239" s="21">
        <v>40982</v>
      </c>
      <c r="AB239" s="21"/>
    </row>
    <row r="240" spans="1:28" s="76" customFormat="1">
      <c r="A240" s="32">
        <v>818</v>
      </c>
      <c r="B240" s="97" t="s">
        <v>1550</v>
      </c>
      <c r="C240" s="19">
        <v>40975</v>
      </c>
      <c r="D240" s="19">
        <f t="shared" si="14"/>
        <v>41020</v>
      </c>
      <c r="E240" s="19">
        <f t="shared" si="16"/>
        <v>41035</v>
      </c>
      <c r="F240" s="19">
        <v>40991</v>
      </c>
      <c r="G240" s="8" t="s">
        <v>779</v>
      </c>
      <c r="H240" s="8" t="s">
        <v>696</v>
      </c>
      <c r="I240" s="8" t="s">
        <v>507</v>
      </c>
      <c r="J240" s="58" t="s">
        <v>1082</v>
      </c>
      <c r="K240" s="9" t="s">
        <v>1091</v>
      </c>
      <c r="L240" s="9" t="s">
        <v>1092</v>
      </c>
      <c r="M240" s="10" t="str">
        <f>VLOOKUP(B240,SAOM!B$2:H1234,7,0)</f>
        <v>SES-RIES-0818</v>
      </c>
      <c r="N240" s="84">
        <v>4033</v>
      </c>
      <c r="O240" s="19">
        <f>VLOOKUP(B240,SAOM!B$2:I1234,8,0)</f>
        <v>41011</v>
      </c>
      <c r="P240" s="19" t="e">
        <f>VLOOKUP(B240,AG_Lider!A$1:F1594,6,0)</f>
        <v>#N/A</v>
      </c>
      <c r="Q240" s="24" t="str">
        <f>VLOOKUP(B240,SAOM!B$2:J1234,9,0)</f>
        <v>Débora Resende</v>
      </c>
      <c r="R240" s="19" t="str">
        <f>VLOOKUP(B240,SAOM!B$2:K1680,10,0)</f>
        <v>Rua Geraldino Rocha, 180 - Felixlândia.</v>
      </c>
      <c r="S240" s="24" t="str">
        <f>VLOOKUP(B240,SAOM!B$2:L1960,11,0)</f>
        <v>Débora Resende</v>
      </c>
      <c r="T240" s="43"/>
      <c r="U240" s="9" t="str">
        <f>VLOOKUP(B240,SAOM!B$2:M1540,12,0)</f>
        <v>-</v>
      </c>
      <c r="V240" s="19"/>
      <c r="W240" s="9" t="s">
        <v>979</v>
      </c>
      <c r="X240" s="52"/>
      <c r="Y240" s="54"/>
      <c r="Z240" s="46" t="s">
        <v>2563</v>
      </c>
      <c r="AA240" s="21">
        <v>40976</v>
      </c>
    </row>
    <row r="241" spans="1:28" s="76" customFormat="1">
      <c r="A241" s="32">
        <v>930</v>
      </c>
      <c r="B241" s="97" t="s">
        <v>1573</v>
      </c>
      <c r="C241" s="19">
        <v>40977</v>
      </c>
      <c r="D241" s="19">
        <f t="shared" si="14"/>
        <v>41022</v>
      </c>
      <c r="E241" s="19">
        <f t="shared" si="16"/>
        <v>41037</v>
      </c>
      <c r="F241" s="19"/>
      <c r="G241" s="8" t="s">
        <v>525</v>
      </c>
      <c r="H241" s="8" t="s">
        <v>504</v>
      </c>
      <c r="I241" s="8" t="s">
        <v>507</v>
      </c>
      <c r="J241" s="58" t="s">
        <v>1574</v>
      </c>
      <c r="K241" s="9" t="s">
        <v>1575</v>
      </c>
      <c r="L241" s="9" t="s">
        <v>1576</v>
      </c>
      <c r="M241" s="10" t="str">
        <f>VLOOKUP(B241,SAOM!B$2:H1235,7,0)</f>
        <v>SES-ACCA-0930</v>
      </c>
      <c r="N241" s="84">
        <v>4033</v>
      </c>
      <c r="O241" s="19">
        <f>VLOOKUP(B241,SAOM!B$2:I1235,8,0)</f>
        <v>40987</v>
      </c>
      <c r="P241" s="19" t="str">
        <f>VLOOKUP(B241,AG_Lider!A$1:F1595,6,0)</f>
        <v>CONCLUÍDO</v>
      </c>
      <c r="Q241" s="24" t="str">
        <f>VLOOKUP(B241,SAOM!B$2:J1235,9,0)</f>
        <v>Eliane Vicari</v>
      </c>
      <c r="R241" s="19" t="str">
        <f>VLOOKUP(B241,SAOM!B$2:K1681,10,0)</f>
        <v>Avenida Ezequiel Machado, 258 - Centro.</v>
      </c>
      <c r="S241" s="24" t="str">
        <f>VLOOKUP(B241,SAOM!B$2:L1961,11,0)</f>
        <v>(31) 8446-0591</v>
      </c>
      <c r="T241" s="43"/>
      <c r="U241" s="9" t="str">
        <f>VLOOKUP(B241,SAOM!B$2:M1541,12,0)</f>
        <v>00:20:0E:10:49:C1</v>
      </c>
      <c r="V241" s="19">
        <v>40987</v>
      </c>
      <c r="W241" s="9" t="s">
        <v>703</v>
      </c>
      <c r="X241" s="52">
        <v>40987</v>
      </c>
      <c r="Y241" s="54"/>
      <c r="Z241" s="46"/>
      <c r="AA241" s="21">
        <v>40987</v>
      </c>
      <c r="AB241" s="21"/>
    </row>
    <row r="242" spans="1:28" s="76" customFormat="1">
      <c r="A242" s="32">
        <v>850</v>
      </c>
      <c r="B242" s="92" t="s">
        <v>2378</v>
      </c>
      <c r="C242" s="19">
        <v>40984</v>
      </c>
      <c r="D242" s="19">
        <f t="shared" si="14"/>
        <v>41029</v>
      </c>
      <c r="E242" s="19">
        <f>C242+60</f>
        <v>41044</v>
      </c>
      <c r="F242" s="19"/>
      <c r="G242" s="8" t="s">
        <v>525</v>
      </c>
      <c r="H242" s="8" t="s">
        <v>504</v>
      </c>
      <c r="I242" s="8" t="s">
        <v>507</v>
      </c>
      <c r="J242" s="9" t="s">
        <v>1133</v>
      </c>
      <c r="K242" s="9" t="s">
        <v>1184</v>
      </c>
      <c r="L242" s="9" t="s">
        <v>1185</v>
      </c>
      <c r="M242" s="10" t="str">
        <f>VLOOKUP(B242,SAOM!B$2:H1236,7,0)</f>
        <v>SES-BOHA-0850</v>
      </c>
      <c r="N242" s="84">
        <v>4033</v>
      </c>
      <c r="O242" s="19">
        <f>VLOOKUP(B242,SAOM!B$2:I1236,8,0)</f>
        <v>40996</v>
      </c>
      <c r="P242" s="19" t="str">
        <f>VLOOKUP(B242,AG_Lider!A$1:F1595,6,0)</f>
        <v>CONCLUÍDO</v>
      </c>
      <c r="Q242" s="24" t="str">
        <f>VLOOKUP(B242,SAOM!B$2:J1236,9,0)</f>
        <v>Vivian Castro Lemos</v>
      </c>
      <c r="R242" s="19" t="str">
        <f>VLOOKUP(B242,SAOM!B$2:K1682,10,0)</f>
        <v>Rua Acre, 80 - Centro</v>
      </c>
      <c r="S242" s="24" t="str">
        <f>VLOOKUP(B242,SAOM!B$2:L1962,11,0)</f>
        <v>(35) 3563-1245</v>
      </c>
      <c r="T242" s="43"/>
      <c r="U242" s="9" t="str">
        <f>VLOOKUP(B242,SAOM!B$2:M1542,12,0)</f>
        <v>-</v>
      </c>
      <c r="V242" s="19">
        <v>40996</v>
      </c>
      <c r="W242" s="9" t="s">
        <v>701</v>
      </c>
      <c r="X242" s="52">
        <v>40996</v>
      </c>
      <c r="Y242" s="54"/>
      <c r="Z242" s="46"/>
      <c r="AA242" s="21">
        <v>40998</v>
      </c>
      <c r="AB242" s="21"/>
    </row>
    <row r="243" spans="1:28" s="76" customFormat="1">
      <c r="A243" s="32">
        <v>854</v>
      </c>
      <c r="B243" s="92" t="s">
        <v>2379</v>
      </c>
      <c r="C243" s="19">
        <v>40984</v>
      </c>
      <c r="D243" s="19">
        <f t="shared" si="14"/>
        <v>41029</v>
      </c>
      <c r="E243" s="19">
        <f t="shared" ref="E243:E244" si="17">C243+60</f>
        <v>41044</v>
      </c>
      <c r="F243" s="19"/>
      <c r="G243" s="8" t="s">
        <v>525</v>
      </c>
      <c r="H243" s="8" t="s">
        <v>504</v>
      </c>
      <c r="I243" s="8" t="s">
        <v>507</v>
      </c>
      <c r="J243" s="9" t="s">
        <v>1143</v>
      </c>
      <c r="K243" s="9" t="s">
        <v>1188</v>
      </c>
      <c r="L243" s="9" t="s">
        <v>1189</v>
      </c>
      <c r="M243" s="10" t="str">
        <f>VLOOKUP(B243,SAOM!B$2:H1237,7,0)</f>
        <v>SES-CADE-0854</v>
      </c>
      <c r="N243" s="84">
        <v>4035</v>
      </c>
      <c r="O243" s="19">
        <f>VLOOKUP(B243,SAOM!B$2:I1237,8,0)</f>
        <v>40996</v>
      </c>
      <c r="P243" s="19" t="str">
        <f>VLOOKUP(B243,AG_Lider!A$1:F1596,6,0)</f>
        <v>CONCLUÍDO</v>
      </c>
      <c r="Q243" s="24" t="str">
        <f>VLOOKUP(B243,SAOM!B$2:J1237,9,0)</f>
        <v>Saulo Messias Gomes</v>
      </c>
      <c r="R243" s="19" t="str">
        <f>VLOOKUP(B243,SAOM!B$2:K1683,10,0)</f>
        <v>Rua ANTÔNIO PEREIRA DA CUNHA, 145 - Centro</v>
      </c>
      <c r="S243" s="24" t="str">
        <f>VLOOKUP(B243,SAOM!B$2:L1963,11,0)</f>
        <v>(33) 3231-9824</v>
      </c>
      <c r="T243" s="43"/>
      <c r="U243" s="9" t="str">
        <f>VLOOKUP(B243,SAOM!B$2:M1543,12,0)</f>
        <v>00:20:0e:10:4a:32</v>
      </c>
      <c r="V243" s="19">
        <v>40996</v>
      </c>
      <c r="W243" s="9" t="s">
        <v>2338</v>
      </c>
      <c r="X243" s="52">
        <v>40996</v>
      </c>
      <c r="Y243" s="54"/>
      <c r="Z243" s="46"/>
      <c r="AA243" s="21">
        <v>40998</v>
      </c>
      <c r="AB243" s="21"/>
    </row>
    <row r="244" spans="1:28" s="76" customFormat="1">
      <c r="A244" s="32">
        <v>913</v>
      </c>
      <c r="B244" s="95" t="s">
        <v>2380</v>
      </c>
      <c r="C244" s="19">
        <v>40984</v>
      </c>
      <c r="D244" s="19">
        <f t="shared" si="14"/>
        <v>41029</v>
      </c>
      <c r="E244" s="19">
        <f t="shared" si="17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1230</v>
      </c>
      <c r="K244" s="9" t="s">
        <v>1299</v>
      </c>
      <c r="L244" s="9" t="s">
        <v>1300</v>
      </c>
      <c r="M244" s="10" t="str">
        <f>VLOOKUP(B244,SAOM!B$2:H1238,7,0)</f>
        <v>SES-PROS-0913</v>
      </c>
      <c r="N244" s="84">
        <v>4033</v>
      </c>
      <c r="O244" s="19">
        <f>VLOOKUP(B244,SAOM!B$2:I1238,8,0)</f>
        <v>40989</v>
      </c>
      <c r="P244" s="19" t="str">
        <f>VLOOKUP(B244,AG_Lider!A$1:F1597,6,0)</f>
        <v>CONCLUÍDO</v>
      </c>
      <c r="Q244" s="24" t="str">
        <f>VLOOKUP(B244,SAOM!B$2:J1238,9,0)</f>
        <v>Daniele Cerqueira Ladeira</v>
      </c>
      <c r="R244" s="19" t="str">
        <f>VLOOKUP(B244,SAOM!B$2:K1684,10,0)</f>
        <v>Rua Sagrado Coração de Jesus, 44 - Centro</v>
      </c>
      <c r="S244" s="24" t="str">
        <f>VLOOKUP(B244,SAOM!B$2:L1964,11,0)</f>
        <v>(32) 3353-6460</v>
      </c>
      <c r="T244" s="43"/>
      <c r="U244" s="9" t="str">
        <f>VLOOKUP(B244,SAOM!B$2:M1544,12,0)</f>
        <v>00:20:0E:10:4A:06</v>
      </c>
      <c r="V244" s="19">
        <v>40991</v>
      </c>
      <c r="W244" s="9"/>
      <c r="X244" s="52">
        <v>40991</v>
      </c>
      <c r="Y244" s="54"/>
      <c r="Z244" s="46"/>
      <c r="AA244" s="21">
        <v>40991</v>
      </c>
      <c r="AB244" s="21"/>
    </row>
    <row r="245" spans="1:28" s="76" customFormat="1">
      <c r="A245" s="32" t="s">
        <v>2383</v>
      </c>
      <c r="B245" s="92" t="s">
        <v>2384</v>
      </c>
      <c r="C245" s="19">
        <v>40984</v>
      </c>
      <c r="D245" s="19">
        <f t="shared" si="14"/>
        <v>41029</v>
      </c>
      <c r="E245" s="19">
        <f>C245+60</f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1025</v>
      </c>
      <c r="K245" s="9" t="s">
        <v>1044</v>
      </c>
      <c r="L245" s="9" t="s">
        <v>1045</v>
      </c>
      <c r="M245" s="10" t="str">
        <f>VLOOKUP(B245,SAOM!B$2:H1239,7,0)</f>
        <v>SES-CAIO-0855</v>
      </c>
      <c r="N245" s="84">
        <v>4033</v>
      </c>
      <c r="O245" s="19">
        <f>VLOOKUP(B245,SAOM!B$2:I1239,8,0)</f>
        <v>40995</v>
      </c>
      <c r="P245" s="19" t="str">
        <f>VLOOKUP(B245,AG_Lider!A$1:F1598,6,0)</f>
        <v>CONCLUÍDO</v>
      </c>
      <c r="Q245" s="24" t="str">
        <f>VLOOKUP(B245,SAOM!B$2:J1239,9,0)</f>
        <v>Marita Lopes da Cunha Leonel</v>
      </c>
      <c r="R245" s="19" t="str">
        <f>VLOOKUP(B245,SAOM!B$2:K1685,10,0)</f>
        <v>Rua MONSENHOR MARIO DA SILVEIRA, 205 - Centro</v>
      </c>
      <c r="S245" s="24" t="str">
        <f>VLOOKUP(B245,SAOM!B$2:L1965,11,0)</f>
        <v>(37) 3373-1105</v>
      </c>
      <c r="T245" s="43"/>
      <c r="U245" s="9" t="str">
        <f>VLOOKUP(B245,SAOM!B$2:M1545,12,0)</f>
        <v>00:20:0E:10:49:AB</v>
      </c>
      <c r="V245" s="19">
        <v>40994</v>
      </c>
      <c r="W245" s="9" t="s">
        <v>701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 t="s">
        <v>2381</v>
      </c>
      <c r="B246" s="95" t="s">
        <v>2382</v>
      </c>
      <c r="C246" s="19">
        <v>40984</v>
      </c>
      <c r="D246" s="19">
        <f t="shared" si="14"/>
        <v>41029</v>
      </c>
      <c r="E246" s="19">
        <f t="shared" ref="E246" si="18">C246+60</f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1163</v>
      </c>
      <c r="K246" s="9" t="s">
        <v>1196</v>
      </c>
      <c r="L246" s="9" t="s">
        <v>1197</v>
      </c>
      <c r="M246" s="10" t="str">
        <f>VLOOKUP(B246,SAOM!B$2:H1240,7,0)</f>
        <v>SES-DOIA-0862</v>
      </c>
      <c r="N246" s="84">
        <v>4033</v>
      </c>
      <c r="O246" s="19">
        <f>VLOOKUP(B246,SAOM!B$2:I1240,8,0)</f>
        <v>40994</v>
      </c>
      <c r="P246" s="19" t="str">
        <f>VLOOKUP(B246,AG_Lider!A$1:F1599,6,0)</f>
        <v>CONCLUÍDO</v>
      </c>
      <c r="Q246" s="24" t="str">
        <f>VLOOKUP(B246,SAOM!B$2:J1240,9,0)</f>
        <v>Almelicio Francisco de Santana Junior</v>
      </c>
      <c r="R246" s="19" t="str">
        <f>VLOOKUP(B246,SAOM!B$2:K1686,10,0)</f>
        <v>Rua DOUTOR EDGARD PINTO FIUZA, 1637 - SÃO SEBASTIÃO</v>
      </c>
      <c r="S246" s="24" t="str">
        <f>VLOOKUP(B246,SAOM!B$2:L1966,11,0)</f>
        <v>(37) 3551-2938</v>
      </c>
      <c r="T246" s="43"/>
      <c r="U246" s="9" t="str">
        <f>VLOOKUP(B246,SAOM!B$2:M1546,12,0)</f>
        <v>00:20:0E:10:48:49</v>
      </c>
      <c r="V246" s="19">
        <v>40994</v>
      </c>
      <c r="W246" s="9" t="s">
        <v>488</v>
      </c>
      <c r="X246" s="52">
        <v>40996</v>
      </c>
      <c r="Y246" s="54"/>
      <c r="Z246" s="46"/>
      <c r="AA246" s="21">
        <v>40998</v>
      </c>
      <c r="AB246" s="21"/>
    </row>
    <row r="247" spans="1:28" s="76" customFormat="1">
      <c r="A247" s="32">
        <v>896</v>
      </c>
      <c r="B247" s="95" t="s">
        <v>2404</v>
      </c>
      <c r="C247" s="19">
        <v>40984</v>
      </c>
      <c r="D247" s="19">
        <f t="shared" si="14"/>
        <v>41029</v>
      </c>
      <c r="E247" s="19">
        <f>C247+60</f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1207</v>
      </c>
      <c r="K247" s="9" t="s">
        <v>1251</v>
      </c>
      <c r="L247" s="9" t="s">
        <v>1252</v>
      </c>
      <c r="M247" s="10" t="str">
        <f>VLOOKUP(B247,SAOM!B$2:H1241,7,0)</f>
        <v>SES-CRIA-0896</v>
      </c>
      <c r="N247" s="84">
        <v>4033</v>
      </c>
      <c r="O247" s="19">
        <f>VLOOKUP(B247,SAOM!B$2:I1241,8,0)</f>
        <v>40991</v>
      </c>
      <c r="P247" s="19" t="str">
        <f>VLOOKUP(B247,AG_Lider!A$1:F1600,6,0)</f>
        <v>CONCLUÍDO</v>
      </c>
      <c r="Q247" s="24" t="str">
        <f>VLOOKUP(B247,SAOM!B$2:J1241,9,0)</f>
        <v>Michel de Souza Almeida</v>
      </c>
      <c r="R247" s="19" t="str">
        <f>VLOOKUP(B247,SAOM!B$2:K1687,10,0)</f>
        <v>Rua Pedro Francisco Maciel, 26 - Lourdes</v>
      </c>
      <c r="S247" s="24" t="str">
        <f>VLOOKUP(B247,SAOM!B$2:L1967,11,0)</f>
        <v>(35) 3346-1540</v>
      </c>
      <c r="T247" s="43"/>
      <c r="U247" s="9" t="str">
        <f>VLOOKUP(B247,SAOM!B$2:M1547,12,0)</f>
        <v>00:20:0E:10:4C:3F</v>
      </c>
      <c r="V247" s="19">
        <v>40991</v>
      </c>
      <c r="W247" s="9" t="s">
        <v>2017</v>
      </c>
      <c r="X247" s="52">
        <v>40994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2413</v>
      </c>
      <c r="B248" s="92" t="s">
        <v>2414</v>
      </c>
      <c r="C248" s="19">
        <v>40987</v>
      </c>
      <c r="D248" s="19">
        <f t="shared" si="14"/>
        <v>41032</v>
      </c>
      <c r="E248" s="19">
        <f>C248+60</f>
        <v>41047</v>
      </c>
      <c r="F248" s="19"/>
      <c r="G248" s="8" t="s">
        <v>767</v>
      </c>
      <c r="H248" s="8" t="s">
        <v>504</v>
      </c>
      <c r="I248" s="8" t="s">
        <v>507</v>
      </c>
      <c r="J248" s="9" t="s">
        <v>1208</v>
      </c>
      <c r="K248" s="9" t="s">
        <v>1253</v>
      </c>
      <c r="L248" s="9" t="s">
        <v>1254</v>
      </c>
      <c r="M248" s="10" t="str">
        <f>VLOOKUP(B248,SAOM!B$2:H1242,7,0)</f>
        <v>-</v>
      </c>
      <c r="N248" s="33">
        <v>4035</v>
      </c>
      <c r="O248" s="19" t="str">
        <f>VLOOKUP(B248,SAOM!B$2:I1242,8,0)</f>
        <v>-</v>
      </c>
      <c r="P248" s="19" t="e">
        <f>VLOOKUP(B248,AG_Lider!A$1:F1601,6,0)</f>
        <v>#N/A</v>
      </c>
      <c r="Q248" s="24" t="str">
        <f>VLOOKUP(B248,SAOM!B$2:J1242,9,0)</f>
        <v>Andreia Cassia Alves Ferreira</v>
      </c>
      <c r="R248" s="19" t="str">
        <f>VLOOKUP(B248,SAOM!B$2:K1688,10,0)</f>
        <v>Praça Farley Martins Mendes, 20 - Sagrada Família</v>
      </c>
      <c r="S248" s="24" t="str">
        <f>VLOOKUP(B248,SAOM!B$2:L1968,11,0)</f>
        <v>(38) 3845-3799</v>
      </c>
      <c r="T248" s="43"/>
      <c r="U248" s="9" t="str">
        <f>VLOOKUP(B248,SAOM!B$2:M1548,12,0)</f>
        <v>-</v>
      </c>
      <c r="V248" s="19"/>
      <c r="W248" s="9"/>
      <c r="X248" s="52"/>
      <c r="Y248" s="54"/>
      <c r="Z248" s="46"/>
      <c r="AA248" s="21"/>
    </row>
    <row r="249" spans="1:28" s="76" customFormat="1">
      <c r="A249" s="32">
        <v>948</v>
      </c>
      <c r="B249" s="92" t="s">
        <v>2451</v>
      </c>
      <c r="C249" s="19">
        <v>40989</v>
      </c>
      <c r="D249" s="19">
        <f t="shared" si="14"/>
        <v>41034</v>
      </c>
      <c r="E249" s="19">
        <f t="shared" ref="E249:E263" si="19">C249+60</f>
        <v>41049</v>
      </c>
      <c r="F249" s="19"/>
      <c r="G249" s="8" t="s">
        <v>767</v>
      </c>
      <c r="H249" s="8" t="s">
        <v>504</v>
      </c>
      <c r="I249" s="8" t="s">
        <v>507</v>
      </c>
      <c r="J249" s="9" t="s">
        <v>2465</v>
      </c>
      <c r="K249" s="9" t="s">
        <v>2523</v>
      </c>
      <c r="L249" s="9" t="s">
        <v>2524</v>
      </c>
      <c r="M249" s="10" t="str">
        <f>VLOOKUP(B249,SAOM!B$2:H1243,7,0)</f>
        <v>-</v>
      </c>
      <c r="N249" s="84">
        <v>4033</v>
      </c>
      <c r="O249" s="19" t="str">
        <f>VLOOKUP(B249,SAOM!B$2:I1243,8,0)</f>
        <v>-</v>
      </c>
      <c r="P249" s="19" t="str">
        <f>VLOOKUP(B249,AG_Lider!A$1:F1602,6,0)</f>
        <v>VODANET</v>
      </c>
      <c r="Q249" s="24" t="str">
        <f>VLOOKUP(B249,SAOM!B$2:J1243,9,0)</f>
        <v>Kátia Karina Oliveira de Carvalho</v>
      </c>
      <c r="R249" s="19" t="str">
        <f>VLOOKUP(B249,SAOM!B$2:K1689,10,0)</f>
        <v>Avenida Nossa Senhora das Graças, 139 - Centro</v>
      </c>
      <c r="S249" s="24" t="str">
        <f>VLOOKUP(B249,SAOM!B$2:L1969,11,0)</f>
        <v>(31) 3752-1238</v>
      </c>
      <c r="T249" s="43"/>
      <c r="U249" s="9" t="str">
        <f>VLOOKUP(B249,SAOM!B$2:M1549,12,0)</f>
        <v>-</v>
      </c>
      <c r="V249" s="19"/>
      <c r="W249" s="9"/>
      <c r="X249" s="52"/>
      <c r="Y249" s="54"/>
      <c r="Z249" s="46"/>
      <c r="AA249" s="21"/>
    </row>
    <row r="250" spans="1:28" s="76" customFormat="1">
      <c r="A250" s="32">
        <v>938</v>
      </c>
      <c r="B250" s="92" t="s">
        <v>2452</v>
      </c>
      <c r="C250" s="19">
        <v>40989</v>
      </c>
      <c r="D250" s="19">
        <f t="shared" si="14"/>
        <v>41034</v>
      </c>
      <c r="E250" s="19">
        <f t="shared" si="19"/>
        <v>41049</v>
      </c>
      <c r="F250" s="19"/>
      <c r="G250" s="8" t="s">
        <v>525</v>
      </c>
      <c r="H250" s="8" t="s">
        <v>504</v>
      </c>
      <c r="I250" s="8" t="s">
        <v>507</v>
      </c>
      <c r="J250" s="9" t="s">
        <v>2466</v>
      </c>
      <c r="K250" s="9" t="s">
        <v>2525</v>
      </c>
      <c r="L250" s="9" t="s">
        <v>2526</v>
      </c>
      <c r="M250" s="10" t="str">
        <f>VLOOKUP(B250,SAOM!B$2:H1244,7,0)</f>
        <v>SES-ARNA-0938</v>
      </c>
      <c r="N250" s="84">
        <v>4033</v>
      </c>
      <c r="O250" s="19">
        <f>VLOOKUP(B250,SAOM!B$2:I1244,8,0)</f>
        <v>40994</v>
      </c>
      <c r="P250" s="19" t="str">
        <f>VLOOKUP(B250,AG_Lider!A$1:F1603,6,0)</f>
        <v>CONCLUÍDO</v>
      </c>
      <c r="Q250" s="24" t="str">
        <f>VLOOKUP(B250,SAOM!B$2:J1244,9,0)</f>
        <v>Thalita Cristine de C. Nascimento</v>
      </c>
      <c r="R250" s="19" t="str">
        <f>VLOOKUP(B250,SAOM!B$2:K1690,10,0)</f>
        <v>Rua Francisco Caetano, 148 - Centro</v>
      </c>
      <c r="S250" s="24" t="str">
        <f>VLOOKUP(B250,SAOM!B$2:L1970,11,0)</f>
        <v>(32) 3286-1265</v>
      </c>
      <c r="T250" s="43"/>
      <c r="U250" s="9" t="str">
        <f>VLOOKUP(B250,SAOM!B$2:M1550,12,0)</f>
        <v>00:20:0E:10:4c:63</v>
      </c>
      <c r="V250" s="19">
        <v>40994</v>
      </c>
      <c r="W250" s="9" t="s">
        <v>495</v>
      </c>
      <c r="X250" s="52">
        <v>40996</v>
      </c>
      <c r="Y250" s="54"/>
      <c r="Z250" s="46"/>
      <c r="AA250" s="21">
        <v>40996</v>
      </c>
      <c r="AB250" s="21"/>
    </row>
    <row r="251" spans="1:28" s="76" customFormat="1">
      <c r="A251" s="32">
        <v>939</v>
      </c>
      <c r="B251" s="92" t="s">
        <v>2453</v>
      </c>
      <c r="C251" s="19">
        <v>40989</v>
      </c>
      <c r="D251" s="19">
        <f t="shared" si="14"/>
        <v>41034</v>
      </c>
      <c r="E251" s="19">
        <f t="shared" si="19"/>
        <v>41049</v>
      </c>
      <c r="F251" s="19">
        <v>41002</v>
      </c>
      <c r="G251" s="8" t="s">
        <v>779</v>
      </c>
      <c r="H251" s="8" t="s">
        <v>504</v>
      </c>
      <c r="I251" s="8" t="s">
        <v>507</v>
      </c>
      <c r="J251" s="9" t="s">
        <v>2467</v>
      </c>
      <c r="K251" s="9" t="s">
        <v>2527</v>
      </c>
      <c r="L251" s="9" t="s">
        <v>2528</v>
      </c>
      <c r="M251" s="10" t="str">
        <f>VLOOKUP(B251,SAOM!B$2:H1245,7,0)</f>
        <v>-</v>
      </c>
      <c r="N251" s="84">
        <v>4035</v>
      </c>
      <c r="O251" s="19" t="str">
        <f>VLOOKUP(B251,SAOM!B$2:I1245,8,0)</f>
        <v>-</v>
      </c>
      <c r="P251" s="19" t="str">
        <f>VLOOKUP(B251,AG_Lider!A$1:F1604,6,0)</f>
        <v>-</v>
      </c>
      <c r="Q251" s="24" t="str">
        <f>VLOOKUP(B251,SAOM!B$2:J1245,9,0)</f>
        <v>Mayla Souza</v>
      </c>
      <c r="R251" s="19" t="str">
        <f>VLOOKUP(B251,SAOM!B$2:K1691,10,0)</f>
        <v>Rua Bias Fortes, 680 ALmoxarifado - Centro</v>
      </c>
      <c r="S251" s="24" t="str">
        <f>VLOOKUP(B251,SAOM!B$2:L1971,11,0)</f>
        <v>(33) 9961-9486</v>
      </c>
      <c r="T251" s="43"/>
      <c r="U251" s="9" t="str">
        <f>VLOOKUP(B251,SAOM!B$2:M1551,12,0)</f>
        <v>-</v>
      </c>
      <c r="V251" s="19"/>
      <c r="W251" s="9"/>
      <c r="X251" s="52"/>
      <c r="Y251" s="54"/>
      <c r="Z251" s="46" t="s">
        <v>2812</v>
      </c>
      <c r="AA251" s="21">
        <v>40972</v>
      </c>
    </row>
    <row r="252" spans="1:28" s="76" customFormat="1" ht="15.75" customHeight="1">
      <c r="A252" s="32">
        <v>940</v>
      </c>
      <c r="B252" s="95" t="s">
        <v>2454</v>
      </c>
      <c r="C252" s="19">
        <v>40989</v>
      </c>
      <c r="D252" s="19">
        <f t="shared" si="14"/>
        <v>41034</v>
      </c>
      <c r="E252" s="19">
        <f t="shared" si="19"/>
        <v>41049</v>
      </c>
      <c r="F252" s="19"/>
      <c r="G252" s="8" t="s">
        <v>525</v>
      </c>
      <c r="H252" s="8" t="s">
        <v>504</v>
      </c>
      <c r="I252" s="8" t="s">
        <v>507</v>
      </c>
      <c r="J252" s="91" t="s">
        <v>2529</v>
      </c>
      <c r="K252" s="9" t="s">
        <v>2530</v>
      </c>
      <c r="L252" s="9" t="s">
        <v>2531</v>
      </c>
      <c r="M252" s="10" t="str">
        <f>VLOOKUP(B252,SAOM!B$2:H1246,7,0)</f>
        <v>SES-BAIS-0940</v>
      </c>
      <c r="N252" s="84">
        <v>4033</v>
      </c>
      <c r="O252" s="19">
        <f>VLOOKUP(B252,SAOM!B$2:I1246,8,0)</f>
        <v>40994</v>
      </c>
      <c r="P252" s="19" t="str">
        <f>VLOOKUP(B252,AG_Lider!A$1:F1605,6,0)</f>
        <v>CONCLUÍDO</v>
      </c>
      <c r="Q252" s="24" t="str">
        <f>VLOOKUP(B252,SAOM!B$2:J1246,9,0)</f>
        <v>Letícia de Castro Freitas</v>
      </c>
      <c r="R252" s="19" t="str">
        <f>VLOOKUP(B252,SAOM!B$2:K1692,10,0)</f>
        <v>Rua Doutor Antônio Soeiro, 235 - Vila Regina</v>
      </c>
      <c r="S252" s="24" t="str">
        <f>VLOOKUP(B252,SAOM!B$2:L1972,11,0)</f>
        <v>(31) 3837-3470</v>
      </c>
      <c r="T252" s="43"/>
      <c r="U252" s="9" t="str">
        <f>VLOOKUP(B252,SAOM!B$2:M1552,12,0)</f>
        <v>00:20:0E:10:49:EB</v>
      </c>
      <c r="V252" s="19">
        <v>40994</v>
      </c>
      <c r="W252" s="9" t="s">
        <v>703</v>
      </c>
      <c r="X252" s="52">
        <v>40996</v>
      </c>
      <c r="Y252" s="54"/>
      <c r="Z252" s="46"/>
      <c r="AA252" s="21">
        <v>40998</v>
      </c>
      <c r="AB252" s="21"/>
    </row>
    <row r="253" spans="1:28" s="76" customFormat="1">
      <c r="A253" s="32">
        <v>942</v>
      </c>
      <c r="B253" s="92" t="s">
        <v>2455</v>
      </c>
      <c r="C253" s="19">
        <v>40989</v>
      </c>
      <c r="D253" s="19">
        <f t="shared" si="14"/>
        <v>41034</v>
      </c>
      <c r="E253" s="19">
        <f t="shared" si="19"/>
        <v>41049</v>
      </c>
      <c r="F253" s="19"/>
      <c r="G253" s="8" t="s">
        <v>525</v>
      </c>
      <c r="H253" s="8" t="s">
        <v>504</v>
      </c>
      <c r="I253" s="8" t="s">
        <v>507</v>
      </c>
      <c r="J253" s="9" t="s">
        <v>2468</v>
      </c>
      <c r="K253" s="9" t="s">
        <v>2532</v>
      </c>
      <c r="L253" s="9" t="s">
        <v>2533</v>
      </c>
      <c r="M253" s="10" t="str">
        <f>VLOOKUP(B253,SAOM!B$2:H1247,7,0)</f>
        <v>SES-CAIS-0942</v>
      </c>
      <c r="N253" s="84">
        <v>4033</v>
      </c>
      <c r="O253" s="19">
        <f>VLOOKUP(B253,SAOM!B$2:I1247,8,0)</f>
        <v>40996</v>
      </c>
      <c r="P253" s="19" t="str">
        <f>VLOOKUP(B253,AG_Lider!A$1:F1606,6,0)</f>
        <v>CONCLUÍDO</v>
      </c>
      <c r="Q253" s="24" t="str">
        <f>VLOOKUP(B253,SAOM!B$2:J1247,9,0)</f>
        <v>Eusia Maria Maciel de Freitas</v>
      </c>
      <c r="R253" s="19" t="str">
        <f>VLOOKUP(B253,SAOM!B$2:K1693,10,0)</f>
        <v>Rua Coronel Victor Mascarenhas, 388 - Centro</v>
      </c>
      <c r="S253" s="24" t="str">
        <f>VLOOKUP(B253,SAOM!B$2:L1973,11,0)</f>
        <v>(31) 3714-7271</v>
      </c>
      <c r="T253" s="43"/>
      <c r="U253" s="9" t="str">
        <f>VLOOKUP(B253,SAOM!B$2:M1553,12,0)</f>
        <v>00:20:0E:10:4A:3C</v>
      </c>
      <c r="V253" s="19">
        <v>40996</v>
      </c>
      <c r="W253" s="9" t="s">
        <v>703</v>
      </c>
      <c r="X253" s="52">
        <v>40998</v>
      </c>
      <c r="Y253" s="54"/>
      <c r="Z253" s="46"/>
      <c r="AA253" s="21">
        <v>40998</v>
      </c>
      <c r="AB253" s="21"/>
    </row>
    <row r="254" spans="1:28" s="76" customFormat="1">
      <c r="A254" s="32">
        <v>943</v>
      </c>
      <c r="B254" s="92" t="s">
        <v>2456</v>
      </c>
      <c r="C254" s="19">
        <v>40989</v>
      </c>
      <c r="D254" s="19">
        <f t="shared" si="14"/>
        <v>41034</v>
      </c>
      <c r="E254" s="19">
        <f t="shared" si="19"/>
        <v>41049</v>
      </c>
      <c r="F254" s="19"/>
      <c r="G254" s="8" t="s">
        <v>767</v>
      </c>
      <c r="H254" s="8" t="s">
        <v>504</v>
      </c>
      <c r="I254" s="8" t="s">
        <v>507</v>
      </c>
      <c r="J254" s="9" t="s">
        <v>2469</v>
      </c>
      <c r="K254" s="9" t="s">
        <v>2534</v>
      </c>
      <c r="L254" s="9" t="s">
        <v>2535</v>
      </c>
      <c r="M254" s="10" t="str">
        <f>VLOOKUP(B254,SAOM!B$2:H1248,7,0)</f>
        <v>-</v>
      </c>
      <c r="N254" s="84">
        <v>4033</v>
      </c>
      <c r="O254" s="19" t="str">
        <f>VLOOKUP(B254,SAOM!B$2:I1248,8,0)</f>
        <v>-</v>
      </c>
      <c r="P254" s="19" t="str">
        <f>VLOOKUP(B254,AG_Lider!A$1:F1607,6,0)</f>
        <v>VODANET</v>
      </c>
      <c r="Q254" s="24" t="str">
        <f>VLOOKUP(B254,SAOM!B$2:J1248,9,0)</f>
        <v>Maria Cristina Ridolfi</v>
      </c>
      <c r="R254" s="19" t="str">
        <f>VLOOKUP(B254,SAOM!B$2:K1694,10,0)</f>
        <v>Avenida Santa Cruz, 27 - Centro</v>
      </c>
      <c r="S254" s="24" t="str">
        <f>VLOOKUP(B254,SAOM!B$2:L1974,11,0)</f>
        <v>(35) 3735-1020</v>
      </c>
      <c r="T254" s="43"/>
      <c r="U254" s="9" t="str">
        <f>VLOOKUP(B254,SAOM!B$2:M1554,12,0)</f>
        <v>-</v>
      </c>
      <c r="V254" s="19"/>
      <c r="W254" s="9"/>
      <c r="X254" s="52"/>
      <c r="Y254" s="54"/>
      <c r="Z254" s="46"/>
      <c r="AA254" s="21"/>
    </row>
    <row r="255" spans="1:28" s="76" customFormat="1">
      <c r="A255" s="32">
        <v>944</v>
      </c>
      <c r="B255" s="92" t="s">
        <v>2457</v>
      </c>
      <c r="C255" s="19">
        <v>40989</v>
      </c>
      <c r="D255" s="19">
        <f t="shared" si="14"/>
        <v>41034</v>
      </c>
      <c r="E255" s="19">
        <f t="shared" si="19"/>
        <v>41049</v>
      </c>
      <c r="F255" s="19"/>
      <c r="G255" s="8" t="s">
        <v>767</v>
      </c>
      <c r="H255" s="8" t="s">
        <v>504</v>
      </c>
      <c r="I255" s="8" t="s">
        <v>507</v>
      </c>
      <c r="J255" s="9" t="s">
        <v>2470</v>
      </c>
      <c r="K255" s="9" t="s">
        <v>2536</v>
      </c>
      <c r="L255" s="9" t="s">
        <v>2537</v>
      </c>
      <c r="M255" s="10" t="str">
        <f>VLOOKUP(B255,SAOM!B$2:H1249,7,0)</f>
        <v>-</v>
      </c>
      <c r="N255" s="84">
        <v>4035</v>
      </c>
      <c r="O255" s="19" t="str">
        <f>VLOOKUP(B255,SAOM!B$2:I1249,8,0)</f>
        <v>-</v>
      </c>
      <c r="P255" s="19" t="str">
        <f>VLOOKUP(B255,AG_Lider!A$1:F1608,6,0)</f>
        <v>-</v>
      </c>
      <c r="Q255" s="24" t="str">
        <f>VLOOKUP(B255,SAOM!B$2:J1249,9,0)</f>
        <v>Cinthia Beatriz Ferreira Ruas Silva</v>
      </c>
      <c r="R255" s="19" t="str">
        <f>VLOOKUP(B255,SAOM!B$2:K1695,10,0)</f>
        <v>Rua 26, 58 - Centro</v>
      </c>
      <c r="S255" s="24" t="str">
        <f>VLOOKUP(B255,SAOM!B$2:L1975,11,0)</f>
        <v>(38) 3235-1343</v>
      </c>
      <c r="T255" s="43"/>
      <c r="U255" s="9" t="str">
        <f>VLOOKUP(B255,SAOM!B$2:M1555,12,0)</f>
        <v>-</v>
      </c>
      <c r="V255" s="19"/>
      <c r="W255" s="9"/>
      <c r="X255" s="52"/>
      <c r="Y255" s="54"/>
      <c r="Z255" s="46"/>
      <c r="AA255" s="21"/>
    </row>
    <row r="256" spans="1:28" s="76" customFormat="1">
      <c r="A256" s="32">
        <v>945</v>
      </c>
      <c r="B256" s="92" t="s">
        <v>2458</v>
      </c>
      <c r="C256" s="19">
        <v>40989</v>
      </c>
      <c r="D256" s="19">
        <f t="shared" si="14"/>
        <v>41034</v>
      </c>
      <c r="E256" s="19">
        <f t="shared" si="19"/>
        <v>41049</v>
      </c>
      <c r="F256" s="19"/>
      <c r="G256" s="8" t="s">
        <v>767</v>
      </c>
      <c r="H256" s="8" t="s">
        <v>504</v>
      </c>
      <c r="I256" s="8" t="s">
        <v>507</v>
      </c>
      <c r="J256" s="9" t="s">
        <v>2471</v>
      </c>
      <c r="K256" s="9" t="s">
        <v>2538</v>
      </c>
      <c r="L256" s="9" t="s">
        <v>2539</v>
      </c>
      <c r="M256" s="10" t="str">
        <f>VLOOKUP(B256,SAOM!B$2:H1250,7,0)</f>
        <v>-</v>
      </c>
      <c r="N256" s="84">
        <v>4033</v>
      </c>
      <c r="O256" s="19" t="str">
        <f>VLOOKUP(B256,SAOM!B$2:I1250,8,0)</f>
        <v>-</v>
      </c>
      <c r="P256" s="19" t="str">
        <f>VLOOKUP(B256,AG_Lider!A$1:F1609,6,0)</f>
        <v>VODANET</v>
      </c>
      <c r="Q256" s="24" t="str">
        <f>VLOOKUP(B256,SAOM!B$2:J1250,9,0)</f>
        <v>Conceição</v>
      </c>
      <c r="R256" s="19" t="str">
        <f>VLOOKUP(B256,SAOM!B$2:K1696,10,0)</f>
        <v>Rua Henrique Cota, 84 - Bela Vista</v>
      </c>
      <c r="S256" s="24" t="str">
        <f>VLOOKUP(B256,SAOM!B$2:L1976,11,0)</f>
        <v>(34) 3822-9770</v>
      </c>
      <c r="T256" s="43"/>
      <c r="U256" s="9" t="str">
        <f>VLOOKUP(B256,SAOM!B$2:M1556,12,0)</f>
        <v>-</v>
      </c>
      <c r="V256" s="19"/>
      <c r="W256" s="9"/>
      <c r="X256" s="52"/>
      <c r="Y256" s="54"/>
      <c r="Z256" s="46"/>
      <c r="AA256" s="21"/>
    </row>
    <row r="257" spans="1:27" s="76" customFormat="1">
      <c r="A257" s="32">
        <v>946</v>
      </c>
      <c r="B257" s="92" t="s">
        <v>2459</v>
      </c>
      <c r="C257" s="19">
        <v>40989</v>
      </c>
      <c r="D257" s="19">
        <f t="shared" si="14"/>
        <v>41034</v>
      </c>
      <c r="E257" s="19">
        <f t="shared" si="19"/>
        <v>41049</v>
      </c>
      <c r="F257" s="19"/>
      <c r="G257" s="8" t="s">
        <v>767</v>
      </c>
      <c r="H257" s="8" t="s">
        <v>504</v>
      </c>
      <c r="I257" s="8" t="s">
        <v>507</v>
      </c>
      <c r="J257" s="9" t="s">
        <v>2472</v>
      </c>
      <c r="K257" s="9" t="s">
        <v>2540</v>
      </c>
      <c r="L257" s="9" t="s">
        <v>2541</v>
      </c>
      <c r="M257" s="10" t="str">
        <f>VLOOKUP(B257,SAOM!B$2:H1251,7,0)</f>
        <v>-</v>
      </c>
      <c r="N257" s="84">
        <v>4033</v>
      </c>
      <c r="O257" s="19" t="str">
        <f>VLOOKUP(B257,SAOM!B$2:I1251,8,0)</f>
        <v>-</v>
      </c>
      <c r="P257" s="19" t="str">
        <f>VLOOKUP(B257,AG_Lider!A$1:F1610,6,0)</f>
        <v>VODANET</v>
      </c>
      <c r="Q257" s="24" t="str">
        <f>VLOOKUP(B257,SAOM!B$2:J1251,9,0)</f>
        <v>João Ciribelli</v>
      </c>
      <c r="R257" s="19" t="str">
        <f>VLOOKUP(B257,SAOM!B$2:K1697,10,0)</f>
        <v>Praça Dr Gilmar Dutra e Melo Felipe, 0 - Centro</v>
      </c>
      <c r="S257" s="24" t="str">
        <f>VLOOKUP(B257,SAOM!B$2:L1977,11,0)</f>
        <v>(32) 3696-3361</v>
      </c>
      <c r="T257" s="43"/>
      <c r="U257" s="9" t="str">
        <f>VLOOKUP(B257,SAOM!B$2:M1557,12,0)</f>
        <v>-</v>
      </c>
      <c r="V257" s="19"/>
      <c r="W257" s="9"/>
      <c r="X257" s="52"/>
      <c r="Y257" s="54"/>
      <c r="Z257" s="46"/>
      <c r="AA257" s="21"/>
    </row>
    <row r="258" spans="1:27" s="76" customFormat="1">
      <c r="A258" s="32">
        <v>947</v>
      </c>
      <c r="B258" s="92" t="s">
        <v>2460</v>
      </c>
      <c r="C258" s="19">
        <v>40989</v>
      </c>
      <c r="D258" s="19">
        <f t="shared" si="14"/>
        <v>41034</v>
      </c>
      <c r="E258" s="19">
        <f t="shared" si="19"/>
        <v>41049</v>
      </c>
      <c r="F258" s="19"/>
      <c r="G258" s="8" t="s">
        <v>2599</v>
      </c>
      <c r="H258" s="8" t="s">
        <v>504</v>
      </c>
      <c r="I258" s="8" t="s">
        <v>507</v>
      </c>
      <c r="J258" s="9" t="s">
        <v>2473</v>
      </c>
      <c r="K258" s="9" t="s">
        <v>2542</v>
      </c>
      <c r="L258" s="9" t="s">
        <v>2543</v>
      </c>
      <c r="M258" s="10" t="str">
        <f>VLOOKUP(B258,SAOM!B$2:H1252,7,0)</f>
        <v>SES-CARA-0947</v>
      </c>
      <c r="N258" s="84">
        <v>4033</v>
      </c>
      <c r="O258" s="19">
        <f>VLOOKUP(B258,SAOM!B$2:I1252,8,0)</f>
        <v>41009</v>
      </c>
      <c r="P258" s="19" t="str">
        <f>VLOOKUP(B258,AG_Lider!A$1:F1611,6,0)</f>
        <v>-</v>
      </c>
      <c r="Q258" s="24" t="str">
        <f>VLOOKUP(B258,SAOM!B$2:J1252,9,0)</f>
        <v>Adriano Carlos Soares</v>
      </c>
      <c r="R258" s="19" t="str">
        <f>VLOOKUP(B258,SAOM!B$2:K1698,10,0)</f>
        <v>Avenida Ferreira Rios, 0 - Centro</v>
      </c>
      <c r="S258" s="24" t="str">
        <f>VLOOKUP(B258,SAOM!B$2:L1978,11,0)</f>
        <v>(31) 3873-5180</v>
      </c>
      <c r="T258" s="43"/>
      <c r="U258" s="9" t="str">
        <f>VLOOKUP(B258,SAOM!B$2:M1558,12,0)</f>
        <v>00:20:0e:10:4c:89</v>
      </c>
      <c r="V258" s="19"/>
      <c r="W258" s="9"/>
      <c r="X258" s="52"/>
      <c r="Y258" s="54"/>
      <c r="Z258" s="46"/>
      <c r="AA258" s="21"/>
    </row>
    <row r="259" spans="1:27" s="76" customFormat="1">
      <c r="A259" s="32">
        <v>937</v>
      </c>
      <c r="B259" s="92" t="s">
        <v>2461</v>
      </c>
      <c r="C259" s="19">
        <v>40989</v>
      </c>
      <c r="D259" s="19">
        <f t="shared" si="14"/>
        <v>41034</v>
      </c>
      <c r="E259" s="19">
        <f t="shared" si="19"/>
        <v>41049</v>
      </c>
      <c r="F259" s="19"/>
      <c r="G259" s="8" t="s">
        <v>525</v>
      </c>
      <c r="H259" s="8" t="s">
        <v>504</v>
      </c>
      <c r="I259" s="8" t="s">
        <v>507</v>
      </c>
      <c r="J259" s="9" t="s">
        <v>2544</v>
      </c>
      <c r="K259" s="9" t="s">
        <v>2545</v>
      </c>
      <c r="L259" s="9" t="s">
        <v>2546</v>
      </c>
      <c r="M259" s="10" t="str">
        <f>VLOOKUP(B259,SAOM!B$2:H1253,7,0)</f>
        <v>SES-ANOS-0937</v>
      </c>
      <c r="N259" s="84">
        <v>4033</v>
      </c>
      <c r="O259" s="19">
        <f>VLOOKUP(B259,SAOM!B$2:I1253,8,0)</f>
        <v>40997</v>
      </c>
      <c r="P259" s="19" t="str">
        <f>VLOOKUP(B259,AG_Lider!A$1:F1612,6,0)</f>
        <v>CONCLUÍDO</v>
      </c>
      <c r="Q259" s="24" t="str">
        <f>VLOOKUP(B259,SAOM!B$2:J1253,9,0)</f>
        <v>Wagner Fiorino</v>
      </c>
      <c r="R259" s="19" t="str">
        <f>VLOOKUP(B259,SAOM!B$2:K1699,10,0)</f>
        <v>Rua Euclides Ribeiro, 46 - Centro</v>
      </c>
      <c r="S259" s="24" t="str">
        <f>VLOOKUP(B259,SAOM!B$2:L1979,11,0)</f>
        <v>(32) 3346-1256</v>
      </c>
      <c r="T259" s="43"/>
      <c r="U259" s="9" t="str">
        <f>VLOOKUP(B259,SAOM!B$2:M1559,12,0)</f>
        <v>00:20:0e:10:48:60</v>
      </c>
      <c r="V259" s="19">
        <v>40997</v>
      </c>
      <c r="W259" s="9" t="s">
        <v>2017</v>
      </c>
      <c r="X259" s="52">
        <v>41002</v>
      </c>
      <c r="Y259" s="54"/>
      <c r="Z259" s="46"/>
      <c r="AA259" s="21">
        <v>41002</v>
      </c>
    </row>
    <row r="260" spans="1:27" s="76" customFormat="1">
      <c r="A260" s="32">
        <v>936</v>
      </c>
      <c r="B260" s="92" t="s">
        <v>2462</v>
      </c>
      <c r="C260" s="19">
        <v>40989</v>
      </c>
      <c r="D260" s="19">
        <f t="shared" si="14"/>
        <v>41034</v>
      </c>
      <c r="E260" s="19">
        <f t="shared" si="19"/>
        <v>41049</v>
      </c>
      <c r="F260" s="19"/>
      <c r="G260" s="8" t="s">
        <v>767</v>
      </c>
      <c r="H260" s="8" t="s">
        <v>504</v>
      </c>
      <c r="I260" s="8" t="s">
        <v>507</v>
      </c>
      <c r="J260" s="9" t="s">
        <v>2474</v>
      </c>
      <c r="K260" s="9" t="s">
        <v>2547</v>
      </c>
      <c r="L260" s="9" t="s">
        <v>2548</v>
      </c>
      <c r="M260" s="10" t="str">
        <f>VLOOKUP(B260,SAOM!B$2:H1254,7,0)</f>
        <v>-</v>
      </c>
      <c r="N260" s="84">
        <v>4035</v>
      </c>
      <c r="O260" s="19" t="str">
        <f>VLOOKUP(B260,SAOM!B$2:I1254,8,0)</f>
        <v>-</v>
      </c>
      <c r="P260" s="19" t="str">
        <f>VLOOKUP(B260,AG_Lider!A$1:F1613,6,0)</f>
        <v>VODANET</v>
      </c>
      <c r="Q260" s="24" t="str">
        <f>VLOOKUP(B260,SAOM!B$2:J1254,9,0)</f>
        <v>Geraldo Felício Junior</v>
      </c>
      <c r="R260" s="19" t="str">
        <f>VLOOKUP(B260,SAOM!B$2:K1700,10,0)</f>
        <v>Praça Prefeito José Carlos Martins, 0 - Centro</v>
      </c>
      <c r="S260" s="24" t="str">
        <f>VLOOKUP(B260,SAOM!B$2:L1980,11,0)</f>
        <v>(33) 3328-1193</v>
      </c>
      <c r="T260" s="43"/>
      <c r="U260" s="9" t="str">
        <f>VLOOKUP(B260,SAOM!B$2:M1560,12,0)</f>
        <v>-</v>
      </c>
      <c r="V260" s="19"/>
      <c r="W260" s="9"/>
      <c r="X260" s="52"/>
      <c r="Y260" s="54"/>
      <c r="Z260" s="46"/>
      <c r="AA260" s="21"/>
    </row>
    <row r="261" spans="1:27" s="76" customFormat="1">
      <c r="A261" s="32">
        <v>935</v>
      </c>
      <c r="B261" s="92" t="s">
        <v>2463</v>
      </c>
      <c r="C261" s="19">
        <v>40989</v>
      </c>
      <c r="D261" s="19">
        <f t="shared" si="14"/>
        <v>41034</v>
      </c>
      <c r="E261" s="19">
        <f t="shared" si="19"/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2475</v>
      </c>
      <c r="K261" s="9" t="s">
        <v>2549</v>
      </c>
      <c r="L261" s="9" t="s">
        <v>2550</v>
      </c>
      <c r="M261" s="10" t="str">
        <f>VLOOKUP(B261,SAOM!B$2:H1255,7,0)</f>
        <v>SES-AICA-0935</v>
      </c>
      <c r="N261" s="84">
        <v>4033</v>
      </c>
      <c r="O261" s="19">
        <f>VLOOKUP(B261,SAOM!B$2:I1255,8,0)</f>
        <v>40998</v>
      </c>
      <c r="P261" s="19" t="str">
        <f>VLOOKUP(B261,AG_Lider!A$1:F1614,6,0)</f>
        <v>AGENDADO</v>
      </c>
      <c r="Q261" s="24" t="str">
        <f>VLOOKUP(B261,SAOM!B$2:J1255,9,0)</f>
        <v>Marcos de Barros Chaves</v>
      </c>
      <c r="R261" s="19" t="str">
        <f>VLOOKUP(B261,SAOM!B$2:K1701,10,0)</f>
        <v>Rua Felipe Senador, 1057 - Campo Prático</v>
      </c>
      <c r="S261" s="24" t="str">
        <f>VLOOKUP(B261,SAOM!B$2:L1981,11,0)</f>
        <v>(35) 3344-1386</v>
      </c>
      <c r="T261" s="43"/>
      <c r="U261" s="9" t="str">
        <f>VLOOKUP(B261,SAOM!B$2:M1561,12,0)</f>
        <v>00:20:0e:10:48:9a</v>
      </c>
      <c r="V261" s="19">
        <v>41001</v>
      </c>
      <c r="W261" s="9" t="s">
        <v>2017</v>
      </c>
      <c r="X261" s="52">
        <v>41002</v>
      </c>
      <c r="Y261" s="54"/>
      <c r="Z261" s="46"/>
      <c r="AA261" s="21">
        <v>41002</v>
      </c>
    </row>
    <row r="262" spans="1:27" s="76" customFormat="1">
      <c r="A262" s="32">
        <v>934</v>
      </c>
      <c r="B262" s="92" t="s">
        <v>2464</v>
      </c>
      <c r="C262" s="19">
        <v>40989</v>
      </c>
      <c r="D262" s="19">
        <f t="shared" si="14"/>
        <v>41034</v>
      </c>
      <c r="E262" s="19">
        <f t="shared" si="19"/>
        <v>41049</v>
      </c>
      <c r="F262" s="19"/>
      <c r="G262" s="8" t="s">
        <v>694</v>
      </c>
      <c r="H262" s="8" t="s">
        <v>504</v>
      </c>
      <c r="I262" s="8" t="s">
        <v>507</v>
      </c>
      <c r="J262" s="9" t="s">
        <v>2551</v>
      </c>
      <c r="K262" s="9" t="s">
        <v>2552</v>
      </c>
      <c r="L262" s="9" t="s">
        <v>2553</v>
      </c>
      <c r="M262" s="10" t="str">
        <f>VLOOKUP(B262,SAOM!B$2:H1256,7,0)</f>
        <v>-</v>
      </c>
      <c r="N262" s="84">
        <v>4035</v>
      </c>
      <c r="O262" s="19">
        <f>VLOOKUP(B262,SAOM!B$2:I1256,8,0)</f>
        <v>41015</v>
      </c>
      <c r="P262" s="19" t="str">
        <f>VLOOKUP(B262,AG_Lider!A$1:F1615,6,0)</f>
        <v>-</v>
      </c>
      <c r="Q262" s="24" t="str">
        <f>VLOOKUP(B262,SAOM!B$2:J1256,9,0)</f>
        <v>Fulgêncio Fernandes de Souza</v>
      </c>
      <c r="R262" s="19" t="str">
        <f>VLOOKUP(B262,SAOM!B$2:K1702,10,0)</f>
        <v>Rua Joaquim Leandro, 629 - São Vicente</v>
      </c>
      <c r="S262" s="24" t="str">
        <f>VLOOKUP(B262,SAOM!B$2:L1982,11,0)</f>
        <v>(33) 3611-1505</v>
      </c>
      <c r="T262" s="43"/>
      <c r="U262" s="9" t="str">
        <f>VLOOKUP(B262,SAOM!B$2:M1562,12,0)</f>
        <v>-</v>
      </c>
      <c r="V262" s="19"/>
      <c r="W262" s="9"/>
      <c r="X262" s="52"/>
      <c r="Y262" s="54"/>
      <c r="Z262" s="46"/>
      <c r="AA262" s="21"/>
    </row>
    <row r="263" spans="1:27" s="76" customFormat="1">
      <c r="A263" s="32">
        <v>955</v>
      </c>
      <c r="B263" s="92" t="s">
        <v>2604</v>
      </c>
      <c r="C263" s="19">
        <v>40997</v>
      </c>
      <c r="D263" s="19">
        <f t="shared" ref="D263" si="20">C263+45</f>
        <v>41042</v>
      </c>
      <c r="E263" s="19">
        <f t="shared" si="19"/>
        <v>41057</v>
      </c>
      <c r="F263" s="19"/>
      <c r="G263" s="8" t="s">
        <v>767</v>
      </c>
      <c r="H263" s="8" t="s">
        <v>504</v>
      </c>
      <c r="I263" s="8" t="s">
        <v>507</v>
      </c>
      <c r="J263" s="9" t="s">
        <v>2605</v>
      </c>
      <c r="K263" s="9" t="s">
        <v>2606</v>
      </c>
      <c r="L263" s="9" t="s">
        <v>2607</v>
      </c>
      <c r="M263" s="10" t="str">
        <f>VLOOKUP(B263,SAOM!B$2:H1257,7,0)</f>
        <v>-</v>
      </c>
      <c r="N263" s="84">
        <v>4033</v>
      </c>
      <c r="O263" s="19" t="str">
        <f>VLOOKUP(B263,SAOM!B$2:I1257,8,0)</f>
        <v>-</v>
      </c>
      <c r="P263" s="19" t="e">
        <f>VLOOKUP(B263,AG_Lider!A$1:F1616,6,0)</f>
        <v>#N/A</v>
      </c>
      <c r="Q263" s="24" t="str">
        <f>VLOOKUP(B263,SAOM!B$2:J1257,9,0)</f>
        <v>Hugo Souza Maciel</v>
      </c>
      <c r="R263" s="19" t="str">
        <f>VLOOKUP(B263,SAOM!B$2:K1703,10,0)</f>
        <v xml:space="preserve">praça Divino, 10 </v>
      </c>
      <c r="S263" s="24" t="str">
        <f>VLOOKUP(B263,SAOM!B$2:L1983,11,0)</f>
        <v>(38) 3535-1178</v>
      </c>
      <c r="T263" s="43"/>
      <c r="U263" s="9" t="str">
        <f>VLOOKUP(B263,SAOM!B$2:M1563,12,0)</f>
        <v>-</v>
      </c>
      <c r="V263" s="19"/>
      <c r="W263" s="9"/>
      <c r="X263" s="52"/>
      <c r="Y263" s="54"/>
      <c r="Z263" s="46"/>
      <c r="AA263" s="21"/>
    </row>
    <row r="264" spans="1:27" s="76" customFormat="1">
      <c r="A264" s="32">
        <v>951</v>
      </c>
      <c r="B264" s="92" t="s">
        <v>2639</v>
      </c>
      <c r="C264" s="19">
        <v>40997</v>
      </c>
      <c r="D264" s="19">
        <f t="shared" ref="D264:D270" si="21">C264+45</f>
        <v>41042</v>
      </c>
      <c r="E264" s="19">
        <f t="shared" ref="E264:E270" si="22">C264+60</f>
        <v>41057</v>
      </c>
      <c r="F264" s="19"/>
      <c r="G264" s="8" t="s">
        <v>525</v>
      </c>
      <c r="H264" s="8" t="s">
        <v>504</v>
      </c>
      <c r="I264" s="8" t="s">
        <v>507</v>
      </c>
      <c r="J264" s="9" t="s">
        <v>2640</v>
      </c>
      <c r="K264" s="9" t="s">
        <v>2675</v>
      </c>
      <c r="L264" s="9" t="s">
        <v>2676</v>
      </c>
      <c r="M264" s="10" t="str">
        <f>VLOOKUP(B264,SAOM!B$2:H1258,7,0)</f>
        <v>SES-CLIO-0951</v>
      </c>
      <c r="N264" s="84">
        <v>4033</v>
      </c>
      <c r="O264" s="19">
        <f>VLOOKUP(B264,SAOM!B$2:I1258,8,0)</f>
        <v>41003</v>
      </c>
      <c r="P264" s="19" t="e">
        <f>VLOOKUP(B264,AG_Lider!A$1:F1617,6,0)</f>
        <v>#N/A</v>
      </c>
      <c r="Q264" s="24" t="str">
        <f>VLOOKUP(B264,SAOM!B$2:J1258,9,0)</f>
        <v>Anna Carolina Rodrigues Costa</v>
      </c>
      <c r="R264" s="19" t="str">
        <f>VLOOKUP(B264,SAOM!B$2:K1704,10,0)</f>
        <v>avenida Araguaia, 127</v>
      </c>
      <c r="S264" s="24" t="str">
        <f>VLOOKUP(B264,SAOM!B$2:L1984,11,0)</f>
        <v>(37) 3381-2933</v>
      </c>
      <c r="T264" s="43"/>
      <c r="U264" s="9" t="str">
        <f>VLOOKUP(B264,SAOM!B$2:M1564,12,0)</f>
        <v>00:20:0e:10:48:92</v>
      </c>
      <c r="V264" s="19">
        <v>41003</v>
      </c>
      <c r="W264" s="9" t="s">
        <v>701</v>
      </c>
      <c r="X264" s="52">
        <v>41008</v>
      </c>
      <c r="Y264" s="54"/>
      <c r="Z264" s="46"/>
      <c r="AA264" s="21">
        <v>41009</v>
      </c>
    </row>
    <row r="265" spans="1:27" s="76" customFormat="1">
      <c r="A265" s="32">
        <v>949</v>
      </c>
      <c r="B265" s="92" t="s">
        <v>2644</v>
      </c>
      <c r="C265" s="19">
        <v>40997</v>
      </c>
      <c r="D265" s="19">
        <f t="shared" si="21"/>
        <v>41042</v>
      </c>
      <c r="E265" s="19">
        <f t="shared" si="22"/>
        <v>41057</v>
      </c>
      <c r="F265" s="19">
        <v>41002</v>
      </c>
      <c r="G265" s="8" t="s">
        <v>779</v>
      </c>
      <c r="H265" s="8" t="s">
        <v>504</v>
      </c>
      <c r="I265" s="8" t="s">
        <v>507</v>
      </c>
      <c r="J265" s="9" t="s">
        <v>2645</v>
      </c>
      <c r="K265" s="9" t="s">
        <v>2677</v>
      </c>
      <c r="L265" s="9" t="s">
        <v>2678</v>
      </c>
      <c r="M265" s="10" t="str">
        <f>VLOOKUP(B265,SAOM!B$2:H1259,7,0)</f>
        <v>-</v>
      </c>
      <c r="N265" s="84">
        <v>4033</v>
      </c>
      <c r="O265" s="19" t="str">
        <f>VLOOKUP(B265,SAOM!B$2:I1259,8,0)</f>
        <v>-</v>
      </c>
      <c r="P265" s="19" t="e">
        <f>VLOOKUP(B265,AG_Lider!A$1:F1618,6,0)</f>
        <v>#N/A</v>
      </c>
      <c r="Q265" s="24" t="str">
        <f>VLOOKUP(B265,SAOM!B$2:J1259,9,0)</f>
        <v>Ana Cristina Pereira Guimarães</v>
      </c>
      <c r="R265" s="19" t="str">
        <f>VLOOKUP(B265,SAOM!B$2:K1705,10,0)</f>
        <v>Rua Mario Milward, 283</v>
      </c>
      <c r="S265" s="24" t="str">
        <f>VLOOKUP(B265,SAOM!B$2:L1985,11,0)</f>
        <v>(35) 3341-3758</v>
      </c>
      <c r="T265" s="43"/>
      <c r="U265" s="9" t="str">
        <f>VLOOKUP(B265,SAOM!B$2:M1565,12,0)</f>
        <v>-</v>
      </c>
      <c r="V265" s="19"/>
      <c r="W265" s="9"/>
      <c r="X265" s="52"/>
      <c r="Y265" s="54"/>
      <c r="Z265" s="46" t="s">
        <v>2813</v>
      </c>
      <c r="AA265" s="21">
        <v>41002</v>
      </c>
    </row>
    <row r="266" spans="1:27" s="76" customFormat="1">
      <c r="A266" s="32">
        <v>950</v>
      </c>
      <c r="B266" s="92" t="s">
        <v>2649</v>
      </c>
      <c r="C266" s="19">
        <v>40997</v>
      </c>
      <c r="D266" s="19">
        <f t="shared" si="21"/>
        <v>41042</v>
      </c>
      <c r="E266" s="19">
        <f t="shared" si="22"/>
        <v>41057</v>
      </c>
      <c r="F266" s="19">
        <v>41002</v>
      </c>
      <c r="G266" s="8" t="s">
        <v>779</v>
      </c>
      <c r="H266" s="8" t="s">
        <v>504</v>
      </c>
      <c r="I266" s="8" t="s">
        <v>507</v>
      </c>
      <c r="J266" s="9" t="s">
        <v>2650</v>
      </c>
      <c r="K266" s="9" t="s">
        <v>2679</v>
      </c>
      <c r="L266" s="9" t="s">
        <v>2680</v>
      </c>
      <c r="M266" s="10" t="str">
        <f>VLOOKUP(B266,SAOM!B$2:H1260,7,0)</f>
        <v>-</v>
      </c>
      <c r="N266" s="84">
        <v>4033</v>
      </c>
      <c r="O266" s="19" t="str">
        <f>VLOOKUP(B266,SAOM!B$2:I1260,8,0)</f>
        <v>-</v>
      </c>
      <c r="P266" s="19" t="e">
        <f>VLOOKUP(B266,AG_Lider!A$1:F1619,6,0)</f>
        <v>#N/A</v>
      </c>
      <c r="Q266" s="24" t="str">
        <f>VLOOKUP(B266,SAOM!B$2:J1260,9,0)</f>
        <v>Geliane de Andrade Lima Teofilo</v>
      </c>
      <c r="R266" s="19" t="str">
        <f>VLOOKUP(B266,SAOM!B$2:K1706,10,0)</f>
        <v>Rua Joaquim Plácido Barbosa, 302</v>
      </c>
      <c r="S266" s="24" t="str">
        <f>VLOOKUP(B266,SAOM!B$2:L1986,11,0)</f>
        <v>(34) 3353-5311</v>
      </c>
      <c r="T266" s="43"/>
      <c r="U266" s="9" t="str">
        <f>VLOOKUP(B266,SAOM!B$2:M1566,12,0)</f>
        <v>-</v>
      </c>
      <c r="V266" s="19"/>
      <c r="W266" s="9"/>
      <c r="X266" s="52"/>
      <c r="Y266" s="54"/>
      <c r="Z266" s="46" t="s">
        <v>2810</v>
      </c>
      <c r="AA266" s="21">
        <v>40972</v>
      </c>
    </row>
    <row r="267" spans="1:27" s="76" customFormat="1">
      <c r="A267" s="32">
        <v>952</v>
      </c>
      <c r="B267" s="92" t="s">
        <v>2654</v>
      </c>
      <c r="C267" s="19">
        <v>40997</v>
      </c>
      <c r="D267" s="19">
        <f t="shared" si="21"/>
        <v>41042</v>
      </c>
      <c r="E267" s="19">
        <f t="shared" si="22"/>
        <v>41057</v>
      </c>
      <c r="F267" s="19"/>
      <c r="G267" s="8" t="s">
        <v>767</v>
      </c>
      <c r="H267" s="8" t="s">
        <v>504</v>
      </c>
      <c r="I267" s="8" t="s">
        <v>507</v>
      </c>
      <c r="J267" s="9" t="s">
        <v>2655</v>
      </c>
      <c r="K267" s="9" t="s">
        <v>2681</v>
      </c>
      <c r="L267" s="9" t="s">
        <v>2682</v>
      </c>
      <c r="M267" s="10" t="str">
        <f>VLOOKUP(B267,SAOM!B$2:H1261,7,0)</f>
        <v>-</v>
      </c>
      <c r="N267" s="84">
        <v>4033</v>
      </c>
      <c r="O267" s="19" t="str">
        <f>VLOOKUP(B267,SAOM!B$2:I1261,8,0)</f>
        <v>-</v>
      </c>
      <c r="P267" s="19" t="e">
        <f>VLOOKUP(B267,AG_Lider!A$1:F1620,6,0)</f>
        <v>#N/A</v>
      </c>
      <c r="Q267" s="24" t="str">
        <f>VLOOKUP(B267,SAOM!B$2:J1261,9,0)</f>
        <v>Luana Paula Jordão Carvalho</v>
      </c>
      <c r="R267" s="19" t="str">
        <f>VLOOKUP(B267,SAOM!B$2:K1707,10,0)</f>
        <v>Rua Maria da Conceição Fonseca, 130</v>
      </c>
      <c r="S267" s="24" t="str">
        <f>VLOOKUP(B267,SAOM!B$2:L1987,11,0)</f>
        <v>(35) 9878-5142</v>
      </c>
      <c r="T267" s="43"/>
      <c r="U267" s="9" t="str">
        <f>VLOOKUP(B267,SAOM!B$2:M1567,12,0)</f>
        <v>-</v>
      </c>
      <c r="V267" s="19"/>
      <c r="W267" s="9"/>
      <c r="X267" s="52"/>
      <c r="Y267" s="54"/>
      <c r="Z267" s="46"/>
      <c r="AA267" s="21"/>
    </row>
    <row r="268" spans="1:27" s="76" customFormat="1">
      <c r="A268" s="32">
        <v>953</v>
      </c>
      <c r="B268" s="92" t="s">
        <v>2659</v>
      </c>
      <c r="C268" s="19">
        <v>40997</v>
      </c>
      <c r="D268" s="19">
        <f t="shared" si="21"/>
        <v>41042</v>
      </c>
      <c r="E268" s="19">
        <f t="shared" si="22"/>
        <v>41057</v>
      </c>
      <c r="F268" s="19"/>
      <c r="G268" s="8" t="s">
        <v>767</v>
      </c>
      <c r="H268" s="8" t="s">
        <v>504</v>
      </c>
      <c r="I268" s="8" t="s">
        <v>507</v>
      </c>
      <c r="J268" s="9" t="s">
        <v>1835</v>
      </c>
      <c r="K268" s="9" t="s">
        <v>2683</v>
      </c>
      <c r="L268" s="9" t="s">
        <v>2684</v>
      </c>
      <c r="M268" s="10" t="str">
        <f>VLOOKUP(B268,SAOM!B$2:H1262,7,0)</f>
        <v>-</v>
      </c>
      <c r="N268" s="84">
        <v>4033</v>
      </c>
      <c r="O268" s="19" t="str">
        <f>VLOOKUP(B268,SAOM!B$2:I1262,8,0)</f>
        <v>-</v>
      </c>
      <c r="P268" s="19" t="e">
        <f>VLOOKUP(B268,AG_Lider!A$1:F1621,6,0)</f>
        <v>#N/A</v>
      </c>
      <c r="Q268" s="24" t="str">
        <f>VLOOKUP(B268,SAOM!B$2:J1262,9,0)</f>
        <v>Marcus Vinicius do Nascimento</v>
      </c>
      <c r="R268" s="19" t="str">
        <f>VLOOKUP(B268,SAOM!B$2:K1708,10,0)</f>
        <v>Rua Expedicionário Taumaturgo, 66</v>
      </c>
      <c r="S268" s="24" t="str">
        <f>VLOOKUP(B268,SAOM!B$2:L1988,11,0)</f>
        <v>(33) 3317-1106</v>
      </c>
      <c r="T268" s="43"/>
      <c r="U268" s="9" t="str">
        <f>VLOOKUP(B268,SAOM!B$2:M1568,12,0)</f>
        <v>-</v>
      </c>
      <c r="V268" s="19"/>
      <c r="W268" s="9"/>
      <c r="X268" s="52"/>
      <c r="Y268" s="54"/>
      <c r="Z268" s="46"/>
      <c r="AA268" s="21"/>
    </row>
    <row r="269" spans="1:27" s="76" customFormat="1">
      <c r="A269" s="32">
        <v>954</v>
      </c>
      <c r="B269" s="92" t="s">
        <v>2673</v>
      </c>
      <c r="C269" s="19">
        <v>40997</v>
      </c>
      <c r="D269" s="19">
        <f t="shared" si="21"/>
        <v>41042</v>
      </c>
      <c r="E269" s="19">
        <f t="shared" si="22"/>
        <v>41057</v>
      </c>
      <c r="F269" s="19"/>
      <c r="G269" s="8" t="s">
        <v>767</v>
      </c>
      <c r="H269" s="8" t="s">
        <v>504</v>
      </c>
      <c r="I269" s="8" t="s">
        <v>507</v>
      </c>
      <c r="J269" s="9" t="s">
        <v>2663</v>
      </c>
      <c r="K269" s="9" t="s">
        <v>2685</v>
      </c>
      <c r="L269" s="9" t="s">
        <v>2686</v>
      </c>
      <c r="M269" s="10" t="str">
        <f>VLOOKUP(B269,SAOM!B$2:H1263,7,0)</f>
        <v>-</v>
      </c>
      <c r="N269" s="84">
        <v>4033</v>
      </c>
      <c r="O269" s="19" t="str">
        <f>VLOOKUP(B269,SAOM!B$2:I1263,8,0)</f>
        <v>-</v>
      </c>
      <c r="P269" s="19" t="e">
        <f>VLOOKUP(B269,AG_Lider!A$1:F1622,6,0)</f>
        <v>#N/A</v>
      </c>
      <c r="Q269" s="24" t="str">
        <f>VLOOKUP(B269,SAOM!B$2:J1263,9,0)</f>
        <v>Ana Paula Moraes Nogueira</v>
      </c>
      <c r="R269" s="19" t="str">
        <f>VLOOKUP(B269,SAOM!B$2:K1709,10,0)</f>
        <v>travessa José de Pinto Nogueira</v>
      </c>
      <c r="S269" s="24" t="str">
        <f>VLOOKUP(B269,SAOM!B$2:L1989,11,0)</f>
        <v>(35) 9938-8818</v>
      </c>
      <c r="T269" s="43"/>
      <c r="U269" s="9" t="str">
        <f>VLOOKUP(B269,SAOM!B$2:M1569,12,0)</f>
        <v>-</v>
      </c>
      <c r="V269" s="19"/>
      <c r="W269" s="9"/>
      <c r="X269" s="52"/>
      <c r="Y269" s="54"/>
      <c r="Z269" s="46"/>
      <c r="AA269" s="21"/>
    </row>
    <row r="270" spans="1:27" s="76" customFormat="1">
      <c r="A270" s="32">
        <v>956</v>
      </c>
      <c r="B270" s="92" t="s">
        <v>2674</v>
      </c>
      <c r="C270" s="19">
        <v>40997</v>
      </c>
      <c r="D270" s="19">
        <f t="shared" si="21"/>
        <v>41042</v>
      </c>
      <c r="E270" s="19">
        <f t="shared" si="22"/>
        <v>41057</v>
      </c>
      <c r="F270" s="19"/>
      <c r="G270" s="8" t="s">
        <v>767</v>
      </c>
      <c r="H270" s="8" t="s">
        <v>504</v>
      </c>
      <c r="I270" s="8" t="s">
        <v>507</v>
      </c>
      <c r="J270" s="9" t="s">
        <v>2667</v>
      </c>
      <c r="K270" s="9" t="s">
        <v>2687</v>
      </c>
      <c r="L270" s="9" t="s">
        <v>2688</v>
      </c>
      <c r="M270" s="10" t="str">
        <f>VLOOKUP(B270,SAOM!B$2:H1264,7,0)</f>
        <v>SES-DIIS-0956</v>
      </c>
      <c r="N270" s="84">
        <v>4033</v>
      </c>
      <c r="O270" s="19">
        <f>VLOOKUP(B270,SAOM!B$2:I1264,8,0)</f>
        <v>41003</v>
      </c>
      <c r="P270" s="19" t="e">
        <f>VLOOKUP(B270,AG_Lider!A$1:F1623,6,0)</f>
        <v>#N/A</v>
      </c>
      <c r="Q270" s="24" t="str">
        <f>VLOOKUP(B270,SAOM!B$2:J1264,9,0)</f>
        <v>Danilo Vieira Lima</v>
      </c>
      <c r="R270" s="19" t="str">
        <f>VLOOKUP(B270,SAOM!B$2:K1710,10,0)</f>
        <v>Rua Wilson Castro Mares, 333</v>
      </c>
      <c r="S270" s="24" t="str">
        <f>VLOOKUP(B270,SAOM!B$2:L1990,11,0)</f>
        <v>(33) 8814-9002</v>
      </c>
      <c r="T270" s="43"/>
      <c r="U270" s="9" t="str">
        <f>VLOOKUP(B270,SAOM!B$2:M1570,12,0)</f>
        <v>-</v>
      </c>
      <c r="V270" s="19"/>
      <c r="W270" s="9"/>
      <c r="X270" s="52"/>
      <c r="Y270" s="54"/>
      <c r="Z270" s="46"/>
      <c r="AA270" s="21"/>
    </row>
    <row r="271" spans="1:27" s="76" customFormat="1">
      <c r="A271" s="32">
        <v>3231</v>
      </c>
      <c r="B271" s="92" t="s">
        <v>2784</v>
      </c>
      <c r="C271" s="19">
        <v>41001</v>
      </c>
      <c r="D271" s="19">
        <f t="shared" ref="D271:D305" si="23">C271+45</f>
        <v>41046</v>
      </c>
      <c r="E271" s="19">
        <f t="shared" ref="E271:E305" si="24">C271+60</f>
        <v>41061</v>
      </c>
      <c r="F271" s="19"/>
      <c r="G271" s="8" t="s">
        <v>525</v>
      </c>
      <c r="H271" s="8" t="s">
        <v>504</v>
      </c>
      <c r="I271" s="8"/>
      <c r="J271" s="9" t="s">
        <v>118</v>
      </c>
      <c r="K271" s="9" t="s">
        <v>674</v>
      </c>
      <c r="L271" s="9" t="s">
        <v>675</v>
      </c>
      <c r="M271" s="10" t="str">
        <f>VLOOKUP(B271,SAOM!B$2:H1265,7,0)</f>
        <v>SES-SAIA-3231</v>
      </c>
      <c r="N271" s="84">
        <v>4033</v>
      </c>
      <c r="O271" s="19">
        <f>VLOOKUP(B271,SAOM!B$2:I1265,8,0)</f>
        <v>41011</v>
      </c>
      <c r="P271" s="19" t="e">
        <f>VLOOKUP(B271,AG_Lider!A$1:F1624,6,0)</f>
        <v>#N/A</v>
      </c>
      <c r="Q271" s="24" t="str">
        <f>VLOOKUP(B271,SAOM!B$2:J1265,9,0)</f>
        <v>José Eduardo</v>
      </c>
      <c r="R271" s="19" t="str">
        <f>VLOOKUP(B271,SAOM!B$2:K1711,10,0)</f>
        <v>Av. VIII, Numero 50</v>
      </c>
      <c r="S271" s="24" t="str">
        <f>VLOOKUP(B271,SAOM!B$2:L1991,11,0)</f>
        <v>31 3641-5320</v>
      </c>
      <c r="T271" s="43"/>
      <c r="U271" s="9" t="str">
        <f>VLOOKUP(B271,SAOM!B$2:M1571,12,0)</f>
        <v>00:20:0e:10:4c:64</v>
      </c>
      <c r="V271" s="19">
        <v>41011</v>
      </c>
      <c r="W271" s="9" t="s">
        <v>703</v>
      </c>
      <c r="X271" s="52">
        <v>41011</v>
      </c>
      <c r="Y271" s="54"/>
      <c r="Z271" s="46"/>
      <c r="AA271" s="21">
        <v>41011</v>
      </c>
    </row>
    <row r="272" spans="1:27" s="76" customFormat="1">
      <c r="A272" s="32">
        <v>3232</v>
      </c>
      <c r="B272" s="92" t="s">
        <v>2785</v>
      </c>
      <c r="C272" s="19">
        <v>41001</v>
      </c>
      <c r="D272" s="19">
        <f t="shared" si="23"/>
        <v>41046</v>
      </c>
      <c r="E272" s="19">
        <f t="shared" si="24"/>
        <v>41061</v>
      </c>
      <c r="F272" s="19"/>
      <c r="G272" s="8" t="s">
        <v>489</v>
      </c>
      <c r="H272" s="8" t="s">
        <v>504</v>
      </c>
      <c r="I272" s="8"/>
      <c r="J272" s="9" t="s">
        <v>118</v>
      </c>
      <c r="K272" s="9" t="s">
        <v>674</v>
      </c>
      <c r="L272" s="9" t="s">
        <v>675</v>
      </c>
      <c r="M272" s="10" t="str">
        <f>VLOOKUP(B272,SAOM!B$2:H1266,7,0)</f>
        <v>SES-SAIA-3232</v>
      </c>
      <c r="N272" s="84">
        <v>4033</v>
      </c>
      <c r="O272" s="19">
        <f>VLOOKUP(B272,SAOM!B$2:I1266,8,0)</f>
        <v>41010</v>
      </c>
      <c r="P272" s="19" t="e">
        <f>VLOOKUP(B272,AG_Lider!A$1:F1625,6,0)</f>
        <v>#N/A</v>
      </c>
      <c r="Q272" s="24" t="str">
        <f>VLOOKUP(B272,SAOM!B$2:J1266,9,0)</f>
        <v>Betânia Claudiano</v>
      </c>
      <c r="R272" s="19" t="str">
        <f>VLOOKUP(B272,SAOM!B$2:K1712,10,0)</f>
        <v>Rua Poti, 403</v>
      </c>
      <c r="S272" s="24" t="str">
        <f>VLOOKUP(B272,SAOM!B$2:L1992,11,0)</f>
        <v>31 3635-6583</v>
      </c>
      <c r="T272" s="43"/>
      <c r="U272" s="9" t="str">
        <f>VLOOKUP(B272,SAOM!B$2:M1572,12,0)</f>
        <v>00:20:0E:10:49:A1</v>
      </c>
      <c r="V272" s="19"/>
      <c r="W272" s="9"/>
      <c r="X272" s="52"/>
      <c r="Y272" s="54"/>
      <c r="Z272" s="46"/>
      <c r="AA272" s="21"/>
    </row>
    <row r="273" spans="1:27" s="76" customFormat="1">
      <c r="A273" s="32">
        <v>3233</v>
      </c>
      <c r="B273" s="92" t="s">
        <v>2786</v>
      </c>
      <c r="C273" s="19">
        <v>41002</v>
      </c>
      <c r="D273" s="19">
        <f t="shared" si="23"/>
        <v>41047</v>
      </c>
      <c r="E273" s="19">
        <f t="shared" si="24"/>
        <v>41062</v>
      </c>
      <c r="F273" s="19"/>
      <c r="G273" s="8" t="s">
        <v>489</v>
      </c>
      <c r="H273" s="8" t="s">
        <v>504</v>
      </c>
      <c r="I273" s="8"/>
      <c r="J273" s="9" t="s">
        <v>118</v>
      </c>
      <c r="K273" s="9" t="s">
        <v>674</v>
      </c>
      <c r="L273" s="9" t="s">
        <v>675</v>
      </c>
      <c r="M273" s="10" t="e">
        <f>VLOOKUP(B273,SAOM!B$2:H1267,7,0)</f>
        <v>#N/A</v>
      </c>
      <c r="N273" s="84">
        <v>4033</v>
      </c>
      <c r="O273" s="19" t="e">
        <f>VLOOKUP(B273,SAOM!B$2:I1267,8,0)</f>
        <v>#N/A</v>
      </c>
      <c r="P273" s="19" t="e">
        <f>VLOOKUP(B273,AG_Lider!A$1:F1626,6,0)</f>
        <v>#N/A</v>
      </c>
      <c r="Q273" s="24" t="e">
        <f>VLOOKUP(B273,SAOM!B$2:J1267,9,0)</f>
        <v>#N/A</v>
      </c>
      <c r="R273" s="19" t="e">
        <f>VLOOKUP(B273,SAOM!B$2:K1713,10,0)</f>
        <v>#N/A</v>
      </c>
      <c r="S273" s="24" t="e">
        <f>VLOOKUP(B273,SAOM!B$2:L1993,11,0)</f>
        <v>#N/A</v>
      </c>
      <c r="T273" s="43"/>
      <c r="U273" s="9" t="e">
        <f>VLOOKUP(B273,SAOM!B$2:M1573,12,0)</f>
        <v>#N/A</v>
      </c>
      <c r="V273" s="19"/>
      <c r="W273" s="9"/>
      <c r="X273" s="52"/>
      <c r="Y273" s="54"/>
      <c r="Z273" s="46"/>
      <c r="AA273" s="21"/>
    </row>
    <row r="274" spans="1:27" s="76" customFormat="1">
      <c r="A274" s="32">
        <v>3234</v>
      </c>
      <c r="B274" s="92" t="s">
        <v>2787</v>
      </c>
      <c r="C274" s="19">
        <v>41002</v>
      </c>
      <c r="D274" s="19">
        <f t="shared" si="23"/>
        <v>41047</v>
      </c>
      <c r="E274" s="19">
        <f t="shared" si="24"/>
        <v>41062</v>
      </c>
      <c r="F274" s="19"/>
      <c r="G274" s="8" t="s">
        <v>489</v>
      </c>
      <c r="H274" s="8" t="s">
        <v>504</v>
      </c>
      <c r="I274" s="8" t="s">
        <v>507</v>
      </c>
      <c r="J274" s="9" t="s">
        <v>118</v>
      </c>
      <c r="K274" s="9" t="s">
        <v>674</v>
      </c>
      <c r="L274" s="9" t="s">
        <v>675</v>
      </c>
      <c r="M274" s="10" t="str">
        <f>VLOOKUP(B274,SAOM!B$2:H1268,7,0)</f>
        <v>-</v>
      </c>
      <c r="N274" s="84">
        <v>4033</v>
      </c>
      <c r="O274" s="19">
        <f>VLOOKUP(B274,SAOM!B$2:I1268,8,0)</f>
        <v>41012</v>
      </c>
      <c r="P274" s="19" t="e">
        <f>VLOOKUP(B274,AG_Lider!A$1:F1627,6,0)</f>
        <v>#N/A</v>
      </c>
      <c r="Q274" s="24" t="str">
        <f>VLOOKUP(B274,SAOM!B$2:J1268,9,0)</f>
        <v>Renata Barbosa</v>
      </c>
      <c r="R274" s="19" t="str">
        <f>VLOOKUP(B274,SAOM!B$2:K1714,10,0)</f>
        <v>Rua das Palmeiras, 243</v>
      </c>
      <c r="S274" s="24" t="str">
        <f>VLOOKUP(B274,SAOM!B$2:L1994,11,0)</f>
        <v>031 3691-2552</v>
      </c>
      <c r="T274" s="43"/>
      <c r="U274" s="9" t="str">
        <f>VLOOKUP(B274,SAOM!B$2:M1574,12,0)</f>
        <v>-</v>
      </c>
      <c r="V274" s="19"/>
      <c r="W274" s="9"/>
      <c r="X274" s="52"/>
      <c r="Y274" s="54"/>
      <c r="Z274" s="46"/>
      <c r="AA274" s="21"/>
    </row>
    <row r="275" spans="1:27" s="76" customFormat="1">
      <c r="A275" s="32">
        <v>3236</v>
      </c>
      <c r="B275" s="92" t="s">
        <v>2788</v>
      </c>
      <c r="C275" s="19">
        <v>41002</v>
      </c>
      <c r="D275" s="19">
        <f t="shared" si="23"/>
        <v>41047</v>
      </c>
      <c r="E275" s="19">
        <f t="shared" si="24"/>
        <v>41062</v>
      </c>
      <c r="F275" s="19"/>
      <c r="G275" s="8" t="s">
        <v>2599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VLOOKUP(B275,SAOM!B$2:H1269,7,0)</f>
        <v>SES-SAIA-3236</v>
      </c>
      <c r="N275" s="84">
        <v>4033</v>
      </c>
      <c r="O275" s="19">
        <f>VLOOKUP(B275,SAOM!B$2:I1269,8,0)</f>
        <v>41012</v>
      </c>
      <c r="P275" s="19" t="e">
        <f>VLOOKUP(B275,AG_Lider!A$1:F1628,6,0)</f>
        <v>#N/A</v>
      </c>
      <c r="Q275" s="24" t="str">
        <f>VLOOKUP(B275,SAOM!B$2:J1269,9,0)</f>
        <v>Keila Santos</v>
      </c>
      <c r="R275" s="19" t="str">
        <f>VLOOKUP(B275,SAOM!B$2:K1715,10,0)</f>
        <v>Rua Pará de Minas, 2333</v>
      </c>
      <c r="S275" s="24" t="str">
        <f>VLOOKUP(B275,SAOM!B$2:L1995,11,0)</f>
        <v>31 3634-2135</v>
      </c>
      <c r="T275" s="43"/>
      <c r="U275" s="9" t="str">
        <f>VLOOKUP(B275,SAOM!B$2:M1575,12,0)</f>
        <v>00:20:0e:10:48:72</v>
      </c>
      <c r="V275" s="19"/>
      <c r="W275" s="9"/>
      <c r="X275" s="52"/>
      <c r="Y275" s="54"/>
      <c r="Z275" s="46"/>
      <c r="AA275" s="21"/>
    </row>
    <row r="276" spans="1:27" s="76" customFormat="1">
      <c r="A276" s="32">
        <v>3237</v>
      </c>
      <c r="B276" s="92">
        <v>3237</v>
      </c>
      <c r="C276" s="19">
        <v>41002</v>
      </c>
      <c r="D276" s="19">
        <f t="shared" si="23"/>
        <v>41047</v>
      </c>
      <c r="E276" s="19">
        <f t="shared" si="24"/>
        <v>41062</v>
      </c>
      <c r="F276" s="19"/>
      <c r="G276" s="8" t="s">
        <v>694</v>
      </c>
      <c r="H276" s="8" t="s">
        <v>696</v>
      </c>
      <c r="I276" s="8" t="s">
        <v>507</v>
      </c>
      <c r="J276" s="9" t="s">
        <v>118</v>
      </c>
      <c r="K276" s="9" t="s">
        <v>674</v>
      </c>
      <c r="L276" s="9" t="s">
        <v>675</v>
      </c>
      <c r="M276" s="10" t="str">
        <f>VLOOKUP(B276,SAOM!B$2:H1270,7,0)</f>
        <v>-</v>
      </c>
      <c r="N276" s="84">
        <v>4033</v>
      </c>
      <c r="O276" s="19" t="str">
        <f>VLOOKUP(B276,SAOM!B$2:I1270,8,0)</f>
        <v>-</v>
      </c>
      <c r="P276" s="19" t="e">
        <f>VLOOKUP(B276,AG_Lider!A$1:F1629,6,0)</f>
        <v>#N/A</v>
      </c>
      <c r="Q276" s="24" t="str">
        <f>VLOOKUP(B276,SAOM!B$2:J1270,9,0)</f>
        <v>Poliana Elisa</v>
      </c>
      <c r="R276" s="19" t="str">
        <f>VLOOKUP(B276,SAOM!B$2:K1716,10,0)</f>
        <v>Rua Coronel Lima e Silva, 3</v>
      </c>
      <c r="S276" s="24" t="str">
        <f>VLOOKUP(B276,SAOM!B$2:L1996,11,0)</f>
        <v>31 3641-5239</v>
      </c>
      <c r="T276" s="43"/>
      <c r="U276" s="9" t="str">
        <f>VLOOKUP(B276,SAOM!B$2:M1576,12,0)</f>
        <v>-</v>
      </c>
      <c r="V276" s="19"/>
      <c r="W276" s="9"/>
      <c r="X276" s="52"/>
      <c r="Y276" s="54"/>
      <c r="Z276" s="46"/>
      <c r="AA276" s="21"/>
    </row>
    <row r="277" spans="1:27" s="76" customFormat="1">
      <c r="A277" s="32">
        <v>3238</v>
      </c>
      <c r="B277" s="92" t="s">
        <v>2789</v>
      </c>
      <c r="C277" s="19">
        <v>41002</v>
      </c>
      <c r="D277" s="19">
        <f t="shared" si="23"/>
        <v>41047</v>
      </c>
      <c r="E277" s="19">
        <f t="shared" si="24"/>
        <v>41062</v>
      </c>
      <c r="F277" s="19"/>
      <c r="G277" s="8" t="s">
        <v>767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VLOOKUP(B277,SAOM!B$2:H1271,7,0)</f>
        <v>-</v>
      </c>
      <c r="N277" s="84">
        <v>4033</v>
      </c>
      <c r="O277" s="19" t="str">
        <f>VLOOKUP(B277,SAOM!B$2:I1271,8,0)</f>
        <v>-</v>
      </c>
      <c r="P277" s="19" t="e">
        <f>VLOOKUP(B277,AG_Lider!A$1:F1630,6,0)</f>
        <v>#N/A</v>
      </c>
      <c r="Q277" s="24" t="str">
        <f>VLOOKUP(B277,SAOM!B$2:J1271,9,0)</f>
        <v>Carla Manaíra</v>
      </c>
      <c r="R277" s="19" t="str">
        <f>VLOOKUP(B277,SAOM!B$2:K1717,10,0)</f>
        <v>Rua Antônio de Pinho Tavares, 268</v>
      </c>
      <c r="S277" s="24" t="str">
        <f>VLOOKUP(B277,SAOM!B$2:L1997,11,0)</f>
        <v>31 3636-3103</v>
      </c>
      <c r="T277" s="43"/>
      <c r="U277" s="9" t="str">
        <f>VLOOKUP(B277,SAOM!B$2:M1577,12,0)</f>
        <v>-</v>
      </c>
      <c r="V277" s="19"/>
      <c r="W277" s="9"/>
      <c r="X277" s="52"/>
      <c r="Y277" s="54"/>
      <c r="Z277" s="46"/>
      <c r="AA277" s="21"/>
    </row>
    <row r="278" spans="1:27" s="76" customFormat="1">
      <c r="A278" s="32">
        <v>3239</v>
      </c>
      <c r="B278" s="92" t="s">
        <v>2790</v>
      </c>
      <c r="C278" s="19">
        <v>41002</v>
      </c>
      <c r="D278" s="19">
        <f t="shared" si="23"/>
        <v>41047</v>
      </c>
      <c r="E278" s="19">
        <f t="shared" si="24"/>
        <v>41062</v>
      </c>
      <c r="F278" s="19"/>
      <c r="G278" s="8" t="s">
        <v>767</v>
      </c>
      <c r="H278" s="8" t="s">
        <v>504</v>
      </c>
      <c r="I278" s="8" t="s">
        <v>507</v>
      </c>
      <c r="J278" s="9" t="s">
        <v>118</v>
      </c>
      <c r="K278" s="9" t="s">
        <v>674</v>
      </c>
      <c r="L278" s="9" t="s">
        <v>675</v>
      </c>
      <c r="M278" s="10" t="str">
        <f>VLOOKUP(B278,SAOM!B$2:H1272,7,0)</f>
        <v>-</v>
      </c>
      <c r="N278" s="84">
        <v>4033</v>
      </c>
      <c r="O278" s="19" t="str">
        <f>VLOOKUP(B278,SAOM!B$2:I1272,8,0)</f>
        <v>-</v>
      </c>
      <c r="P278" s="19" t="e">
        <f>VLOOKUP(B278,AG_Lider!A$1:F1631,6,0)</f>
        <v>#N/A</v>
      </c>
      <c r="Q278" s="24" t="str">
        <f>VLOOKUP(B278,SAOM!B$2:J1272,9,0)</f>
        <v>Gustavo Ferreira</v>
      </c>
      <c r="R278" s="19" t="str">
        <f>VLOOKUP(B278,SAOM!B$2:K1718,10,0)</f>
        <v>Rua Dois, 59</v>
      </c>
      <c r="S278" s="24" t="str">
        <f>VLOOKUP(B278,SAOM!B$2:L1998,11,0)</f>
        <v>31 3634-0252</v>
      </c>
      <c r="T278" s="43"/>
      <c r="U278" s="9" t="str">
        <f>VLOOKUP(B278,SAOM!B$2:M1578,12,0)</f>
        <v>-</v>
      </c>
      <c r="V278" s="19"/>
      <c r="W278" s="9"/>
      <c r="X278" s="52"/>
      <c r="Y278" s="54"/>
      <c r="Z278" s="46"/>
      <c r="AA278" s="21"/>
    </row>
    <row r="279" spans="1:27" s="76" customFormat="1">
      <c r="A279" s="32">
        <v>3240</v>
      </c>
      <c r="B279" s="92" t="s">
        <v>2791</v>
      </c>
      <c r="C279" s="19">
        <v>41002</v>
      </c>
      <c r="D279" s="19">
        <f t="shared" si="23"/>
        <v>41047</v>
      </c>
      <c r="E279" s="19">
        <f t="shared" si="24"/>
        <v>41062</v>
      </c>
      <c r="F279" s="19"/>
      <c r="G279" s="8" t="s">
        <v>767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VLOOKUP(B279,SAOM!B$2:H1273,7,0)</f>
        <v>-</v>
      </c>
      <c r="N279" s="84">
        <v>4033</v>
      </c>
      <c r="O279" s="19" t="str">
        <f>VLOOKUP(B279,SAOM!B$2:I1273,8,0)</f>
        <v>-</v>
      </c>
      <c r="P279" s="19" t="e">
        <f>VLOOKUP(B279,AG_Lider!A$1:F1632,6,0)</f>
        <v>#N/A</v>
      </c>
      <c r="Q279" s="24" t="str">
        <f>VLOOKUP(B279,SAOM!B$2:J1273,9,0)</f>
        <v>Maria Antônia</v>
      </c>
      <c r="R279" s="19" t="str">
        <f>VLOOKUP(B279,SAOM!B$2:K1719,10,0)</f>
        <v>Rua G, 70</v>
      </c>
      <c r="S279" s="24" t="str">
        <f>VLOOKUP(B279,SAOM!B$2:L1999,11,0)</f>
        <v>31 3641-5229</v>
      </c>
      <c r="T279" s="43"/>
      <c r="U279" s="9" t="str">
        <f>VLOOKUP(B279,SAOM!B$2:M1579,12,0)</f>
        <v>-</v>
      </c>
      <c r="V279" s="19"/>
      <c r="W279" s="9"/>
      <c r="X279" s="52"/>
      <c r="Y279" s="54"/>
      <c r="Z279" s="46"/>
      <c r="AA279" s="21"/>
    </row>
    <row r="280" spans="1:27" s="76" customFormat="1">
      <c r="A280" s="32">
        <v>3241</v>
      </c>
      <c r="B280" s="92">
        <v>3241</v>
      </c>
      <c r="C280" s="19">
        <v>41002</v>
      </c>
      <c r="D280" s="19">
        <f t="shared" si="23"/>
        <v>41047</v>
      </c>
      <c r="E280" s="19">
        <f t="shared" si="24"/>
        <v>41062</v>
      </c>
      <c r="F280" s="19"/>
      <c r="G280" s="8" t="s">
        <v>767</v>
      </c>
      <c r="H280" s="8" t="s">
        <v>696</v>
      </c>
      <c r="I280" s="8" t="s">
        <v>507</v>
      </c>
      <c r="J280" s="9" t="s">
        <v>118</v>
      </c>
      <c r="K280" s="9" t="s">
        <v>674</v>
      </c>
      <c r="L280" s="9" t="s">
        <v>675</v>
      </c>
      <c r="M280" s="10" t="str">
        <f>VLOOKUP(B280,SAOM!B$2:H1274,7,0)</f>
        <v>-</v>
      </c>
      <c r="N280" s="84">
        <v>4033</v>
      </c>
      <c r="O280" s="19" t="str">
        <f>VLOOKUP(B280,SAOM!B$2:I1274,8,0)</f>
        <v>-</v>
      </c>
      <c r="P280" s="19" t="e">
        <f>VLOOKUP(B280,AG_Lider!A$1:F1633,6,0)</f>
        <v>#N/A</v>
      </c>
      <c r="Q280" s="24" t="str">
        <f>VLOOKUP(B280,SAOM!B$2:J1274,9,0)</f>
        <v>Vagner Carvalho</v>
      </c>
      <c r="R280" s="19" t="str">
        <f>VLOOKUP(B280,SAOM!B$2:K1720,10,0)</f>
        <v>Rua Argentina, 531</v>
      </c>
      <c r="S280" s="24" t="str">
        <f>VLOOKUP(B280,SAOM!B$2:L2000,11,0)</f>
        <v>31 3649-6865</v>
      </c>
      <c r="T280" s="43"/>
      <c r="U280" s="9" t="str">
        <f>VLOOKUP(B280,SAOM!B$2:M1580,12,0)</f>
        <v>-</v>
      </c>
      <c r="V280" s="19"/>
      <c r="W280" s="9"/>
      <c r="X280" s="52"/>
      <c r="Y280" s="54"/>
      <c r="Z280" s="46"/>
      <c r="AA280" s="21"/>
    </row>
    <row r="281" spans="1:27" s="76" customFormat="1">
      <c r="A281" s="32">
        <v>3242</v>
      </c>
      <c r="B281" s="92" t="s">
        <v>2792</v>
      </c>
      <c r="C281" s="19">
        <v>41002</v>
      </c>
      <c r="D281" s="19">
        <f t="shared" si="23"/>
        <v>41047</v>
      </c>
      <c r="E281" s="19">
        <f t="shared" si="24"/>
        <v>41062</v>
      </c>
      <c r="F281" s="19"/>
      <c r="G281" s="8" t="s">
        <v>489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e">
        <f>VLOOKUP(B281,SAOM!B$2:H1275,7,0)</f>
        <v>#N/A</v>
      </c>
      <c r="N281" s="84">
        <v>4033</v>
      </c>
      <c r="O281" s="19" t="e">
        <f>VLOOKUP(B281,SAOM!B$2:I1275,8,0)</f>
        <v>#N/A</v>
      </c>
      <c r="P281" s="19" t="e">
        <f>VLOOKUP(B281,AG_Lider!A$1:F1634,6,0)</f>
        <v>#N/A</v>
      </c>
      <c r="Q281" s="24" t="e">
        <f>VLOOKUP(B281,SAOM!B$2:J1275,9,0)</f>
        <v>#N/A</v>
      </c>
      <c r="R281" s="19" t="e">
        <f>VLOOKUP(B281,SAOM!B$2:K1721,10,0)</f>
        <v>#N/A</v>
      </c>
      <c r="S281" s="24" t="e">
        <f>VLOOKUP(B281,SAOM!B$2:L2001,11,0)</f>
        <v>#N/A</v>
      </c>
      <c r="T281" s="43"/>
      <c r="U281" s="9" t="e">
        <f>VLOOKUP(B281,SAOM!B$2:M1581,12,0)</f>
        <v>#N/A</v>
      </c>
      <c r="V281" s="19"/>
      <c r="W281" s="9"/>
      <c r="X281" s="52"/>
      <c r="Y281" s="54"/>
      <c r="Z281" s="46"/>
      <c r="AA281" s="21"/>
    </row>
    <row r="282" spans="1:27" s="76" customFormat="1">
      <c r="A282" s="32">
        <v>3243</v>
      </c>
      <c r="B282" s="92" t="s">
        <v>2793</v>
      </c>
      <c r="C282" s="19">
        <v>41002</v>
      </c>
      <c r="D282" s="19">
        <f t="shared" si="23"/>
        <v>41047</v>
      </c>
      <c r="E282" s="19">
        <f t="shared" si="24"/>
        <v>41062</v>
      </c>
      <c r="F282" s="19"/>
      <c r="G282" s="8" t="s">
        <v>767</v>
      </c>
      <c r="H282" s="8" t="s">
        <v>504</v>
      </c>
      <c r="I282" s="8" t="s">
        <v>507</v>
      </c>
      <c r="J282" s="9" t="s">
        <v>118</v>
      </c>
      <c r="K282" s="9" t="s">
        <v>674</v>
      </c>
      <c r="L282" s="9" t="s">
        <v>675</v>
      </c>
      <c r="M282" s="10" t="str">
        <f>VLOOKUP(B282,SAOM!B$2:H1276,7,0)</f>
        <v>-</v>
      </c>
      <c r="N282" s="84">
        <v>4033</v>
      </c>
      <c r="O282" s="19" t="str">
        <f>VLOOKUP(B282,SAOM!B$2:I1276,8,0)</f>
        <v>-</v>
      </c>
      <c r="P282" s="19" t="e">
        <f>VLOOKUP(B282,AG_Lider!A$1:F1635,6,0)</f>
        <v>#N/A</v>
      </c>
      <c r="Q282" s="24" t="str">
        <f>VLOOKUP(B282,SAOM!B$2:J1276,9,0)</f>
        <v>Melinda Soares</v>
      </c>
      <c r="R282" s="19" t="str">
        <f>VLOOKUP(B282,SAOM!B$2:K1722,10,0)</f>
        <v>Rua Machado de Assis, 269</v>
      </c>
      <c r="S282" s="24" t="str">
        <f>VLOOKUP(B282,SAOM!B$2:L2002,11,0)</f>
        <v>31 3636-2351</v>
      </c>
      <c r="T282" s="43"/>
      <c r="U282" s="9" t="str">
        <f>VLOOKUP(B282,SAOM!B$2:M1582,12,0)</f>
        <v>-</v>
      </c>
      <c r="V282" s="19"/>
      <c r="W282" s="9"/>
      <c r="X282" s="52"/>
      <c r="Y282" s="54"/>
      <c r="Z282" s="46"/>
      <c r="AA282" s="21"/>
    </row>
    <row r="283" spans="1:27" s="76" customFormat="1">
      <c r="A283" s="32">
        <v>3244</v>
      </c>
      <c r="B283" s="92" t="s">
        <v>2794</v>
      </c>
      <c r="C283" s="19">
        <v>41002</v>
      </c>
      <c r="D283" s="19">
        <f t="shared" si="23"/>
        <v>41047</v>
      </c>
      <c r="E283" s="19">
        <f t="shared" si="24"/>
        <v>41062</v>
      </c>
      <c r="F283" s="19"/>
      <c r="G283" s="8" t="s">
        <v>2599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VLOOKUP(B283,SAOM!B$2:H1277,7,0)</f>
        <v>SES-SAIA-3244</v>
      </c>
      <c r="N283" s="84">
        <v>4033</v>
      </c>
      <c r="O283" s="19">
        <f>VLOOKUP(B283,SAOM!B$2:I1277,8,0)</f>
        <v>41012</v>
      </c>
      <c r="P283" s="19" t="e">
        <f>VLOOKUP(B283,AG_Lider!A$1:F1636,6,0)</f>
        <v>#N/A</v>
      </c>
      <c r="Q283" s="24" t="str">
        <f>VLOOKUP(B283,SAOM!B$2:J1277,9,0)</f>
        <v>Ivone Luiz</v>
      </c>
      <c r="R283" s="19" t="str">
        <f>VLOOKUP(B283,SAOM!B$2:K1723,10,0)</f>
        <v>Rua Suiça, 79</v>
      </c>
      <c r="S283" s="24" t="str">
        <f>VLOOKUP(B283,SAOM!B$2:L2003,11,0)</f>
        <v>31 3634-2449</v>
      </c>
      <c r="T283" s="43"/>
      <c r="U283" s="9" t="str">
        <f>VLOOKUP(B283,SAOM!B$2:M1583,12,0)</f>
        <v>00:20:0e:10:49:97</v>
      </c>
      <c r="V283" s="19"/>
      <c r="W283" s="9"/>
      <c r="X283" s="52"/>
      <c r="Y283" s="54"/>
      <c r="Z283" s="46"/>
      <c r="AA283" s="21"/>
    </row>
    <row r="284" spans="1:27" s="76" customFormat="1">
      <c r="A284" s="32">
        <v>3245</v>
      </c>
      <c r="B284" s="92">
        <v>3245</v>
      </c>
      <c r="C284" s="19">
        <v>41002</v>
      </c>
      <c r="D284" s="19">
        <f t="shared" si="23"/>
        <v>41047</v>
      </c>
      <c r="E284" s="19">
        <f t="shared" si="24"/>
        <v>41062</v>
      </c>
      <c r="F284" s="19"/>
      <c r="G284" s="8" t="s">
        <v>767</v>
      </c>
      <c r="H284" s="8" t="s">
        <v>696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VLOOKUP(B284,SAOM!B$2:H1278,7,0)</f>
        <v>-</v>
      </c>
      <c r="N284" s="84">
        <v>4033</v>
      </c>
      <c r="O284" s="19" t="str">
        <f>VLOOKUP(B284,SAOM!B$2:I1278,8,0)</f>
        <v>-</v>
      </c>
      <c r="P284" s="19" t="e">
        <f>VLOOKUP(B284,AG_Lider!A$1:F1637,6,0)</f>
        <v>#N/A</v>
      </c>
      <c r="Q284" s="24" t="str">
        <f>VLOOKUP(B284,SAOM!B$2:J1278,9,0)</f>
        <v>Francisco Elias</v>
      </c>
      <c r="R284" s="19" t="str">
        <f>VLOOKUP(B284,SAOM!B$2:K1724,10,0)</f>
        <v>Rua Baldim, 891</v>
      </c>
      <c r="S284" s="24" t="str">
        <f>VLOOKUP(B284,SAOM!B$2:L2004,11,0)</f>
        <v>31 3649-6021</v>
      </c>
      <c r="T284" s="43"/>
      <c r="U284" s="9" t="str">
        <f>VLOOKUP(B284,SAOM!B$2:M1584,12,0)</f>
        <v>-</v>
      </c>
      <c r="V284" s="19"/>
      <c r="W284" s="9"/>
      <c r="X284" s="52"/>
      <c r="Y284" s="54"/>
      <c r="Z284" s="46"/>
      <c r="AA284" s="21"/>
    </row>
    <row r="285" spans="1:27" s="76" customFormat="1">
      <c r="A285" s="32">
        <v>3246</v>
      </c>
      <c r="B285" s="92" t="s">
        <v>2795</v>
      </c>
      <c r="C285" s="19">
        <v>41002</v>
      </c>
      <c r="D285" s="19">
        <f t="shared" si="23"/>
        <v>41047</v>
      </c>
      <c r="E285" s="19">
        <f t="shared" si="24"/>
        <v>41062</v>
      </c>
      <c r="F285" s="19"/>
      <c r="G285" s="8" t="s">
        <v>694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VLOOKUP(B285,SAOM!B$2:H1279,7,0)</f>
        <v>-</v>
      </c>
      <c r="N285" s="84">
        <v>4033</v>
      </c>
      <c r="O285" s="19">
        <f>VLOOKUP(B285,SAOM!B$2:I1279,8,0)</f>
        <v>41015</v>
      </c>
      <c r="P285" s="19" t="e">
        <f>VLOOKUP(B285,AG_Lider!A$1:F1638,6,0)</f>
        <v>#N/A</v>
      </c>
      <c r="Q285" s="24" t="str">
        <f>VLOOKUP(B285,SAOM!B$2:J1279,9,0)</f>
        <v>Paula Cristina</v>
      </c>
      <c r="R285" s="19" t="str">
        <f>VLOOKUP(B285,SAOM!B$2:K1725,10,0)</f>
        <v>Av. das Indústrias, 675</v>
      </c>
      <c r="S285" s="24" t="str">
        <f>VLOOKUP(B285,SAOM!B$2:L2005,11,0)</f>
        <v>31 3642-1008</v>
      </c>
      <c r="T285" s="43"/>
      <c r="U285" s="9" t="str">
        <f>VLOOKUP(B285,SAOM!B$2:M1585,12,0)</f>
        <v>-</v>
      </c>
      <c r="V285" s="19"/>
      <c r="W285" s="9"/>
      <c r="X285" s="52"/>
      <c r="Y285" s="54"/>
      <c r="Z285" s="46"/>
      <c r="AA285" s="21"/>
    </row>
    <row r="286" spans="1:27" s="76" customFormat="1">
      <c r="A286" s="32">
        <v>3247</v>
      </c>
      <c r="B286" s="92" t="s">
        <v>2796</v>
      </c>
      <c r="C286" s="19">
        <v>41002</v>
      </c>
      <c r="D286" s="19">
        <f t="shared" si="23"/>
        <v>41047</v>
      </c>
      <c r="E286" s="19">
        <f t="shared" si="24"/>
        <v>41062</v>
      </c>
      <c r="F286" s="19"/>
      <c r="G286" s="8" t="s">
        <v>767</v>
      </c>
      <c r="H286" s="8" t="s">
        <v>504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VLOOKUP(B286,SAOM!B$2:H1280,7,0)</f>
        <v>-</v>
      </c>
      <c r="N286" s="84">
        <v>4033</v>
      </c>
      <c r="O286" s="19" t="str">
        <f>VLOOKUP(B286,SAOM!B$2:I1280,8,0)</f>
        <v>-</v>
      </c>
      <c r="P286" s="19" t="e">
        <f>VLOOKUP(B286,AG_Lider!A$1:F1639,6,0)</f>
        <v>#N/A</v>
      </c>
      <c r="Q286" s="24" t="str">
        <f>VLOOKUP(B286,SAOM!B$2:J1280,9,0)</f>
        <v>Daniela Christine</v>
      </c>
      <c r="R286" s="19" t="str">
        <f>VLOOKUP(B286,SAOM!B$2:K1726,10,0)</f>
        <v>Rua José Cândido Murta, 260</v>
      </c>
      <c r="S286" s="24" t="str">
        <f>VLOOKUP(B286,SAOM!B$2:L2006,11,0)</f>
        <v>31 3634-9409</v>
      </c>
      <c r="T286" s="43"/>
      <c r="U286" s="9" t="str">
        <f>VLOOKUP(B286,SAOM!B$2:M1586,12,0)</f>
        <v>-</v>
      </c>
      <c r="V286" s="19"/>
      <c r="W286" s="9"/>
      <c r="X286" s="52"/>
      <c r="Y286" s="54"/>
      <c r="Z286" s="46"/>
      <c r="AA286" s="21"/>
    </row>
    <row r="287" spans="1:27" s="76" customFormat="1">
      <c r="A287" s="32">
        <v>3248</v>
      </c>
      <c r="B287" s="92" t="s">
        <v>2797</v>
      </c>
      <c r="C287" s="19">
        <v>41002</v>
      </c>
      <c r="D287" s="19">
        <f t="shared" si="23"/>
        <v>41047</v>
      </c>
      <c r="E287" s="19">
        <f t="shared" si="24"/>
        <v>41062</v>
      </c>
      <c r="F287" s="19"/>
      <c r="G287" s="8" t="s">
        <v>767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VLOOKUP(B287,SAOM!B$2:H1281,7,0)</f>
        <v>-</v>
      </c>
      <c r="N287" s="84">
        <v>4033</v>
      </c>
      <c r="O287" s="19" t="str">
        <f>VLOOKUP(B287,SAOM!B$2:I1281,8,0)</f>
        <v>-</v>
      </c>
      <c r="P287" s="19" t="e">
        <f>VLOOKUP(B287,AG_Lider!A$1:F1640,6,0)</f>
        <v>#N/A</v>
      </c>
      <c r="Q287" s="24" t="str">
        <f>VLOOKUP(B287,SAOM!B$2:J1281,9,0)</f>
        <v>Marizene Vilarinho</v>
      </c>
      <c r="R287" s="19" t="str">
        <f>VLOOKUP(B287,SAOM!B$2:K1727,10,0)</f>
        <v>Rua Estefânia Sales Sotero, s/n</v>
      </c>
      <c r="S287" s="24" t="str">
        <f>VLOOKUP(B287,SAOM!B$2:L2007,11,0)</f>
        <v>31 3637-2446</v>
      </c>
      <c r="T287" s="43"/>
      <c r="U287" s="9" t="str">
        <f>VLOOKUP(B287,SAOM!B$2:M1587,12,0)</f>
        <v>-</v>
      </c>
      <c r="V287" s="19"/>
      <c r="W287" s="9"/>
      <c r="X287" s="52"/>
      <c r="Y287" s="54"/>
      <c r="Z287" s="46"/>
      <c r="AA287" s="21"/>
    </row>
    <row r="288" spans="1:27" s="76" customFormat="1">
      <c r="A288" s="32">
        <v>3249</v>
      </c>
      <c r="B288" s="92" t="s">
        <v>2798</v>
      </c>
      <c r="C288" s="19">
        <v>41002</v>
      </c>
      <c r="D288" s="19">
        <f t="shared" si="23"/>
        <v>41047</v>
      </c>
      <c r="E288" s="19">
        <f t="shared" si="24"/>
        <v>41062</v>
      </c>
      <c r="F288" s="19"/>
      <c r="G288" s="8" t="s">
        <v>767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VLOOKUP(B288,SAOM!B$2:H1282,7,0)</f>
        <v>-</v>
      </c>
      <c r="N288" s="84">
        <v>4033</v>
      </c>
      <c r="O288" s="19" t="str">
        <f>VLOOKUP(B288,SAOM!B$2:I1282,8,0)</f>
        <v>-</v>
      </c>
      <c r="P288" s="19" t="e">
        <f>VLOOKUP(B288,AG_Lider!A$1:F1641,6,0)</f>
        <v>#N/A</v>
      </c>
      <c r="Q288" s="24" t="str">
        <f>VLOOKUP(B288,SAOM!B$2:J1282,9,0)</f>
        <v>Karine Chaluppe</v>
      </c>
      <c r="R288" s="19" t="str">
        <f>VLOOKUP(B288,SAOM!B$2:K1728,10,0)</f>
        <v>Rua Manoel Felix Homem, 524</v>
      </c>
      <c r="S288" s="24" t="str">
        <f>VLOOKUP(B288,SAOM!B$2:L2008,11,0)</f>
        <v>31 3641-9110</v>
      </c>
      <c r="T288" s="43"/>
      <c r="U288" s="9" t="str">
        <f>VLOOKUP(B288,SAOM!B$2:M1588,12,0)</f>
        <v>-</v>
      </c>
      <c r="V288" s="19"/>
      <c r="W288" s="9"/>
      <c r="X288" s="52"/>
      <c r="Y288" s="54"/>
      <c r="Z288" s="46"/>
      <c r="AA288" s="21"/>
    </row>
    <row r="289" spans="1:27" s="76" customFormat="1">
      <c r="A289" s="32">
        <v>3250</v>
      </c>
      <c r="B289" s="92">
        <v>3250</v>
      </c>
      <c r="C289" s="19">
        <v>41002</v>
      </c>
      <c r="D289" s="19">
        <f t="shared" si="23"/>
        <v>41047</v>
      </c>
      <c r="E289" s="19">
        <f t="shared" si="24"/>
        <v>41062</v>
      </c>
      <c r="F289" s="19"/>
      <c r="G289" s="8" t="s">
        <v>767</v>
      </c>
      <c r="H289" s="8" t="s">
        <v>696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VLOOKUP(B289,SAOM!B$2:H1283,7,0)</f>
        <v>-</v>
      </c>
      <c r="N289" s="84">
        <v>4033</v>
      </c>
      <c r="O289" s="19" t="str">
        <f>VLOOKUP(B289,SAOM!B$2:I1283,8,0)</f>
        <v>-</v>
      </c>
      <c r="P289" s="19" t="e">
        <f>VLOOKUP(B289,AG_Lider!A$1:F1642,6,0)</f>
        <v>#N/A</v>
      </c>
      <c r="Q289" s="24" t="str">
        <f>VLOOKUP(B289,SAOM!B$2:J1283,9,0)</f>
        <v>Nilcélia da Paixão</v>
      </c>
      <c r="R289" s="19" t="str">
        <f>VLOOKUP(B289,SAOM!B$2:K1729,10,0)</f>
        <v>Av. das Indústrias, 4754</v>
      </c>
      <c r="S289" s="24" t="str">
        <f>VLOOKUP(B289,SAOM!B$2:L2009,11,0)</f>
        <v>31 3641-4386</v>
      </c>
      <c r="T289" s="43"/>
      <c r="U289" s="9" t="str">
        <f>VLOOKUP(B289,SAOM!B$2:M1589,12,0)</f>
        <v>-</v>
      </c>
      <c r="V289" s="19"/>
      <c r="W289" s="9"/>
      <c r="X289" s="52"/>
      <c r="Y289" s="54"/>
      <c r="Z289" s="46"/>
      <c r="AA289" s="21"/>
    </row>
    <row r="290" spans="1:27" s="76" customFormat="1">
      <c r="A290" s="32">
        <v>3252</v>
      </c>
      <c r="B290" s="92" t="s">
        <v>2799</v>
      </c>
      <c r="C290" s="19">
        <v>41002</v>
      </c>
      <c r="D290" s="19">
        <f t="shared" si="23"/>
        <v>41047</v>
      </c>
      <c r="E290" s="19">
        <f t="shared" si="24"/>
        <v>41062</v>
      </c>
      <c r="F290" s="19"/>
      <c r="G290" s="8" t="s">
        <v>489</v>
      </c>
      <c r="H290" s="8" t="s">
        <v>504</v>
      </c>
      <c r="I290" s="8" t="s">
        <v>507</v>
      </c>
      <c r="J290" s="9" t="s">
        <v>118</v>
      </c>
      <c r="K290" s="9" t="s">
        <v>674</v>
      </c>
      <c r="L290" s="9" t="s">
        <v>675</v>
      </c>
      <c r="M290" s="10" t="str">
        <f>VLOOKUP(B290,SAOM!B$2:H1284,7,0)</f>
        <v>SES-SAIA-3252</v>
      </c>
      <c r="N290" s="84">
        <v>4033</v>
      </c>
      <c r="O290" s="19">
        <f>VLOOKUP(B290,SAOM!B$2:I1284,8,0)</f>
        <v>41012</v>
      </c>
      <c r="P290" s="19" t="e">
        <f>VLOOKUP(B290,AG_Lider!A$1:F1643,6,0)</f>
        <v>#N/A</v>
      </c>
      <c r="Q290" s="24" t="str">
        <f>VLOOKUP(B290,SAOM!B$2:J1284,9,0)</f>
        <v>Helena Barbosa</v>
      </c>
      <c r="R290" s="19" t="str">
        <f>VLOOKUP(B290,SAOM!B$2:K1730,10,0)</f>
        <v>Av. Teixeira da Costa Sobrinho, 741</v>
      </c>
      <c r="S290" s="24" t="str">
        <f>VLOOKUP(B290,SAOM!B$2:L2010,11,0)</f>
        <v>31 3641-5325</v>
      </c>
      <c r="T290" s="43"/>
      <c r="U290" s="9" t="str">
        <f>VLOOKUP(B290,SAOM!B$2:M1590,12,0)</f>
        <v>00:20:0e:10:4a:4b</v>
      </c>
      <c r="V290" s="19"/>
      <c r="W290" s="9"/>
      <c r="X290" s="52"/>
      <c r="Y290" s="54"/>
      <c r="Z290" s="46"/>
      <c r="AA290" s="21"/>
    </row>
    <row r="291" spans="1:27" s="76" customFormat="1">
      <c r="A291" s="32">
        <v>3253</v>
      </c>
      <c r="B291" s="92" t="s">
        <v>2800</v>
      </c>
      <c r="C291" s="19">
        <v>41002</v>
      </c>
      <c r="D291" s="19">
        <f t="shared" si="23"/>
        <v>41047</v>
      </c>
      <c r="E291" s="19">
        <f t="shared" si="24"/>
        <v>41062</v>
      </c>
      <c r="F291" s="19"/>
      <c r="G291" s="8" t="s">
        <v>767</v>
      </c>
      <c r="H291" s="8" t="s">
        <v>504</v>
      </c>
      <c r="I291" s="8" t="s">
        <v>507</v>
      </c>
      <c r="J291" s="9" t="s">
        <v>118</v>
      </c>
      <c r="K291" s="9" t="s">
        <v>674</v>
      </c>
      <c r="L291" s="9" t="s">
        <v>675</v>
      </c>
      <c r="M291" s="10" t="str">
        <f>VLOOKUP(B291,SAOM!B$2:H1285,7,0)</f>
        <v>-</v>
      </c>
      <c r="N291" s="84">
        <v>4033</v>
      </c>
      <c r="O291" s="19" t="str">
        <f>VLOOKUP(B291,SAOM!B$2:I1285,8,0)</f>
        <v>-</v>
      </c>
      <c r="P291" s="19" t="e">
        <f>VLOOKUP(B291,AG_Lider!A$1:F1644,6,0)</f>
        <v>#N/A</v>
      </c>
      <c r="Q291" s="24" t="str">
        <f>VLOOKUP(B291,SAOM!B$2:J1285,9,0)</f>
        <v>Eliane Zeferino</v>
      </c>
      <c r="R291" s="19" t="str">
        <f>VLOOKUP(B291,SAOM!B$2:K1731,10,0)</f>
        <v>Av. Brasília, 3505</v>
      </c>
      <c r="S291" s="24" t="str">
        <f>VLOOKUP(B291,SAOM!B$2:L2011,11,0)</f>
        <v>31 3637-4573</v>
      </c>
      <c r="T291" s="43"/>
      <c r="U291" s="9" t="str">
        <f>VLOOKUP(B291,SAOM!B$2:M1591,12,0)</f>
        <v>-</v>
      </c>
      <c r="V291" s="19"/>
      <c r="W291" s="9"/>
      <c r="X291" s="52"/>
      <c r="Y291" s="54"/>
      <c r="Z291" s="46"/>
      <c r="AA291" s="21"/>
    </row>
    <row r="292" spans="1:27" s="76" customFormat="1">
      <c r="A292" s="32">
        <v>3254</v>
      </c>
      <c r="B292" s="92" t="s">
        <v>2801</v>
      </c>
      <c r="C292" s="19">
        <v>41002</v>
      </c>
      <c r="D292" s="19">
        <f t="shared" si="23"/>
        <v>41047</v>
      </c>
      <c r="E292" s="19">
        <f t="shared" si="24"/>
        <v>41062</v>
      </c>
      <c r="F292" s="19"/>
      <c r="G292" s="8" t="s">
        <v>767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VLOOKUP(B292,SAOM!B$2:H1286,7,0)</f>
        <v>-</v>
      </c>
      <c r="N292" s="84">
        <v>4033</v>
      </c>
      <c r="O292" s="19" t="str">
        <f>VLOOKUP(B292,SAOM!B$2:I1286,8,0)</f>
        <v>-</v>
      </c>
      <c r="P292" s="19" t="e">
        <f>VLOOKUP(B292,AG_Lider!A$1:F1645,6,0)</f>
        <v>#N/A</v>
      </c>
      <c r="Q292" s="24" t="str">
        <f>VLOOKUP(B292,SAOM!B$2:J1286,9,0)</f>
        <v>Adriana Lelis</v>
      </c>
      <c r="R292" s="19" t="str">
        <f>VLOOKUP(B292,SAOM!B$2:K1732,10,0)</f>
        <v>Rua Maria do Carmo Castro, 50</v>
      </c>
      <c r="S292" s="24" t="str">
        <f>VLOOKUP(B292,SAOM!B$2:L2012,11,0)</f>
        <v>31 3636-4522</v>
      </c>
      <c r="T292" s="43"/>
      <c r="U292" s="9" t="str">
        <f>VLOOKUP(B292,SAOM!B$2:M1592,12,0)</f>
        <v>-</v>
      </c>
      <c r="V292" s="19"/>
      <c r="W292" s="9"/>
      <c r="X292" s="52"/>
      <c r="Y292" s="54"/>
      <c r="Z292" s="46"/>
      <c r="AA292" s="21"/>
    </row>
    <row r="293" spans="1:27" s="76" customFormat="1">
      <c r="A293" s="32">
        <v>3251</v>
      </c>
      <c r="B293" s="92" t="s">
        <v>2802</v>
      </c>
      <c r="C293" s="19">
        <v>41002</v>
      </c>
      <c r="D293" s="19">
        <f t="shared" si="23"/>
        <v>41047</v>
      </c>
      <c r="E293" s="19">
        <f t="shared" si="24"/>
        <v>41062</v>
      </c>
      <c r="F293" s="19"/>
      <c r="G293" s="8" t="s">
        <v>767</v>
      </c>
      <c r="H293" s="8" t="s">
        <v>504</v>
      </c>
      <c r="I293" s="8" t="s">
        <v>507</v>
      </c>
      <c r="J293" s="9" t="s">
        <v>118</v>
      </c>
      <c r="K293" s="9" t="s">
        <v>674</v>
      </c>
      <c r="L293" s="9" t="s">
        <v>675</v>
      </c>
      <c r="M293" s="10" t="str">
        <f>VLOOKUP(B293,SAOM!B$2:H1287,7,0)</f>
        <v>-</v>
      </c>
      <c r="N293" s="84">
        <v>4033</v>
      </c>
      <c r="O293" s="19" t="str">
        <f>VLOOKUP(B293,SAOM!B$2:I1287,8,0)</f>
        <v>-</v>
      </c>
      <c r="P293" s="19" t="e">
        <f>VLOOKUP(B293,AG_Lider!A$1:F1646,6,0)</f>
        <v>#N/A</v>
      </c>
      <c r="Q293" s="24" t="str">
        <f>VLOOKUP(B293,SAOM!B$2:J1287,9,0)</f>
        <v>Kelly Soares</v>
      </c>
      <c r="R293" s="19" t="str">
        <f>VLOOKUP(B293,SAOM!B$2:K1733,10,0)</f>
        <v>Rua Mangarataia, 413</v>
      </c>
      <c r="S293" s="24" t="str">
        <f>VLOOKUP(B293,SAOM!B$2:L2013,11,0)</f>
        <v>31 3634-5334</v>
      </c>
      <c r="T293" s="43"/>
      <c r="U293" s="9" t="str">
        <f>VLOOKUP(B293,SAOM!B$2:M1593,12,0)</f>
        <v>-</v>
      </c>
      <c r="V293" s="19"/>
      <c r="W293" s="9"/>
      <c r="X293" s="52"/>
      <c r="Y293" s="54"/>
      <c r="Z293" s="46"/>
      <c r="AA293" s="21"/>
    </row>
    <row r="294" spans="1:27" s="76" customFormat="1">
      <c r="A294" s="32">
        <v>3255</v>
      </c>
      <c r="B294" s="92" t="s">
        <v>2803</v>
      </c>
      <c r="C294" s="19">
        <v>41002</v>
      </c>
      <c r="D294" s="19">
        <f t="shared" si="23"/>
        <v>41047</v>
      </c>
      <c r="E294" s="19">
        <f t="shared" si="24"/>
        <v>41062</v>
      </c>
      <c r="F294" s="19"/>
      <c r="G294" s="8" t="s">
        <v>767</v>
      </c>
      <c r="H294" s="8" t="s">
        <v>504</v>
      </c>
      <c r="I294" s="8" t="s">
        <v>507</v>
      </c>
      <c r="J294" s="9" t="s">
        <v>118</v>
      </c>
      <c r="K294" s="9" t="s">
        <v>674</v>
      </c>
      <c r="L294" s="9" t="s">
        <v>675</v>
      </c>
      <c r="M294" s="10" t="str">
        <f>VLOOKUP(B294,SAOM!B$2:H1288,7,0)</f>
        <v>-</v>
      </c>
      <c r="N294" s="84">
        <v>4033</v>
      </c>
      <c r="O294" s="19" t="str">
        <f>VLOOKUP(B294,SAOM!B$2:I1288,8,0)</f>
        <v>-</v>
      </c>
      <c r="P294" s="19" t="e">
        <f>VLOOKUP(B294,AG_Lider!A$1:F1647,6,0)</f>
        <v>#N/A</v>
      </c>
      <c r="Q294" s="24" t="str">
        <f>VLOOKUP(B294,SAOM!B$2:J1288,9,0)</f>
        <v>Fernanda Teixeira</v>
      </c>
      <c r="R294" s="19" t="str">
        <f>VLOOKUP(B294,SAOM!B$2:K1734,10,0)</f>
        <v>Av. Nossa Senhora da Conceição, 70</v>
      </c>
      <c r="S294" s="24" t="str">
        <f>VLOOKUP(B294,SAOM!B$2:L2014,11,0)</f>
        <v>31 3637-3393</v>
      </c>
      <c r="T294" s="43"/>
      <c r="U294" s="9" t="str">
        <f>VLOOKUP(B294,SAOM!B$2:M1594,12,0)</f>
        <v>-</v>
      </c>
      <c r="V294" s="19"/>
      <c r="W294" s="9"/>
      <c r="X294" s="52"/>
      <c r="Y294" s="54"/>
      <c r="Z294" s="46"/>
      <c r="AA294" s="21"/>
    </row>
    <row r="295" spans="1:27" s="76" customFormat="1">
      <c r="A295" s="32">
        <v>3259</v>
      </c>
      <c r="B295" s="92" t="s">
        <v>2804</v>
      </c>
      <c r="C295" s="19">
        <v>41002</v>
      </c>
      <c r="D295" s="19">
        <f t="shared" si="23"/>
        <v>41047</v>
      </c>
      <c r="E295" s="19">
        <f t="shared" si="24"/>
        <v>41062</v>
      </c>
      <c r="F295" s="19"/>
      <c r="G295" s="8" t="s">
        <v>767</v>
      </c>
      <c r="H295" s="8" t="s">
        <v>504</v>
      </c>
      <c r="I295" s="8" t="s">
        <v>507</v>
      </c>
      <c r="J295" s="9" t="s">
        <v>2776</v>
      </c>
      <c r="K295" s="9" t="s">
        <v>674</v>
      </c>
      <c r="L295" s="9" t="s">
        <v>675</v>
      </c>
      <c r="M295" s="10" t="str">
        <f>VLOOKUP(B295,SAOM!B$2:H1289,7,0)</f>
        <v>-</v>
      </c>
      <c r="N295" s="84">
        <v>4033</v>
      </c>
      <c r="O295" s="19" t="str">
        <f>VLOOKUP(B295,SAOM!B$2:I1289,8,0)</f>
        <v>-</v>
      </c>
      <c r="P295" s="19" t="e">
        <f>VLOOKUP(B295,AG_Lider!A$1:F1648,6,0)</f>
        <v>#N/A</v>
      </c>
      <c r="Q295" s="24" t="str">
        <f>VLOOKUP(B295,SAOM!B$2:J1289,9,0)</f>
        <v>Joildo Gomes Alves de Vasconcelos</v>
      </c>
      <c r="R295" s="19" t="str">
        <f>VLOOKUP(B295,SAOM!B$2:K1735,10,0)</f>
        <v>Rua Maria Alves, 525</v>
      </c>
      <c r="S295" s="24" t="str">
        <f>VLOOKUP(B295,SAOM!B$2:L2015,11,0)</f>
        <v>38 3675-7055</v>
      </c>
      <c r="T295" s="43"/>
      <c r="U295" s="9" t="str">
        <f>VLOOKUP(B295,SAOM!B$2:M1595,12,0)</f>
        <v>-</v>
      </c>
      <c r="V295" s="19"/>
      <c r="W295" s="9"/>
      <c r="X295" s="52"/>
      <c r="Y295" s="54"/>
      <c r="Z295" s="46"/>
      <c r="AA295" s="21"/>
    </row>
    <row r="296" spans="1:27" s="76" customFormat="1">
      <c r="A296" s="32">
        <v>3235</v>
      </c>
      <c r="B296" s="92" t="s">
        <v>2805</v>
      </c>
      <c r="C296" s="19">
        <v>41002</v>
      </c>
      <c r="D296" s="19">
        <f t="shared" si="23"/>
        <v>41047</v>
      </c>
      <c r="E296" s="19">
        <f t="shared" si="24"/>
        <v>41062</v>
      </c>
      <c r="F296" s="19"/>
      <c r="G296" s="8" t="s">
        <v>767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VLOOKUP(B296,SAOM!B$2:H1290,7,0)</f>
        <v>-</v>
      </c>
      <c r="N296" s="84">
        <v>4033</v>
      </c>
      <c r="O296" s="19" t="str">
        <f>VLOOKUP(B296,SAOM!B$2:I1290,8,0)</f>
        <v>-</v>
      </c>
      <c r="P296" s="19" t="e">
        <f>VLOOKUP(B296,AG_Lider!A$1:F1649,6,0)</f>
        <v>#N/A</v>
      </c>
      <c r="Q296" s="24" t="str">
        <f>VLOOKUP(B296,SAOM!B$2:J1290,9,0)</f>
        <v>Cristina Amoroso</v>
      </c>
      <c r="R296" s="19" t="str">
        <f>VLOOKUP(B296,SAOM!B$2:K1736,10,0)</f>
        <v>Rua Francisco Jerônimo da Silva, 25</v>
      </c>
      <c r="S296" s="24" t="str">
        <f>VLOOKUP(B296,SAOM!B$2:L2016,11,0)</f>
        <v>31 3649-6864</v>
      </c>
      <c r="T296" s="43"/>
      <c r="U296" s="9" t="str">
        <f>VLOOKUP(B296,SAOM!B$2:M1596,12,0)</f>
        <v>-</v>
      </c>
      <c r="V296" s="19"/>
      <c r="W296" s="9"/>
      <c r="X296" s="52"/>
      <c r="Y296" s="54"/>
      <c r="Z296" s="46"/>
      <c r="AA296" s="21"/>
    </row>
    <row r="297" spans="1:27" s="76" customFormat="1">
      <c r="A297" s="32">
        <v>3266</v>
      </c>
      <c r="B297" s="92">
        <v>3266</v>
      </c>
      <c r="C297" s="19">
        <v>41003</v>
      </c>
      <c r="D297" s="19">
        <f t="shared" si="23"/>
        <v>41048</v>
      </c>
      <c r="E297" s="19">
        <f t="shared" si="24"/>
        <v>41063</v>
      </c>
      <c r="F297" s="19"/>
      <c r="G297" s="8" t="s">
        <v>767</v>
      </c>
      <c r="H297" s="8" t="s">
        <v>504</v>
      </c>
      <c r="I297" s="8" t="s">
        <v>507</v>
      </c>
      <c r="J297" s="9" t="s">
        <v>2829</v>
      </c>
      <c r="K297" s="9" t="s">
        <v>2858</v>
      </c>
      <c r="L297" s="9" t="s">
        <v>2859</v>
      </c>
      <c r="M297" s="10" t="str">
        <f>VLOOKUP(B297,SAOM!B$2:H1291,7,0)</f>
        <v>-</v>
      </c>
      <c r="N297" s="84">
        <v>4033</v>
      </c>
      <c r="O297" s="19" t="str">
        <f>VLOOKUP(B297,SAOM!B$2:I1291,8,0)</f>
        <v>-</v>
      </c>
      <c r="P297" s="19" t="e">
        <f>VLOOKUP(B297,AG_Lider!A$1:F1650,6,0)</f>
        <v>#N/A</v>
      </c>
      <c r="Q297" s="24" t="str">
        <f>VLOOKUP(B297,SAOM!B$2:J1291,9,0)</f>
        <v>Aleida Fernandes Nogueira</v>
      </c>
      <c r="R297" s="19" t="str">
        <f>VLOOKUP(B297,SAOM!B$2:K1737,10,0)</f>
        <v xml:space="preserve">Rua Francisco Grossi, 0 </v>
      </c>
      <c r="S297" s="24" t="str">
        <f>VLOOKUP(B297,SAOM!B$2:L2017,11,0)</f>
        <v>32 3576-1472</v>
      </c>
      <c r="T297" s="43"/>
      <c r="U297" s="9" t="str">
        <f>VLOOKUP(B297,SAOM!B$2:M1597,12,0)</f>
        <v>-</v>
      </c>
      <c r="V297" s="19"/>
      <c r="W297" s="9"/>
      <c r="X297" s="52"/>
      <c r="Y297" s="54"/>
      <c r="Z297" s="46"/>
      <c r="AA297" s="21"/>
    </row>
    <row r="298" spans="1:27" s="76" customFormat="1">
      <c r="A298" s="32">
        <v>3267</v>
      </c>
      <c r="B298" s="92">
        <v>3267</v>
      </c>
      <c r="C298" s="19">
        <v>41003</v>
      </c>
      <c r="D298" s="19">
        <f t="shared" si="23"/>
        <v>41048</v>
      </c>
      <c r="E298" s="19">
        <f t="shared" si="24"/>
        <v>41063</v>
      </c>
      <c r="F298" s="19"/>
      <c r="G298" s="8" t="s">
        <v>767</v>
      </c>
      <c r="H298" s="8" t="s">
        <v>504</v>
      </c>
      <c r="I298" s="8" t="s">
        <v>507</v>
      </c>
      <c r="J298" s="9" t="s">
        <v>2833</v>
      </c>
      <c r="K298" s="9" t="s">
        <v>2860</v>
      </c>
      <c r="L298" s="9" t="s">
        <v>2861</v>
      </c>
      <c r="M298" s="10" t="str">
        <f>VLOOKUP(B298,SAOM!B$2:H1292,7,0)</f>
        <v>-</v>
      </c>
      <c r="N298" s="84">
        <v>4035</v>
      </c>
      <c r="O298" s="19" t="str">
        <f>VLOOKUP(B298,SAOM!B$2:I1292,8,0)</f>
        <v>-</v>
      </c>
      <c r="P298" s="19" t="e">
        <f>VLOOKUP(B298,AG_Lider!A$1:F1651,6,0)</f>
        <v>#N/A</v>
      </c>
      <c r="Q298" s="24" t="str">
        <f>VLOOKUP(B298,SAOM!B$2:J1292,9,0)</f>
        <v>Pamela Cardoso Ribeiro Dias</v>
      </c>
      <c r="R298" s="19" t="str">
        <f>VLOOKUP(B298,SAOM!B$2:K1738,10,0)</f>
        <v>Rua Manoel Martins, 101, Bairro: Vila Martins</v>
      </c>
      <c r="S298" s="24" t="str">
        <f>VLOOKUP(B298,SAOM!B$2:L2018,11,0)</f>
        <v>33 3234-1444</v>
      </c>
      <c r="T298" s="43"/>
      <c r="U298" s="9" t="str">
        <f>VLOOKUP(B298,SAOM!B$2:M1598,12,0)</f>
        <v>-</v>
      </c>
      <c r="V298" s="19"/>
      <c r="W298" s="9"/>
      <c r="X298" s="52"/>
      <c r="Y298" s="54"/>
      <c r="Z298" s="46"/>
      <c r="AA298" s="21"/>
    </row>
    <row r="299" spans="1:27" s="76" customFormat="1">
      <c r="A299" s="32">
        <v>3268</v>
      </c>
      <c r="B299" s="92">
        <v>3268</v>
      </c>
      <c r="C299" s="19">
        <v>41003</v>
      </c>
      <c r="D299" s="19">
        <f t="shared" si="23"/>
        <v>41048</v>
      </c>
      <c r="E299" s="19">
        <f t="shared" si="24"/>
        <v>41063</v>
      </c>
      <c r="F299" s="19"/>
      <c r="G299" s="8" t="s">
        <v>767</v>
      </c>
      <c r="H299" s="8" t="s">
        <v>504</v>
      </c>
      <c r="I299" s="8" t="s">
        <v>507</v>
      </c>
      <c r="J299" s="9" t="s">
        <v>2837</v>
      </c>
      <c r="K299" s="9" t="s">
        <v>2862</v>
      </c>
      <c r="L299" s="9" t="s">
        <v>2863</v>
      </c>
      <c r="M299" s="10" t="str">
        <f>VLOOKUP(B299,SAOM!B$2:H1293,7,0)</f>
        <v>-</v>
      </c>
      <c r="N299" s="84">
        <v>4033</v>
      </c>
      <c r="O299" s="19" t="str">
        <f>VLOOKUP(B299,SAOM!B$2:I1293,8,0)</f>
        <v>-</v>
      </c>
      <c r="P299" s="19" t="e">
        <f>VLOOKUP(B299,AG_Lider!A$1:F1652,6,0)</f>
        <v>#N/A</v>
      </c>
      <c r="Q299" s="24" t="str">
        <f>VLOOKUP(B299,SAOM!B$2:J1293,9,0)</f>
        <v>Maria do Rosário Batista Frederico</v>
      </c>
      <c r="R299" s="19" t="str">
        <f>VLOOKUP(B299,SAOM!B$2:K1739,10,0)</f>
        <v>Rua José Vitorino, 57 , centro</v>
      </c>
      <c r="S299" s="24" t="str">
        <f>VLOOKUP(B299,SAOM!B$2:L2019,11,0)</f>
        <v>32 3554-1474</v>
      </c>
      <c r="T299" s="43"/>
      <c r="U299" s="9" t="str">
        <f>VLOOKUP(B299,SAOM!B$2:M1599,12,0)</f>
        <v>-</v>
      </c>
      <c r="V299" s="19"/>
      <c r="W299" s="9"/>
      <c r="X299" s="52"/>
      <c r="Y299" s="54"/>
      <c r="Z299" s="46"/>
      <c r="AA299" s="21"/>
    </row>
    <row r="300" spans="1:27" s="76" customFormat="1">
      <c r="A300" s="32">
        <v>3269</v>
      </c>
      <c r="B300" s="92">
        <v>3269</v>
      </c>
      <c r="C300" s="19">
        <v>41003</v>
      </c>
      <c r="D300" s="19">
        <f t="shared" si="23"/>
        <v>41048</v>
      </c>
      <c r="E300" s="19">
        <f t="shared" si="24"/>
        <v>41063</v>
      </c>
      <c r="F300" s="19"/>
      <c r="G300" s="8" t="s">
        <v>767</v>
      </c>
      <c r="H300" s="8" t="s">
        <v>504</v>
      </c>
      <c r="I300" s="8" t="s">
        <v>507</v>
      </c>
      <c r="J300" s="9" t="s">
        <v>2841</v>
      </c>
      <c r="K300" s="9" t="s">
        <v>2864</v>
      </c>
      <c r="L300" s="9" t="s">
        <v>2865</v>
      </c>
      <c r="M300" s="10" t="str">
        <f>VLOOKUP(B300,SAOM!B$2:H1294,7,0)</f>
        <v>-</v>
      </c>
      <c r="N300" s="84">
        <v>4035</v>
      </c>
      <c r="O300" s="19" t="str">
        <f>VLOOKUP(B300,SAOM!B$2:I1294,8,0)</f>
        <v>-</v>
      </c>
      <c r="P300" s="19" t="e">
        <f>VLOOKUP(B300,AG_Lider!A$1:F1653,6,0)</f>
        <v>#N/A</v>
      </c>
      <c r="Q300" s="24" t="str">
        <f>VLOOKUP(B300,SAOM!B$2:J1294,9,0)</f>
        <v>Meiriely Bitencourt Moreira</v>
      </c>
      <c r="R300" s="19" t="str">
        <f>VLOOKUP(B300,SAOM!B$2:K1740,10,0)</f>
        <v>Rua Padre Donizete, 20 , centro</v>
      </c>
      <c r="S300" s="24" t="str">
        <f>VLOOKUP(B300,SAOM!B$2:L2020,11,0)</f>
        <v>35 3462-1065</v>
      </c>
      <c r="T300" s="43"/>
      <c r="U300" s="9" t="str">
        <f>VLOOKUP(B300,SAOM!B$2:M1600,12,0)</f>
        <v>-</v>
      </c>
      <c r="V300" s="19"/>
      <c r="W300" s="9"/>
      <c r="X300" s="52"/>
      <c r="Y300" s="54"/>
      <c r="Z300" s="46"/>
      <c r="AA300" s="21"/>
    </row>
    <row r="301" spans="1:27" s="76" customFormat="1">
      <c r="A301" s="32">
        <v>3270</v>
      </c>
      <c r="B301" s="92">
        <v>3270</v>
      </c>
      <c r="C301" s="19">
        <v>41003</v>
      </c>
      <c r="D301" s="19">
        <f t="shared" si="23"/>
        <v>41048</v>
      </c>
      <c r="E301" s="19">
        <f t="shared" si="24"/>
        <v>41063</v>
      </c>
      <c r="F301" s="19"/>
      <c r="G301" s="8" t="s">
        <v>767</v>
      </c>
      <c r="H301" s="8" t="s">
        <v>504</v>
      </c>
      <c r="I301" s="8" t="s">
        <v>507</v>
      </c>
      <c r="J301" s="9" t="s">
        <v>2845</v>
      </c>
      <c r="K301" s="9" t="s">
        <v>2866</v>
      </c>
      <c r="L301" s="9" t="s">
        <v>2867</v>
      </c>
      <c r="M301" s="10" t="str">
        <f>VLOOKUP(B301,SAOM!B$2:H1295,7,0)</f>
        <v>-</v>
      </c>
      <c r="N301" s="84">
        <v>4033</v>
      </c>
      <c r="O301" s="19" t="str">
        <f>VLOOKUP(B301,SAOM!B$2:I1295,8,0)</f>
        <v>-</v>
      </c>
      <c r="P301" s="19" t="e">
        <f>VLOOKUP(B301,AG_Lider!A$1:F1654,6,0)</f>
        <v>#N/A</v>
      </c>
      <c r="Q301" s="24" t="str">
        <f>VLOOKUP(B301,SAOM!B$2:J1295,9,0)</f>
        <v>José Edvard da Silva</v>
      </c>
      <c r="R301" s="19" t="str">
        <f>VLOOKUP(B301,SAOM!B$2:K1741,10,0)</f>
        <v>Rua Joaquim Alves Belo, 86, centro</v>
      </c>
      <c r="S301" s="24" t="str">
        <f>VLOOKUP(B301,SAOM!B$2:L2021,11,0)</f>
        <v>37 3553-1220</v>
      </c>
      <c r="T301" s="43"/>
      <c r="U301" s="9" t="str">
        <f>VLOOKUP(B301,SAOM!B$2:M1601,12,0)</f>
        <v>-</v>
      </c>
      <c r="V301" s="19"/>
      <c r="W301" s="9"/>
      <c r="X301" s="52"/>
      <c r="Y301" s="54"/>
      <c r="Z301" s="46"/>
      <c r="AA301" s="21"/>
    </row>
    <row r="302" spans="1:27" s="76" customFormat="1">
      <c r="A302" s="32">
        <v>3271</v>
      </c>
      <c r="B302" s="92">
        <v>3271</v>
      </c>
      <c r="C302" s="19">
        <v>41003</v>
      </c>
      <c r="D302" s="19">
        <f t="shared" si="23"/>
        <v>41048</v>
      </c>
      <c r="E302" s="19">
        <f t="shared" si="24"/>
        <v>41063</v>
      </c>
      <c r="F302" s="19"/>
      <c r="G302" s="8" t="s">
        <v>767</v>
      </c>
      <c r="H302" s="8" t="s">
        <v>504</v>
      </c>
      <c r="I302" s="8" t="s">
        <v>507</v>
      </c>
      <c r="J302" s="9" t="s">
        <v>2849</v>
      </c>
      <c r="K302" s="9" t="s">
        <v>2868</v>
      </c>
      <c r="L302" s="9" t="s">
        <v>2869</v>
      </c>
      <c r="M302" s="10" t="str">
        <f>VLOOKUP(B302,SAOM!B$2:H1296,7,0)</f>
        <v>-</v>
      </c>
      <c r="N302" s="84">
        <v>4033</v>
      </c>
      <c r="O302" s="19" t="str">
        <f>VLOOKUP(B302,SAOM!B$2:I1296,8,0)</f>
        <v>-</v>
      </c>
      <c r="P302" s="19" t="e">
        <f>VLOOKUP(B302,AG_Lider!A$1:F1655,6,0)</f>
        <v>#N/A</v>
      </c>
      <c r="Q302" s="24" t="str">
        <f>VLOOKUP(B302,SAOM!B$2:J1296,9,0)</f>
        <v>Renato Pedrosa</v>
      </c>
      <c r="R302" s="19" t="str">
        <f>VLOOKUP(B302,SAOM!B$2:K1742,10,0)</f>
        <v>Rua João Pinto de Faria, 1323, centro.</v>
      </c>
      <c r="S302" s="24" t="str">
        <f>VLOOKUP(B302,SAOM!B$2:L2022,11,0)</f>
        <v>32 3426-7127</v>
      </c>
      <c r="T302" s="43"/>
      <c r="U302" s="9" t="str">
        <f>VLOOKUP(B302,SAOM!B$2:M1602,12,0)</f>
        <v>-</v>
      </c>
      <c r="V302" s="19"/>
      <c r="W302" s="9"/>
      <c r="X302" s="52"/>
      <c r="Y302" s="54"/>
      <c r="Z302" s="46"/>
      <c r="AA302" s="21"/>
    </row>
    <row r="303" spans="1:27" s="76" customFormat="1">
      <c r="A303" s="32">
        <v>3272</v>
      </c>
      <c r="B303" s="92">
        <v>3272</v>
      </c>
      <c r="C303" s="19">
        <v>41003</v>
      </c>
      <c r="D303" s="19">
        <f t="shared" si="23"/>
        <v>41048</v>
      </c>
      <c r="E303" s="19">
        <f t="shared" si="24"/>
        <v>41063</v>
      </c>
      <c r="F303" s="19"/>
      <c r="G303" s="8" t="s">
        <v>767</v>
      </c>
      <c r="H303" s="8" t="s">
        <v>504</v>
      </c>
      <c r="I303" s="8" t="s">
        <v>507</v>
      </c>
      <c r="J303" s="9" t="s">
        <v>2849</v>
      </c>
      <c r="K303" s="9" t="s">
        <v>2868</v>
      </c>
      <c r="L303" s="9" t="s">
        <v>2869</v>
      </c>
      <c r="M303" s="10" t="str">
        <f>VLOOKUP(B303,SAOM!B$2:H1297,7,0)</f>
        <v>-</v>
      </c>
      <c r="N303" s="84">
        <v>4033</v>
      </c>
      <c r="O303" s="19" t="str">
        <f>VLOOKUP(B303,SAOM!B$2:I1297,8,0)</f>
        <v>-</v>
      </c>
      <c r="P303" s="19" t="e">
        <f>VLOOKUP(B303,AG_Lider!A$1:F1656,6,0)</f>
        <v>#N/A</v>
      </c>
      <c r="Q303" s="24" t="str">
        <f>VLOOKUP(B303,SAOM!B$2:J1297,9,0)</f>
        <v>Renato Pedrosa</v>
      </c>
      <c r="R303" s="19" t="str">
        <f>VLOOKUP(B303,SAOM!B$2:K1743,10,0)</f>
        <v>Rua Ilca Fonseca Alves Duarte, 0, centro</v>
      </c>
      <c r="S303" s="24" t="str">
        <f>VLOOKUP(B303,SAOM!B$2:L2023,11,0)</f>
        <v>32 3426-7127</v>
      </c>
      <c r="T303" s="43"/>
      <c r="U303" s="9" t="str">
        <f>VLOOKUP(B303,SAOM!B$2:M1603,12,0)</f>
        <v>-</v>
      </c>
      <c r="V303" s="19"/>
      <c r="W303" s="9"/>
      <c r="X303" s="52"/>
      <c r="Y303" s="54"/>
      <c r="Z303" s="46"/>
      <c r="AA303" s="21"/>
    </row>
    <row r="304" spans="1:27" s="76" customFormat="1">
      <c r="A304" s="32">
        <v>3265</v>
      </c>
      <c r="B304" s="92">
        <v>3265</v>
      </c>
      <c r="C304" s="19">
        <v>41003</v>
      </c>
      <c r="D304" s="19">
        <f t="shared" si="23"/>
        <v>41048</v>
      </c>
      <c r="E304" s="19">
        <f t="shared" si="24"/>
        <v>41063</v>
      </c>
      <c r="F304" s="19"/>
      <c r="G304" s="8" t="s">
        <v>767</v>
      </c>
      <c r="H304" s="8" t="s">
        <v>504</v>
      </c>
      <c r="I304" s="8" t="s">
        <v>507</v>
      </c>
      <c r="J304" s="9" t="s">
        <v>2854</v>
      </c>
      <c r="K304" s="9" t="s">
        <v>2870</v>
      </c>
      <c r="L304" s="9" t="s">
        <v>2871</v>
      </c>
      <c r="M304" s="10" t="str">
        <f>VLOOKUP(B304,SAOM!B$2:H1298,7,0)</f>
        <v>-</v>
      </c>
      <c r="N304" s="84">
        <v>4033</v>
      </c>
      <c r="O304" s="19" t="str">
        <f>VLOOKUP(B304,SAOM!B$2:I1298,8,0)</f>
        <v>-</v>
      </c>
      <c r="P304" s="19" t="e">
        <f>VLOOKUP(B304,AG_Lider!A$1:F1657,6,0)</f>
        <v>#N/A</v>
      </c>
      <c r="Q304" s="24" t="str">
        <f>VLOOKUP(B304,SAOM!B$2:J1298,9,0)</f>
        <v>Ricardo Rodrigo Santos Pinto</v>
      </c>
      <c r="R304" s="19" t="str">
        <f>VLOOKUP(B304,SAOM!B$2:K1744,10,0)</f>
        <v>Rua Cônego José Divino, 631, centro</v>
      </c>
      <c r="S304" s="24" t="str">
        <f>VLOOKUP(B304,SAOM!B$2:L2024,11,0)</f>
        <v>35 3375-1130</v>
      </c>
      <c r="T304" s="43"/>
      <c r="U304" s="9" t="str">
        <f>VLOOKUP(B304,SAOM!B$2:M1604,12,0)</f>
        <v>-</v>
      </c>
      <c r="V304" s="19"/>
      <c r="W304" s="9"/>
      <c r="X304" s="52"/>
      <c r="Y304" s="54"/>
      <c r="Z304" s="46"/>
      <c r="AA304" s="21"/>
    </row>
    <row r="305" spans="1:27" s="76" customFormat="1">
      <c r="A305" s="32">
        <v>3206</v>
      </c>
      <c r="B305" s="92">
        <v>3206</v>
      </c>
      <c r="C305" s="19">
        <v>40988</v>
      </c>
      <c r="D305" s="19">
        <f t="shared" si="23"/>
        <v>41033</v>
      </c>
      <c r="E305" s="19">
        <f t="shared" si="24"/>
        <v>41048</v>
      </c>
      <c r="F305" s="19"/>
      <c r="G305" s="8" t="s">
        <v>767</v>
      </c>
      <c r="H305" s="8" t="s">
        <v>504</v>
      </c>
      <c r="I305" s="8" t="s">
        <v>507</v>
      </c>
      <c r="J305" s="9" t="s">
        <v>2873</v>
      </c>
      <c r="K305" s="9" t="s">
        <v>2874</v>
      </c>
      <c r="L305" s="9" t="s">
        <v>2875</v>
      </c>
      <c r="M305" s="10" t="str">
        <f>VLOOKUP(B305,SAOM!B$2:H1299,7,0)</f>
        <v>-</v>
      </c>
      <c r="N305" s="84">
        <v>4035</v>
      </c>
      <c r="O305" s="19" t="str">
        <f>VLOOKUP(B305,SAOM!B$2:I1299,8,0)</f>
        <v>-</v>
      </c>
      <c r="P305" s="19" t="e">
        <f>VLOOKUP(B305,AG_Lider!A$1:F1658,6,0)</f>
        <v>#N/A</v>
      </c>
      <c r="Q305" s="24" t="str">
        <f>VLOOKUP(B305,SAOM!B$2:J1299,9,0)</f>
        <v>Fabrício Silva Fernandes</v>
      </c>
      <c r="R305" s="19" t="str">
        <f>VLOOKUP(B305,SAOM!B$2:K1745,10,0)</f>
        <v>Rua Governador Valadares, 337 - Centro</v>
      </c>
      <c r="S305" s="24" t="str">
        <f>VLOOKUP(B305,SAOM!B$2:L2025,11,0)</f>
        <v>(33) 3626-1301</v>
      </c>
      <c r="T305" s="43"/>
      <c r="U305" s="9" t="str">
        <f>VLOOKUP(B305,SAOM!B$2:M1605,12,0)</f>
        <v>-</v>
      </c>
      <c r="V305" s="19"/>
      <c r="W305" s="9"/>
      <c r="X305" s="52"/>
      <c r="Y305" s="54"/>
      <c r="Z305" s="46"/>
      <c r="AA305" s="21"/>
    </row>
  </sheetData>
  <autoFilter ref="A5:AA305">
    <filterColumn colId="24"/>
  </autoFilter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17">
    <mergeCell ref="L3:L4"/>
    <mergeCell ref="H3:H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M947"/>
  <sheetViews>
    <sheetView workbookViewId="0">
      <pane xSplit="3" ySplit="3" topLeftCell="I244" activePane="bottomRight" state="frozen"/>
      <selection pane="topRight" activeCell="D1" sqref="D1"/>
      <selection pane="bottomLeft" activeCell="A4" sqref="A4"/>
      <selection pane="bottomRight" activeCell="L260" sqref="L260"/>
    </sheetView>
  </sheetViews>
  <sheetFormatPr defaultRowHeight="15"/>
  <cols>
    <col min="2" max="2" width="5.140625" customWidth="1"/>
    <col min="3" max="3" width="28.85546875" bestFit="1" customWidth="1"/>
    <col min="4" max="4" width="16.140625" style="100" bestFit="1" customWidth="1"/>
    <col min="5" max="5" width="15.5703125" style="100" customWidth="1"/>
    <col min="6" max="6" width="12.5703125" style="101" customWidth="1"/>
    <col min="7" max="7" width="15.5703125" style="101" customWidth="1"/>
    <col min="8" max="8" width="17.42578125" style="101" customWidth="1"/>
    <col min="9" max="9" width="10.7109375" style="101" bestFit="1" customWidth="1"/>
    <col min="10" max="10" width="12.42578125" style="101" customWidth="1"/>
    <col min="11" max="11" width="10.7109375" style="101" bestFit="1" customWidth="1"/>
    <col min="12" max="12" width="10.7109375" style="101" customWidth="1"/>
    <col min="13" max="13" width="25.85546875" customWidth="1"/>
  </cols>
  <sheetData>
    <row r="1" spans="1:13" s="99" customFormat="1" ht="33.75" customHeight="1">
      <c r="A1" s="102" t="s">
        <v>5</v>
      </c>
      <c r="B1" s="102" t="s">
        <v>4</v>
      </c>
      <c r="C1" s="102" t="s">
        <v>2633</v>
      </c>
      <c r="D1" s="102" t="s">
        <v>2672</v>
      </c>
      <c r="E1" s="102" t="s">
        <v>2671</v>
      </c>
      <c r="F1" s="103" t="s">
        <v>2689</v>
      </c>
      <c r="G1" s="103" t="s">
        <v>2692</v>
      </c>
      <c r="H1" s="103" t="s">
        <v>2690</v>
      </c>
      <c r="I1" s="103" t="s">
        <v>2634</v>
      </c>
      <c r="J1" s="103" t="s">
        <v>2635</v>
      </c>
      <c r="K1" s="103" t="s">
        <v>2691</v>
      </c>
      <c r="L1" s="103" t="s">
        <v>2693</v>
      </c>
      <c r="M1" s="102" t="s">
        <v>2636</v>
      </c>
    </row>
    <row r="2" spans="1:13" s="76" customFormat="1">
      <c r="A2" s="76" t="s">
        <v>7</v>
      </c>
      <c r="B2" s="76">
        <v>643</v>
      </c>
      <c r="C2" s="76" t="s">
        <v>163</v>
      </c>
      <c r="D2" s="100" t="str">
        <f>VLOOKUP(A2,VODANET!B6:G789,6,0)</f>
        <v>ACEITO</v>
      </c>
      <c r="E2" s="101">
        <f>VLOOKUP(A2,VODANET!B6:O698,14,0)</f>
        <v>40913</v>
      </c>
      <c r="F2" s="101">
        <f>VLOOKUP(A2,VODANET!B$6:C1388,2,0)</f>
        <v>40868</v>
      </c>
      <c r="G2" s="101">
        <v>40913</v>
      </c>
      <c r="H2" s="101">
        <v>40913</v>
      </c>
      <c r="I2" s="101">
        <v>40917</v>
      </c>
      <c r="J2" s="101">
        <v>40917</v>
      </c>
      <c r="K2" s="101">
        <v>40917</v>
      </c>
      <c r="L2" s="101"/>
    </row>
    <row r="3" spans="1:13">
      <c r="A3" s="76" t="s">
        <v>11</v>
      </c>
      <c r="B3" s="76">
        <v>644</v>
      </c>
      <c r="C3" s="76" t="s">
        <v>164</v>
      </c>
      <c r="D3" s="100" t="str">
        <f>VLOOKUP(A3,VODANET!B7:G790,6,0)</f>
        <v>ACEITO</v>
      </c>
      <c r="E3" s="101">
        <f>VLOOKUP(A3,VODANET!B7:O699,14,0)</f>
        <v>40939</v>
      </c>
      <c r="F3" s="101">
        <f>VLOOKUP(A3,VODANET!B$6:C1389,2,0)</f>
        <v>40868</v>
      </c>
      <c r="G3" s="101">
        <v>40939</v>
      </c>
      <c r="H3" s="101">
        <v>40939</v>
      </c>
      <c r="I3" s="101">
        <v>40942</v>
      </c>
      <c r="J3" s="101">
        <v>40942</v>
      </c>
      <c r="K3" s="101">
        <v>40942</v>
      </c>
    </row>
    <row r="4" spans="1:13">
      <c r="A4" s="76" t="s">
        <v>13</v>
      </c>
      <c r="B4" s="76">
        <v>645</v>
      </c>
      <c r="C4" s="76" t="s">
        <v>165</v>
      </c>
      <c r="D4" s="100" t="str">
        <f>VLOOKUP(A4,VODANET!B8:G791,6,0)</f>
        <v>PARALISADO</v>
      </c>
      <c r="E4" s="101">
        <f>VLOOKUP(A4,VODANET!B8:O700,14,0)</f>
        <v>40996</v>
      </c>
      <c r="F4" s="101">
        <f>VLOOKUP(A4,VODANET!B$6:C1390,2,0)</f>
        <v>40868</v>
      </c>
      <c r="G4" s="20">
        <v>40996</v>
      </c>
      <c r="H4" s="20">
        <v>40996</v>
      </c>
    </row>
    <row r="5" spans="1:13">
      <c r="A5" s="76" t="s">
        <v>14</v>
      </c>
      <c r="B5" s="76">
        <v>646</v>
      </c>
      <c r="C5" s="76" t="s">
        <v>166</v>
      </c>
      <c r="D5" s="100" t="str">
        <f>VLOOKUP(A5,VODANET!B9:G792,6,0)</f>
        <v>ACEITO</v>
      </c>
      <c r="E5" s="101">
        <f>VLOOKUP(A5,VODANET!B9:O701,14,0)</f>
        <v>40933</v>
      </c>
      <c r="F5" s="101">
        <f>VLOOKUP(A5,VODANET!B$6:C1391,2,0)</f>
        <v>40868</v>
      </c>
      <c r="G5" s="101">
        <v>40933</v>
      </c>
      <c r="H5" s="101">
        <v>40933</v>
      </c>
      <c r="I5" s="101">
        <v>40935</v>
      </c>
      <c r="J5" s="101">
        <v>40935</v>
      </c>
      <c r="K5" s="101">
        <v>40935</v>
      </c>
    </row>
    <row r="6" spans="1:13">
      <c r="A6" s="76" t="s">
        <v>16</v>
      </c>
      <c r="B6" s="76">
        <v>647</v>
      </c>
      <c r="C6" s="76" t="s">
        <v>167</v>
      </c>
      <c r="D6" s="100" t="str">
        <f>VLOOKUP(A6,VODANET!B10:G793,6,0)</f>
        <v>ACEITO</v>
      </c>
      <c r="E6" s="101">
        <f>VLOOKUP(A6,VODANET!B10:O702,14,0)</f>
        <v>40924</v>
      </c>
      <c r="F6" s="101">
        <f>VLOOKUP(A6,VODANET!B$6:C1392,2,0)</f>
        <v>40868</v>
      </c>
      <c r="G6" s="101">
        <v>40924</v>
      </c>
      <c r="H6" s="101">
        <v>40924</v>
      </c>
      <c r="I6" s="101">
        <v>40926</v>
      </c>
      <c r="J6" s="101">
        <v>40926</v>
      </c>
      <c r="K6" s="101">
        <v>40926</v>
      </c>
    </row>
    <row r="7" spans="1:13">
      <c r="A7" s="76" t="s">
        <v>18</v>
      </c>
      <c r="B7" s="76">
        <v>648</v>
      </c>
      <c r="C7" s="76" t="s">
        <v>168</v>
      </c>
      <c r="D7" s="100" t="str">
        <f>VLOOKUP(A7,VODANET!B11:G794,6,0)</f>
        <v>ACEITO</v>
      </c>
      <c r="E7" s="101">
        <f>VLOOKUP(A7,VODANET!B11:O703,14,0)</f>
        <v>40920</v>
      </c>
      <c r="F7" s="101">
        <f>VLOOKUP(A7,VODANET!B$6:C1393,2,0)</f>
        <v>40868</v>
      </c>
      <c r="G7" s="101">
        <v>40920</v>
      </c>
      <c r="H7" s="101">
        <v>40920</v>
      </c>
      <c r="I7" s="101">
        <v>40934</v>
      </c>
      <c r="J7" s="101">
        <v>40934</v>
      </c>
      <c r="K7" s="101">
        <v>40934</v>
      </c>
    </row>
    <row r="8" spans="1:13">
      <c r="A8" s="76" t="s">
        <v>19</v>
      </c>
      <c r="B8" s="76">
        <v>649</v>
      </c>
      <c r="C8" s="76" t="s">
        <v>169</v>
      </c>
      <c r="D8" s="100" t="str">
        <f>VLOOKUP(A8,VODANET!B12:G795,6,0)</f>
        <v>ACEITO</v>
      </c>
      <c r="E8" s="101">
        <f>VLOOKUP(A8,VODANET!B12:O704,14,0)</f>
        <v>40926</v>
      </c>
      <c r="F8" s="101">
        <f>VLOOKUP(A8,VODANET!B$6:C1394,2,0)</f>
        <v>40868</v>
      </c>
      <c r="G8" s="101">
        <v>40926</v>
      </c>
      <c r="H8" s="101">
        <v>40926</v>
      </c>
      <c r="I8" s="101">
        <v>40926</v>
      </c>
      <c r="J8" s="101">
        <v>40926</v>
      </c>
      <c r="K8" s="101">
        <v>40926</v>
      </c>
    </row>
    <row r="9" spans="1:13">
      <c r="A9" s="76" t="s">
        <v>20</v>
      </c>
      <c r="B9" s="76">
        <v>650</v>
      </c>
      <c r="C9" s="76" t="s">
        <v>170</v>
      </c>
      <c r="D9" s="100" t="str">
        <f>VLOOKUP(A9,VODANET!B13:G796,6,0)</f>
        <v>ACEITO</v>
      </c>
      <c r="E9" s="101">
        <f>VLOOKUP(A9,VODANET!B13:O705,14,0)</f>
        <v>40903</v>
      </c>
      <c r="F9" s="101">
        <f>VLOOKUP(A9,VODANET!B$6:C1395,2,0)</f>
        <v>40868</v>
      </c>
      <c r="G9" s="101">
        <v>40903</v>
      </c>
      <c r="H9" s="101">
        <v>40903</v>
      </c>
      <c r="I9" s="101">
        <v>40906</v>
      </c>
      <c r="J9" s="101">
        <v>40906</v>
      </c>
      <c r="K9" s="101">
        <v>40906</v>
      </c>
    </row>
    <row r="10" spans="1:13">
      <c r="A10" s="76" t="s">
        <v>22</v>
      </c>
      <c r="B10" s="76">
        <v>651</v>
      </c>
      <c r="C10" s="76" t="s">
        <v>171</v>
      </c>
      <c r="D10" s="100" t="str">
        <f>VLOOKUP(A10,VODANET!B14:G797,6,0)</f>
        <v>ACEITO</v>
      </c>
      <c r="E10" s="101">
        <f>VLOOKUP(A10,VODANET!B14:O706,14,0)</f>
        <v>40898</v>
      </c>
      <c r="F10" s="101">
        <f>VLOOKUP(A10,VODANET!B$6:C1396,2,0)</f>
        <v>40868</v>
      </c>
      <c r="G10" s="101">
        <v>40898</v>
      </c>
      <c r="H10" s="101">
        <v>40898</v>
      </c>
      <c r="I10" s="101">
        <v>40899</v>
      </c>
      <c r="J10" s="101">
        <v>40899</v>
      </c>
      <c r="K10" s="101">
        <v>40899</v>
      </c>
    </row>
    <row r="11" spans="1:13">
      <c r="A11" s="76" t="s">
        <v>24</v>
      </c>
      <c r="B11" s="76">
        <v>652</v>
      </c>
      <c r="C11" s="76" t="s">
        <v>172</v>
      </c>
      <c r="D11" s="100" t="str">
        <f>VLOOKUP(A11,VODANET!B15:G798,6,0)</f>
        <v>CANCELADO</v>
      </c>
      <c r="E11" s="101" t="str">
        <f>VLOOKUP(A11,VODANET!B15:O707,14,0)</f>
        <v>-</v>
      </c>
      <c r="F11" s="101">
        <f>VLOOKUP(A11,VODANET!B$6:C1397,2,0)</f>
        <v>40868</v>
      </c>
      <c r="G11" s="101" t="s">
        <v>1548</v>
      </c>
      <c r="H11" s="101" t="s">
        <v>1548</v>
      </c>
      <c r="I11" s="101" t="s">
        <v>1548</v>
      </c>
      <c r="J11" s="101" t="s">
        <v>1548</v>
      </c>
      <c r="K11" s="101" t="s">
        <v>1548</v>
      </c>
    </row>
    <row r="12" spans="1:13">
      <c r="A12" s="76" t="s">
        <v>25</v>
      </c>
      <c r="B12" s="76">
        <v>653</v>
      </c>
      <c r="C12" s="76" t="s">
        <v>173</v>
      </c>
      <c r="D12" s="100" t="str">
        <f>VLOOKUP(A12,VODANET!B16:G799,6,0)</f>
        <v>ACEITO</v>
      </c>
      <c r="E12" s="101">
        <f>VLOOKUP(A12,VODANET!B16:O708,14,0)</f>
        <v>40976</v>
      </c>
      <c r="F12" s="101">
        <f>VLOOKUP(A12,VODANET!B$6:C1398,2,0)</f>
        <v>40868</v>
      </c>
      <c r="G12" s="101">
        <v>40976</v>
      </c>
      <c r="H12" s="101">
        <v>40976</v>
      </c>
      <c r="I12" s="101">
        <v>40976</v>
      </c>
      <c r="J12" s="101">
        <v>40976</v>
      </c>
      <c r="K12" s="101">
        <v>40976</v>
      </c>
    </row>
    <row r="13" spans="1:13">
      <c r="A13" s="76" t="s">
        <v>26</v>
      </c>
      <c r="B13" s="76">
        <v>654</v>
      </c>
      <c r="C13" s="76" t="s">
        <v>174</v>
      </c>
      <c r="D13" s="100" t="str">
        <f>VLOOKUP(A13,VODANET!B17:G800,6,0)</f>
        <v>ACEITO</v>
      </c>
      <c r="E13" s="101">
        <f>VLOOKUP(A13,VODANET!B17:O709,14,0)</f>
        <v>40919</v>
      </c>
      <c r="F13" s="101">
        <f>VLOOKUP(A13,VODANET!B$6:C1399,2,0)</f>
        <v>40868</v>
      </c>
      <c r="G13" s="101">
        <v>40919</v>
      </c>
      <c r="H13" s="101">
        <v>40919</v>
      </c>
      <c r="I13" s="101">
        <v>40920</v>
      </c>
      <c r="J13" s="101">
        <v>40920</v>
      </c>
      <c r="K13" s="101">
        <v>40920</v>
      </c>
    </row>
    <row r="14" spans="1:13">
      <c r="A14" s="76" t="s">
        <v>27</v>
      </c>
      <c r="B14" s="76">
        <v>655</v>
      </c>
      <c r="C14" s="76" t="s">
        <v>175</v>
      </c>
      <c r="D14" s="100" t="str">
        <f>VLOOKUP(A14,VODANET!B18:G801,6,0)</f>
        <v>ACEITO</v>
      </c>
      <c r="E14" s="101">
        <f>VLOOKUP(A14,VODANET!B18:O710,14,0)</f>
        <v>40931</v>
      </c>
      <c r="F14" s="101">
        <f>VLOOKUP(A14,VODANET!B$6:C1400,2,0)</f>
        <v>40868</v>
      </c>
      <c r="G14" s="101">
        <v>40931</v>
      </c>
      <c r="H14" s="101">
        <v>40931</v>
      </c>
      <c r="I14" s="101">
        <v>40932</v>
      </c>
      <c r="J14" s="101">
        <v>40932</v>
      </c>
      <c r="K14" s="101">
        <v>40932</v>
      </c>
    </row>
    <row r="15" spans="1:13">
      <c r="A15" s="76" t="s">
        <v>29</v>
      </c>
      <c r="B15" s="76">
        <v>657</v>
      </c>
      <c r="C15" s="76" t="s">
        <v>176</v>
      </c>
      <c r="D15" s="100" t="str">
        <f>VLOOKUP(A15,VODANET!B19:G802,6,0)</f>
        <v>ACEITO</v>
      </c>
      <c r="E15" s="101">
        <f>VLOOKUP(A15,VODANET!B19:O711,14,0)</f>
        <v>40903</v>
      </c>
      <c r="F15" s="101">
        <f>VLOOKUP(A15,VODANET!B$6:C1401,2,0)</f>
        <v>40868</v>
      </c>
      <c r="G15" s="101">
        <v>40903</v>
      </c>
      <c r="H15" s="101">
        <v>40903</v>
      </c>
      <c r="I15" s="101">
        <v>40905</v>
      </c>
      <c r="J15" s="101">
        <v>40905</v>
      </c>
      <c r="K15" s="101">
        <v>40905</v>
      </c>
    </row>
    <row r="16" spans="1:13">
      <c r="A16" s="76" t="s">
        <v>31</v>
      </c>
      <c r="B16" s="76">
        <v>658</v>
      </c>
      <c r="C16" s="76" t="s">
        <v>177</v>
      </c>
      <c r="D16" s="100" t="str">
        <f>VLOOKUP(A16,VODANET!B20:G803,6,0)</f>
        <v>ACEITO</v>
      </c>
      <c r="E16" s="101">
        <f>VLOOKUP(A16,VODANET!B20:O712,14,0)</f>
        <v>40921</v>
      </c>
      <c r="F16" s="101">
        <f>VLOOKUP(A16,VODANET!B$6:C1402,2,0)</f>
        <v>40868</v>
      </c>
      <c r="G16" s="101">
        <v>40921</v>
      </c>
      <c r="H16" s="101">
        <v>40921</v>
      </c>
      <c r="I16" s="101">
        <v>40921</v>
      </c>
      <c r="J16" s="101">
        <v>40921</v>
      </c>
      <c r="K16" s="101">
        <v>40921</v>
      </c>
    </row>
    <row r="17" spans="1:11">
      <c r="A17" s="76" t="s">
        <v>33</v>
      </c>
      <c r="B17" s="76">
        <v>659</v>
      </c>
      <c r="C17" s="76" t="s">
        <v>178</v>
      </c>
      <c r="D17" s="100" t="str">
        <f>VLOOKUP(A17,VODANET!B21:G804,6,0)</f>
        <v>ACEITO</v>
      </c>
      <c r="E17" s="101">
        <f>VLOOKUP(A17,VODANET!B21:O713,14,0)</f>
        <v>40917</v>
      </c>
      <c r="F17" s="101">
        <f>VLOOKUP(A17,VODANET!B$6:C1403,2,0)</f>
        <v>40868</v>
      </c>
      <c r="G17" s="101">
        <v>40917</v>
      </c>
      <c r="H17" s="101">
        <v>40917</v>
      </c>
      <c r="I17" s="101">
        <v>40919</v>
      </c>
      <c r="J17" s="101">
        <v>40919</v>
      </c>
      <c r="K17" s="101">
        <v>40919</v>
      </c>
    </row>
    <row r="18" spans="1:11">
      <c r="A18" s="76" t="s">
        <v>35</v>
      </c>
      <c r="B18" s="76">
        <v>661</v>
      </c>
      <c r="C18" s="76" t="s">
        <v>179</v>
      </c>
      <c r="D18" s="100" t="str">
        <f>VLOOKUP(A18,VODANET!B22:G805,6,0)</f>
        <v>ACEITO</v>
      </c>
      <c r="E18" s="101">
        <f>VLOOKUP(A18,VODANET!B22:O714,14,0)</f>
        <v>40926</v>
      </c>
      <c r="F18" s="101">
        <f>VLOOKUP(A18,VODANET!B$6:C1404,2,0)</f>
        <v>40868</v>
      </c>
      <c r="G18" s="101">
        <v>40926</v>
      </c>
      <c r="H18" s="101">
        <v>40926</v>
      </c>
      <c r="I18" s="101">
        <v>40926</v>
      </c>
      <c r="J18" s="101">
        <v>40926</v>
      </c>
      <c r="K18" s="101">
        <v>40926</v>
      </c>
    </row>
    <row r="19" spans="1:11">
      <c r="A19" s="76" t="s">
        <v>37</v>
      </c>
      <c r="B19" s="76">
        <v>662</v>
      </c>
      <c r="C19" s="76" t="s">
        <v>180</v>
      </c>
      <c r="D19" s="100" t="str">
        <f>VLOOKUP(A19,VODANET!B23:G806,6,0)</f>
        <v>ACEITO</v>
      </c>
      <c r="E19" s="101">
        <f>VLOOKUP(A19,VODANET!B23:O715,14,0)</f>
        <v>40917</v>
      </c>
      <c r="F19" s="101">
        <f>VLOOKUP(A19,VODANET!B$6:C1405,2,0)</f>
        <v>40868</v>
      </c>
      <c r="G19" s="101">
        <v>40917</v>
      </c>
      <c r="H19" s="101">
        <v>40917</v>
      </c>
      <c r="I19" s="101">
        <v>40918</v>
      </c>
      <c r="J19" s="101">
        <v>40918</v>
      </c>
      <c r="K19" s="101">
        <v>40918</v>
      </c>
    </row>
    <row r="20" spans="1:11">
      <c r="A20" s="76" t="s">
        <v>39</v>
      </c>
      <c r="B20" s="76">
        <v>663</v>
      </c>
      <c r="C20" s="76" t="s">
        <v>181</v>
      </c>
      <c r="D20" s="100" t="str">
        <f>VLOOKUP(A20,VODANET!B24:G807,6,0)</f>
        <v>ACEITO</v>
      </c>
      <c r="E20" s="101">
        <f>VLOOKUP(A20,VODANET!B24:O716,14,0)</f>
        <v>40913</v>
      </c>
      <c r="F20" s="101">
        <f>VLOOKUP(A20,VODANET!B$6:C1406,2,0)</f>
        <v>40868</v>
      </c>
      <c r="G20" s="101">
        <v>40913</v>
      </c>
      <c r="H20" s="101">
        <v>40913</v>
      </c>
      <c r="I20" s="101">
        <v>40926</v>
      </c>
      <c r="J20" s="101">
        <v>40926</v>
      </c>
      <c r="K20" s="101">
        <v>40926</v>
      </c>
    </row>
    <row r="21" spans="1:11">
      <c r="A21" s="76" t="s">
        <v>41</v>
      </c>
      <c r="B21" s="76">
        <v>664</v>
      </c>
      <c r="C21" s="76" t="s">
        <v>182</v>
      </c>
      <c r="D21" s="100" t="str">
        <f>VLOOKUP(A21,VODANET!B25:G808,6,0)</f>
        <v>ACEITO</v>
      </c>
      <c r="E21" s="101">
        <f>VLOOKUP(A21,VODANET!B25:O717,14,0)</f>
        <v>40917</v>
      </c>
      <c r="F21" s="101">
        <f>VLOOKUP(A21,VODANET!B$6:C1407,2,0)</f>
        <v>40868</v>
      </c>
      <c r="G21" s="101">
        <v>40917</v>
      </c>
      <c r="H21" s="101">
        <v>40917</v>
      </c>
      <c r="I21" s="101">
        <v>40914</v>
      </c>
      <c r="J21" s="101">
        <v>40914</v>
      </c>
      <c r="K21" s="101">
        <v>40914</v>
      </c>
    </row>
    <row r="22" spans="1:11">
      <c r="A22" s="76" t="s">
        <v>43</v>
      </c>
      <c r="B22" s="76">
        <v>665</v>
      </c>
      <c r="C22" s="76" t="s">
        <v>183</v>
      </c>
      <c r="D22" s="100" t="str">
        <f>VLOOKUP(A22,VODANET!B26:G809,6,0)</f>
        <v>ACEITO</v>
      </c>
      <c r="E22" s="101">
        <f>VLOOKUP(A22,VODANET!B26:O718,14,0)</f>
        <v>40904</v>
      </c>
      <c r="F22" s="101">
        <f>VLOOKUP(A22,VODANET!B$6:C1408,2,0)</f>
        <v>40868</v>
      </c>
      <c r="G22" s="101">
        <v>40904</v>
      </c>
      <c r="H22" s="101">
        <v>40904</v>
      </c>
      <c r="I22" s="101">
        <v>40905</v>
      </c>
      <c r="J22" s="101">
        <v>40905</v>
      </c>
      <c r="K22" s="101">
        <v>40905</v>
      </c>
    </row>
    <row r="23" spans="1:11">
      <c r="A23" s="76" t="s">
        <v>45</v>
      </c>
      <c r="B23" s="76">
        <v>666</v>
      </c>
      <c r="C23" s="76" t="s">
        <v>184</v>
      </c>
      <c r="D23" s="100" t="str">
        <f>VLOOKUP(A23,VODANET!B27:G810,6,0)</f>
        <v>ACEITO</v>
      </c>
      <c r="E23" s="101">
        <f>VLOOKUP(A23,VODANET!B27:O719,14,0)</f>
        <v>40904</v>
      </c>
      <c r="F23" s="101">
        <f>VLOOKUP(A23,VODANET!B$6:C1409,2,0)</f>
        <v>40868</v>
      </c>
      <c r="G23" s="101">
        <v>40904</v>
      </c>
      <c r="H23" s="101">
        <v>40904</v>
      </c>
      <c r="I23" s="101">
        <v>40905</v>
      </c>
      <c r="J23" s="101">
        <v>40905</v>
      </c>
      <c r="K23" s="101">
        <v>40905</v>
      </c>
    </row>
    <row r="24" spans="1:11">
      <c r="A24" s="76" t="s">
        <v>47</v>
      </c>
      <c r="B24" s="76">
        <v>667</v>
      </c>
      <c r="C24" s="76" t="s">
        <v>185</v>
      </c>
      <c r="D24" s="100" t="str">
        <f>VLOOKUP(A24,VODANET!B28:G811,6,0)</f>
        <v>ACEITO</v>
      </c>
      <c r="E24" s="101">
        <f>VLOOKUP(A24,VODANET!B28:O720,14,0)</f>
        <v>40989</v>
      </c>
      <c r="F24" s="101">
        <f>VLOOKUP(A24,VODANET!B$6:C1410,2,0)</f>
        <v>40868</v>
      </c>
      <c r="G24" s="101">
        <v>40989</v>
      </c>
      <c r="H24" s="101">
        <v>40989</v>
      </c>
      <c r="I24" s="101">
        <v>40990</v>
      </c>
      <c r="J24" s="101">
        <v>40990</v>
      </c>
      <c r="K24" s="101">
        <v>40990</v>
      </c>
    </row>
    <row r="25" spans="1:11">
      <c r="A25" s="76" t="s">
        <v>49</v>
      </c>
      <c r="B25" s="76">
        <v>668</v>
      </c>
      <c r="C25" s="76" t="s">
        <v>186</v>
      </c>
      <c r="D25" s="100" t="str">
        <f>VLOOKUP(A25,VODANET!B29:G812,6,0)</f>
        <v>ACEITO</v>
      </c>
      <c r="E25" s="101">
        <f>VLOOKUP(A25,VODANET!B29:O721,14,0)</f>
        <v>40935</v>
      </c>
      <c r="F25" s="101">
        <f>VLOOKUP(A25,VODANET!B$6:C1411,2,0)</f>
        <v>40868</v>
      </c>
      <c r="G25" s="101">
        <v>40935</v>
      </c>
      <c r="H25" s="101">
        <v>40935</v>
      </c>
      <c r="I25" s="101">
        <v>40938</v>
      </c>
      <c r="J25" s="101">
        <v>40938</v>
      </c>
      <c r="K25" s="101">
        <v>40938</v>
      </c>
    </row>
    <row r="26" spans="1:11">
      <c r="A26" s="76" t="s">
        <v>51</v>
      </c>
      <c r="B26" s="76">
        <v>669</v>
      </c>
      <c r="C26" s="76" t="s">
        <v>187</v>
      </c>
      <c r="D26" s="100" t="str">
        <f>VLOOKUP(A26,VODANET!B30:G813,6,0)</f>
        <v>PARALISADO</v>
      </c>
      <c r="E26" s="101" t="str">
        <f>VLOOKUP(A26,VODANET!B30:O722,14,0)</f>
        <v>-</v>
      </c>
      <c r="F26" s="101">
        <f>VLOOKUP(A26,VODANET!B$6:C1412,2,0)</f>
        <v>40868</v>
      </c>
    </row>
    <row r="27" spans="1:11">
      <c r="A27" s="76" t="s">
        <v>53</v>
      </c>
      <c r="B27" s="76">
        <v>670</v>
      </c>
      <c r="C27" s="76" t="s">
        <v>188</v>
      </c>
      <c r="D27" s="100" t="str">
        <f>VLOOKUP(A27,VODANET!B31:G814,6,0)</f>
        <v>ACEITO</v>
      </c>
      <c r="E27" s="101">
        <f>VLOOKUP(A27,VODANET!B31:O723,14,0)</f>
        <v>40927</v>
      </c>
      <c r="F27" s="101">
        <f>VLOOKUP(A27,VODANET!B$6:C1413,2,0)</f>
        <v>40868</v>
      </c>
      <c r="G27" s="101">
        <v>40927</v>
      </c>
      <c r="H27" s="101">
        <v>40927</v>
      </c>
      <c r="I27" s="101">
        <v>40927</v>
      </c>
      <c r="J27" s="101">
        <v>40927</v>
      </c>
      <c r="K27" s="101">
        <v>40927</v>
      </c>
    </row>
    <row r="28" spans="1:11">
      <c r="A28" s="76" t="s">
        <v>54</v>
      </c>
      <c r="B28" s="76">
        <v>671</v>
      </c>
      <c r="C28" s="76" t="s">
        <v>189</v>
      </c>
      <c r="D28" s="100" t="str">
        <f>VLOOKUP(A28,VODANET!B32:G815,6,0)</f>
        <v>ACEITO</v>
      </c>
      <c r="E28" s="101">
        <f>VLOOKUP(A28,VODANET!B32:O724,14,0)</f>
        <v>40931</v>
      </c>
      <c r="F28" s="101">
        <f>VLOOKUP(A28,VODANET!B$6:C1414,2,0)</f>
        <v>40868</v>
      </c>
      <c r="G28" s="101">
        <v>40931</v>
      </c>
      <c r="H28" s="101">
        <v>40931</v>
      </c>
      <c r="I28" s="101">
        <v>40932</v>
      </c>
      <c r="J28" s="101">
        <v>40932</v>
      </c>
      <c r="K28" s="101">
        <v>40932</v>
      </c>
    </row>
    <row r="29" spans="1:11">
      <c r="A29" s="76" t="s">
        <v>56</v>
      </c>
      <c r="B29" s="76">
        <v>672</v>
      </c>
      <c r="C29" s="76" t="s">
        <v>190</v>
      </c>
      <c r="D29" s="100" t="str">
        <f>VLOOKUP(A29,VODANET!B33:G816,6,0)</f>
        <v>PARALISADO</v>
      </c>
      <c r="E29" s="101" t="str">
        <f>VLOOKUP(A29,VODANET!B33:O725,14,0)</f>
        <v>-</v>
      </c>
      <c r="F29" s="101">
        <f>VLOOKUP(A29,VODANET!B$6:C1415,2,0)</f>
        <v>40868</v>
      </c>
    </row>
    <row r="30" spans="1:11">
      <c r="A30" s="76" t="s">
        <v>58</v>
      </c>
      <c r="B30" s="76">
        <v>673</v>
      </c>
      <c r="C30" s="76" t="s">
        <v>191</v>
      </c>
      <c r="D30" s="100" t="str">
        <f>VLOOKUP(A30,VODANET!B34:G817,6,0)</f>
        <v>ACEITO</v>
      </c>
      <c r="E30" s="101">
        <f>VLOOKUP(A30,VODANET!B34:O726,14,0)</f>
        <v>40931</v>
      </c>
      <c r="F30" s="101">
        <f>VLOOKUP(A30,VODANET!B$6:C1416,2,0)</f>
        <v>40868</v>
      </c>
      <c r="G30" s="101">
        <v>40931</v>
      </c>
      <c r="H30" s="101">
        <v>40931</v>
      </c>
      <c r="I30" s="101">
        <v>40932</v>
      </c>
      <c r="J30" s="101">
        <v>40932</v>
      </c>
      <c r="K30" s="101">
        <v>40932</v>
      </c>
    </row>
    <row r="31" spans="1:11">
      <c r="A31" s="76" t="s">
        <v>60</v>
      </c>
      <c r="B31" s="76">
        <v>674</v>
      </c>
      <c r="C31" s="76" t="s">
        <v>192</v>
      </c>
      <c r="D31" s="100" t="str">
        <f>VLOOKUP(A31,VODANET!B35:G818,6,0)</f>
        <v>ACEITO</v>
      </c>
      <c r="E31" s="101">
        <f>VLOOKUP(A31,VODANET!B35:O727,14,0)</f>
        <v>40962</v>
      </c>
      <c r="F31" s="101">
        <f>VLOOKUP(A31,VODANET!B$6:C1417,2,0)</f>
        <v>40868</v>
      </c>
      <c r="G31" s="101">
        <v>40962</v>
      </c>
      <c r="H31" s="101">
        <v>40962</v>
      </c>
      <c r="I31" s="101">
        <v>40973</v>
      </c>
      <c r="J31" s="101">
        <v>40973</v>
      </c>
      <c r="K31" s="101">
        <v>40973</v>
      </c>
    </row>
    <row r="32" spans="1:11">
      <c r="A32" s="76" t="s">
        <v>62</v>
      </c>
      <c r="B32" s="76">
        <v>675</v>
      </c>
      <c r="C32" s="76" t="s">
        <v>193</v>
      </c>
      <c r="D32" s="100" t="str">
        <f>VLOOKUP(A32,VODANET!B36:G819,6,0)</f>
        <v>ACEITO</v>
      </c>
      <c r="E32" s="101">
        <f>VLOOKUP(A32,VODANET!B36:O728,14,0)</f>
        <v>40934</v>
      </c>
      <c r="F32" s="101">
        <f>VLOOKUP(A32,VODANET!B$6:C1418,2,0)</f>
        <v>40868</v>
      </c>
      <c r="G32" s="101">
        <v>40934</v>
      </c>
      <c r="H32" s="101">
        <v>40934</v>
      </c>
      <c r="I32" s="101">
        <v>40934</v>
      </c>
      <c r="J32" s="101">
        <v>40934</v>
      </c>
      <c r="K32" s="101">
        <v>40934</v>
      </c>
    </row>
    <row r="33" spans="1:12">
      <c r="A33" s="76" t="s">
        <v>64</v>
      </c>
      <c r="B33" s="76">
        <v>676</v>
      </c>
      <c r="C33" s="76" t="s">
        <v>194</v>
      </c>
      <c r="D33" s="100" t="str">
        <f>VLOOKUP(A33,VODANET!B37:G820,6,0)</f>
        <v>ACEITO</v>
      </c>
      <c r="E33" s="101">
        <f>VLOOKUP(A33,VODANET!B37:O729,14,0)</f>
        <v>40917</v>
      </c>
      <c r="F33" s="101">
        <f>VLOOKUP(A33,VODANET!B$6:C1419,2,0)</f>
        <v>40868</v>
      </c>
      <c r="G33" s="101">
        <v>40917</v>
      </c>
      <c r="H33" s="101">
        <v>40917</v>
      </c>
      <c r="I33" s="101">
        <v>40918</v>
      </c>
      <c r="J33" s="101">
        <v>40918</v>
      </c>
      <c r="K33" s="101">
        <v>40918</v>
      </c>
    </row>
    <row r="34" spans="1:12">
      <c r="A34" s="76" t="s">
        <v>66</v>
      </c>
      <c r="B34" s="76">
        <v>677</v>
      </c>
      <c r="C34" s="76" t="s">
        <v>195</v>
      </c>
      <c r="D34" s="100" t="str">
        <f>VLOOKUP(A34,VODANET!B38:G821,6,0)</f>
        <v>ACEITO</v>
      </c>
      <c r="E34" s="101">
        <f>VLOOKUP(A34,VODANET!B38:O730,14,0)</f>
        <v>40917</v>
      </c>
      <c r="F34" s="101">
        <f>VLOOKUP(A34,VODANET!B$6:C1420,2,0)</f>
        <v>40868</v>
      </c>
      <c r="G34" s="101">
        <v>40917</v>
      </c>
      <c r="H34" s="101">
        <v>40917</v>
      </c>
      <c r="I34" s="101">
        <v>40920</v>
      </c>
      <c r="J34" s="101">
        <v>40920</v>
      </c>
      <c r="K34" s="101">
        <v>40920</v>
      </c>
    </row>
    <row r="35" spans="1:12">
      <c r="A35" s="76" t="s">
        <v>68</v>
      </c>
      <c r="B35" s="76">
        <v>678</v>
      </c>
      <c r="C35" s="76" t="s">
        <v>196</v>
      </c>
      <c r="D35" s="100" t="str">
        <f>VLOOKUP(A35,VODANET!B39:G822,6,0)</f>
        <v>ACEITO</v>
      </c>
      <c r="E35" s="101">
        <f>VLOOKUP(A35,VODANET!B39:O731,14,0)</f>
        <v>40917</v>
      </c>
      <c r="F35" s="101">
        <f>VLOOKUP(A35,VODANET!B$6:C1421,2,0)</f>
        <v>40868</v>
      </c>
      <c r="G35" s="101">
        <v>40917</v>
      </c>
      <c r="H35" s="101">
        <v>40917</v>
      </c>
      <c r="I35" s="101">
        <v>40918</v>
      </c>
      <c r="J35" s="101">
        <v>40918</v>
      </c>
      <c r="K35" s="101">
        <v>40918</v>
      </c>
    </row>
    <row r="36" spans="1:12">
      <c r="A36" s="76" t="s">
        <v>70</v>
      </c>
      <c r="B36" s="76">
        <v>679</v>
      </c>
      <c r="C36" s="76" t="s">
        <v>197</v>
      </c>
      <c r="D36" s="100" t="str">
        <f>VLOOKUP(A36,VODANET!B40:G823,6,0)</f>
        <v>PARALISADO</v>
      </c>
      <c r="E36" s="101" t="str">
        <f>VLOOKUP(A36,VODANET!B40:O732,14,0)</f>
        <v>-</v>
      </c>
      <c r="F36" s="101">
        <f>VLOOKUP(A36,VODANET!B$6:C1422,2,0)</f>
        <v>40868</v>
      </c>
    </row>
    <row r="37" spans="1:12">
      <c r="A37" s="76" t="s">
        <v>72</v>
      </c>
      <c r="B37" s="76">
        <v>680</v>
      </c>
      <c r="C37" s="76" t="s">
        <v>198</v>
      </c>
      <c r="D37" s="100" t="str">
        <f>VLOOKUP(A37,VODANET!B41:G824,6,0)</f>
        <v>ACEITO</v>
      </c>
      <c r="E37" s="101">
        <f>VLOOKUP(A37,VODANET!B41:O733,14,0)</f>
        <v>40932</v>
      </c>
      <c r="F37" s="101">
        <f>VLOOKUP(A37,VODANET!B$6:C1423,2,0)</f>
        <v>40868</v>
      </c>
      <c r="G37" s="101">
        <v>40932</v>
      </c>
      <c r="H37" s="101">
        <v>40932</v>
      </c>
      <c r="I37" s="101">
        <v>40934</v>
      </c>
      <c r="J37" s="101">
        <v>40934</v>
      </c>
      <c r="K37" s="101">
        <v>40934</v>
      </c>
    </row>
    <row r="38" spans="1:12">
      <c r="A38" s="76" t="s">
        <v>74</v>
      </c>
      <c r="B38" s="76">
        <v>681</v>
      </c>
      <c r="C38" s="76" t="s">
        <v>199</v>
      </c>
      <c r="D38" s="100" t="str">
        <f>VLOOKUP(A38,VODANET!B42:G825,6,0)</f>
        <v>ACEITO</v>
      </c>
      <c r="E38" s="101">
        <f>VLOOKUP(A38,VODANET!B42:O734,14,0)</f>
        <v>40920</v>
      </c>
      <c r="F38" s="101">
        <f>VLOOKUP(A38,VODANET!B$6:C1424,2,0)</f>
        <v>40868</v>
      </c>
      <c r="G38" s="101">
        <v>40920</v>
      </c>
      <c r="H38" s="101">
        <v>40920</v>
      </c>
      <c r="I38" s="101">
        <v>40921</v>
      </c>
      <c r="J38" s="101">
        <v>40921</v>
      </c>
      <c r="K38" s="101">
        <v>40921</v>
      </c>
    </row>
    <row r="39" spans="1:12">
      <c r="A39" s="76" t="s">
        <v>76</v>
      </c>
      <c r="B39" s="76">
        <v>682</v>
      </c>
      <c r="C39" s="76" t="s">
        <v>200</v>
      </c>
      <c r="D39" s="100" t="str">
        <f>VLOOKUP(A39,VODANET!B43:G826,6,0)</f>
        <v>ACEITO</v>
      </c>
      <c r="E39" s="101">
        <f>VLOOKUP(A39,VODANET!B43:O735,14,0)</f>
        <v>40970</v>
      </c>
      <c r="F39" s="101">
        <f>VLOOKUP(A39,VODANET!B$6:C1425,2,0)</f>
        <v>40868</v>
      </c>
      <c r="G39" s="101">
        <v>40970</v>
      </c>
      <c r="H39" s="101">
        <v>40970</v>
      </c>
      <c r="I39" s="101">
        <v>40976</v>
      </c>
      <c r="J39" s="101">
        <v>40976</v>
      </c>
      <c r="K39" s="101">
        <v>40976</v>
      </c>
    </row>
    <row r="40" spans="1:12">
      <c r="A40" s="76" t="s">
        <v>78</v>
      </c>
      <c r="B40" s="76">
        <v>683</v>
      </c>
      <c r="C40" s="76" t="s">
        <v>201</v>
      </c>
      <c r="D40" s="100" t="str">
        <f>VLOOKUP(A40,VODANET!B44:G827,6,0)</f>
        <v>ACEITO</v>
      </c>
      <c r="E40" s="101">
        <f>VLOOKUP(A40,VODANET!B44:O736,14,0)</f>
        <v>40917</v>
      </c>
      <c r="F40" s="101">
        <f>VLOOKUP(A40,VODANET!B$6:C1426,2,0)</f>
        <v>40868</v>
      </c>
      <c r="G40" s="101">
        <v>40917</v>
      </c>
      <c r="H40" s="101">
        <v>40917</v>
      </c>
      <c r="I40" s="101">
        <v>40919</v>
      </c>
      <c r="J40" s="101">
        <v>40919</v>
      </c>
      <c r="K40" s="101">
        <v>40919</v>
      </c>
    </row>
    <row r="41" spans="1:12">
      <c r="A41" s="76" t="s">
        <v>80</v>
      </c>
      <c r="B41" s="76">
        <v>684</v>
      </c>
      <c r="C41" s="76" t="s">
        <v>202</v>
      </c>
      <c r="D41" s="100" t="str">
        <f>VLOOKUP(A41,VODANET!B45:G828,6,0)</f>
        <v>ACEITO</v>
      </c>
      <c r="E41" s="101">
        <f>VLOOKUP(A41,VODANET!B45:O737,14,0)</f>
        <v>40920</v>
      </c>
      <c r="F41" s="101">
        <f>VLOOKUP(A41,VODANET!B$6:C1427,2,0)</f>
        <v>40868</v>
      </c>
      <c r="G41" s="101">
        <v>40920</v>
      </c>
      <c r="H41" s="101">
        <v>40920</v>
      </c>
      <c r="I41" s="101">
        <v>40919</v>
      </c>
      <c r="J41" s="101">
        <v>40919</v>
      </c>
      <c r="K41" s="101">
        <v>40919</v>
      </c>
    </row>
    <row r="42" spans="1:12">
      <c r="A42" s="76" t="s">
        <v>82</v>
      </c>
      <c r="B42" s="76">
        <v>685</v>
      </c>
      <c r="C42" s="76" t="s">
        <v>203</v>
      </c>
      <c r="D42" s="100" t="str">
        <f>VLOOKUP(A42,VODANET!B46:G829,6,0)</f>
        <v>ACEITO</v>
      </c>
      <c r="E42" s="101">
        <f>VLOOKUP(A42,VODANET!B46:O738,14,0)</f>
        <v>40924</v>
      </c>
      <c r="F42" s="101">
        <f>VLOOKUP(A42,VODANET!B$6:C1428,2,0)</f>
        <v>40868</v>
      </c>
      <c r="G42" s="101">
        <v>40924</v>
      </c>
      <c r="H42" s="101">
        <v>40924</v>
      </c>
      <c r="I42" s="101">
        <v>40925</v>
      </c>
      <c r="J42" s="101">
        <v>40925</v>
      </c>
      <c r="K42" s="101">
        <v>40925</v>
      </c>
    </row>
    <row r="43" spans="1:12">
      <c r="A43" s="76" t="s">
        <v>84</v>
      </c>
      <c r="B43" s="76">
        <v>686</v>
      </c>
      <c r="C43" s="76" t="s">
        <v>204</v>
      </c>
      <c r="D43" s="100" t="str">
        <f>VLOOKUP(A43,VODANET!B47:G830,6,0)</f>
        <v>ACEITO</v>
      </c>
      <c r="E43" s="101">
        <f>VLOOKUP(A43,VODANET!B47:O739,14,0)</f>
        <v>40968</v>
      </c>
      <c r="F43" s="101">
        <f>VLOOKUP(A43,VODANET!B$6:C1429,2,0)</f>
        <v>40868</v>
      </c>
      <c r="G43" s="101">
        <v>40968</v>
      </c>
      <c r="H43" s="101">
        <v>40968</v>
      </c>
      <c r="I43" s="101">
        <v>40991</v>
      </c>
      <c r="J43" s="101">
        <v>40991</v>
      </c>
      <c r="K43" s="101">
        <v>40991</v>
      </c>
    </row>
    <row r="44" spans="1:12">
      <c r="A44" s="76" t="s">
        <v>86</v>
      </c>
      <c r="B44" s="76">
        <v>687</v>
      </c>
      <c r="C44" s="76" t="s">
        <v>205</v>
      </c>
      <c r="D44" s="100" t="str">
        <f>VLOOKUP(A44,VODANET!B48:G831,6,0)</f>
        <v>ACEITO</v>
      </c>
      <c r="E44" s="101">
        <f>VLOOKUP(A44,VODANET!B48:O740,14,0)</f>
        <v>40898</v>
      </c>
      <c r="F44" s="101">
        <f>VLOOKUP(A44,VODANET!B$6:C1430,2,0)</f>
        <v>40868</v>
      </c>
      <c r="G44" s="101">
        <v>40898</v>
      </c>
      <c r="H44" s="101">
        <v>40898</v>
      </c>
      <c r="I44" s="101">
        <v>40905</v>
      </c>
      <c r="J44" s="101">
        <v>40905</v>
      </c>
      <c r="K44" s="101">
        <v>40905</v>
      </c>
    </row>
    <row r="45" spans="1:12">
      <c r="A45" s="76" t="s">
        <v>88</v>
      </c>
      <c r="B45" s="76">
        <v>688</v>
      </c>
      <c r="C45" s="76" t="s">
        <v>206</v>
      </c>
      <c r="D45" s="100" t="str">
        <f>VLOOKUP(A45,VODANET!B49:G832,6,0)</f>
        <v>ACEITO</v>
      </c>
      <c r="E45" s="101">
        <f>VLOOKUP(A45,VODANET!B49:O741,14,0)</f>
        <v>40995</v>
      </c>
      <c r="F45" s="101">
        <f>VLOOKUP(A45,VODANET!B$6:C1431,2,0)</f>
        <v>40868</v>
      </c>
      <c r="G45" s="20">
        <v>40996</v>
      </c>
      <c r="H45" s="101">
        <v>40996</v>
      </c>
      <c r="I45" s="20">
        <v>40997</v>
      </c>
      <c r="J45" s="20">
        <v>40997</v>
      </c>
      <c r="K45" s="20">
        <v>40997</v>
      </c>
      <c r="L45" s="20">
        <v>41002</v>
      </c>
    </row>
    <row r="46" spans="1:12">
      <c r="A46" s="76" t="s">
        <v>90</v>
      </c>
      <c r="B46" s="76">
        <v>689</v>
      </c>
      <c r="C46" s="76" t="s">
        <v>207</v>
      </c>
      <c r="D46" s="100" t="str">
        <f>VLOOKUP(A46,VODANET!B50:G833,6,0)</f>
        <v>ACEITO</v>
      </c>
      <c r="E46" s="101">
        <f>VLOOKUP(A46,VODANET!B50:O742,14,0)</f>
        <v>40924</v>
      </c>
      <c r="F46" s="101">
        <f>VLOOKUP(A46,VODANET!B$6:C1432,2,0)</f>
        <v>40868</v>
      </c>
      <c r="G46" s="101">
        <v>40924</v>
      </c>
      <c r="H46" s="101">
        <v>40924</v>
      </c>
      <c r="I46" s="101">
        <v>40925</v>
      </c>
      <c r="J46" s="101">
        <v>40925</v>
      </c>
      <c r="K46" s="101">
        <v>40925</v>
      </c>
    </row>
    <row r="47" spans="1:12">
      <c r="A47" s="76" t="s">
        <v>92</v>
      </c>
      <c r="B47" s="76">
        <v>690</v>
      </c>
      <c r="C47" s="76" t="s">
        <v>208</v>
      </c>
      <c r="D47" s="100" t="str">
        <f>VLOOKUP(A47,VODANET!B51:G834,6,0)</f>
        <v>ACEITO</v>
      </c>
      <c r="E47" s="101">
        <f>VLOOKUP(A47,VODANET!B51:O743,14,0)</f>
        <v>40900</v>
      </c>
      <c r="F47" s="101">
        <f>VLOOKUP(A47,VODANET!B$6:C1433,2,0)</f>
        <v>40868</v>
      </c>
      <c r="G47" s="101">
        <v>40900</v>
      </c>
      <c r="H47" s="101">
        <v>40900</v>
      </c>
      <c r="I47" s="101">
        <v>40905</v>
      </c>
      <c r="J47" s="101">
        <v>40905</v>
      </c>
      <c r="K47" s="101">
        <v>40905</v>
      </c>
    </row>
    <row r="48" spans="1:12">
      <c r="A48" s="76" t="s">
        <v>94</v>
      </c>
      <c r="B48" s="76">
        <v>691</v>
      </c>
      <c r="C48" s="76" t="s">
        <v>209</v>
      </c>
      <c r="D48" s="100" t="str">
        <f>VLOOKUP(A48,VODANET!B52:G835,6,0)</f>
        <v>ACEITO</v>
      </c>
      <c r="E48" s="101">
        <f>VLOOKUP(A48,VODANET!B52:O744,14,0)</f>
        <v>40921</v>
      </c>
      <c r="F48" s="101">
        <f>VLOOKUP(A48,VODANET!B$6:C1434,2,0)</f>
        <v>40868</v>
      </c>
      <c r="G48" s="101">
        <v>40921</v>
      </c>
      <c r="H48" s="101">
        <v>40921</v>
      </c>
      <c r="I48" s="101">
        <v>40924</v>
      </c>
      <c r="J48" s="101">
        <v>40924</v>
      </c>
      <c r="K48" s="101">
        <v>40924</v>
      </c>
    </row>
    <row r="49" spans="1:12">
      <c r="A49" s="76" t="s">
        <v>96</v>
      </c>
      <c r="B49" s="76">
        <v>692</v>
      </c>
      <c r="C49" s="76" t="s">
        <v>210</v>
      </c>
      <c r="D49" s="100" t="str">
        <f>VLOOKUP(A49,VODANET!B53:G836,6,0)</f>
        <v>ACEITO</v>
      </c>
      <c r="E49" s="101">
        <f>VLOOKUP(A49,VODANET!B53:O745,14,0)</f>
        <v>40912</v>
      </c>
      <c r="F49" s="101">
        <f>VLOOKUP(A49,VODANET!B$6:C1435,2,0)</f>
        <v>40868</v>
      </c>
      <c r="G49" s="101">
        <v>40912</v>
      </c>
      <c r="H49" s="101">
        <v>40912</v>
      </c>
      <c r="I49" s="101">
        <v>40913</v>
      </c>
      <c r="J49" s="101">
        <v>40913</v>
      </c>
      <c r="K49" s="101">
        <v>40913</v>
      </c>
    </row>
    <row r="50" spans="1:12">
      <c r="A50" s="76" t="s">
        <v>98</v>
      </c>
      <c r="B50" s="76">
        <v>693</v>
      </c>
      <c r="C50" s="76" t="s">
        <v>211</v>
      </c>
      <c r="D50" s="100" t="str">
        <f>VLOOKUP(A50,VODANET!B54:G837,6,0)</f>
        <v>ACEITO</v>
      </c>
      <c r="E50" s="101">
        <f>VLOOKUP(A50,VODANET!B54:O746,14,0)</f>
        <v>40933</v>
      </c>
      <c r="F50" s="101">
        <f>VLOOKUP(A50,VODANET!B$6:C1436,2,0)</f>
        <v>40868</v>
      </c>
      <c r="G50" s="101">
        <v>40933</v>
      </c>
      <c r="H50" s="101">
        <v>40933</v>
      </c>
      <c r="I50" s="101">
        <v>40932</v>
      </c>
      <c r="J50" s="101">
        <v>40932</v>
      </c>
      <c r="K50" s="101">
        <v>40932</v>
      </c>
    </row>
    <row r="51" spans="1:12">
      <c r="A51" s="76" t="s">
        <v>99</v>
      </c>
      <c r="B51" s="76">
        <v>694</v>
      </c>
      <c r="C51" s="76" t="s">
        <v>212</v>
      </c>
      <c r="D51" s="100" t="str">
        <f>VLOOKUP(A51,VODANET!B55:G838,6,0)</f>
        <v>PARALISADO</v>
      </c>
      <c r="E51" s="101">
        <f>VLOOKUP(A51,VODANET!B55:O747,14,0)</f>
        <v>40911</v>
      </c>
      <c r="F51" s="101">
        <f>VLOOKUP(A51,VODANET!B$6:C1437,2,0)</f>
        <v>40868</v>
      </c>
    </row>
    <row r="52" spans="1:12">
      <c r="A52" s="76" t="s">
        <v>101</v>
      </c>
      <c r="B52" s="76">
        <v>695</v>
      </c>
      <c r="C52" s="76" t="s">
        <v>213</v>
      </c>
      <c r="D52" s="100" t="str">
        <f>VLOOKUP(A52,VODANET!B56:G839,6,0)</f>
        <v>ACEITO</v>
      </c>
      <c r="E52" s="101">
        <f>VLOOKUP(A52,VODANET!B56:O748,14,0)</f>
        <v>40919</v>
      </c>
      <c r="F52" s="101">
        <f>VLOOKUP(A52,VODANET!B$6:C1438,2,0)</f>
        <v>40868</v>
      </c>
      <c r="G52" s="101">
        <v>40919</v>
      </c>
      <c r="H52" s="101">
        <v>40919</v>
      </c>
      <c r="I52" s="101">
        <v>40919</v>
      </c>
      <c r="J52" s="101">
        <v>40919</v>
      </c>
      <c r="K52" s="101">
        <v>40919</v>
      </c>
    </row>
    <row r="53" spans="1:12">
      <c r="A53" s="76" t="s">
        <v>103</v>
      </c>
      <c r="B53" s="76">
        <v>696</v>
      </c>
      <c r="C53" s="76" t="s">
        <v>214</v>
      </c>
      <c r="D53" s="100" t="str">
        <f>VLOOKUP(A53,VODANET!B57:G840,6,0)</f>
        <v>ACEITO</v>
      </c>
      <c r="E53" s="101">
        <f>VLOOKUP(A53,VODANET!B57:O749,14,0)</f>
        <v>40918</v>
      </c>
      <c r="F53" s="101">
        <f>VLOOKUP(A53,VODANET!B$6:C1439,2,0)</f>
        <v>40868</v>
      </c>
      <c r="G53" s="101">
        <v>40918</v>
      </c>
      <c r="H53" s="101">
        <v>40918</v>
      </c>
      <c r="I53" s="101">
        <v>40918</v>
      </c>
      <c r="J53" s="101">
        <v>40918</v>
      </c>
      <c r="K53" s="101">
        <v>40918</v>
      </c>
    </row>
    <row r="54" spans="1:12">
      <c r="A54" s="76" t="s">
        <v>105</v>
      </c>
      <c r="B54" s="76">
        <v>697</v>
      </c>
      <c r="C54" s="76" t="s">
        <v>215</v>
      </c>
      <c r="D54" s="100" t="str">
        <f>VLOOKUP(A54,VODANET!B58:G841,6,0)</f>
        <v>ACEITO</v>
      </c>
      <c r="E54" s="101">
        <f>VLOOKUP(A54,VODANET!B58:O750,14,0)</f>
        <v>40931</v>
      </c>
      <c r="F54" s="101">
        <f>VLOOKUP(A54,VODANET!B$6:C1440,2,0)</f>
        <v>40868</v>
      </c>
      <c r="G54" s="101">
        <v>40931</v>
      </c>
      <c r="H54" s="101">
        <v>40931</v>
      </c>
      <c r="I54" s="101">
        <v>40934</v>
      </c>
      <c r="J54" s="101">
        <v>40934</v>
      </c>
      <c r="K54" s="101">
        <v>40934</v>
      </c>
    </row>
    <row r="55" spans="1:12">
      <c r="A55" s="76" t="s">
        <v>106</v>
      </c>
      <c r="B55" s="76">
        <v>698</v>
      </c>
      <c r="C55" s="76" t="s">
        <v>216</v>
      </c>
      <c r="D55" s="100" t="str">
        <f>VLOOKUP(A55,VODANET!B59:G842,6,0)</f>
        <v>ACEITO</v>
      </c>
      <c r="E55" s="101">
        <f>VLOOKUP(A55,VODANET!B59:O751,14,0)</f>
        <v>40921</v>
      </c>
      <c r="F55" s="101">
        <f>VLOOKUP(A55,VODANET!B$6:C1441,2,0)</f>
        <v>40868</v>
      </c>
      <c r="G55" s="101">
        <v>40921</v>
      </c>
      <c r="H55" s="101">
        <v>40921</v>
      </c>
      <c r="I55" s="101">
        <v>40921</v>
      </c>
      <c r="J55" s="101">
        <v>40921</v>
      </c>
      <c r="K55" s="101">
        <v>40921</v>
      </c>
    </row>
    <row r="56" spans="1:12">
      <c r="A56" s="76" t="s">
        <v>107</v>
      </c>
      <c r="B56" s="76">
        <v>699</v>
      </c>
      <c r="C56" s="76" t="s">
        <v>217</v>
      </c>
      <c r="D56" s="100" t="str">
        <f>VLOOKUP(A56,VODANET!B60:G843,6,0)</f>
        <v>ACEITO</v>
      </c>
      <c r="E56" s="101">
        <f>VLOOKUP(A56,VODANET!B60:O752,14,0)</f>
        <v>40920</v>
      </c>
      <c r="F56" s="101">
        <f>VLOOKUP(A56,VODANET!B$6:C1442,2,0)</f>
        <v>40868</v>
      </c>
      <c r="G56" s="101">
        <v>40920</v>
      </c>
      <c r="H56" s="101">
        <v>40920</v>
      </c>
      <c r="I56" s="101">
        <v>40921</v>
      </c>
      <c r="J56" s="101">
        <v>40921</v>
      </c>
      <c r="K56" s="101">
        <v>40921</v>
      </c>
    </row>
    <row r="57" spans="1:12">
      <c r="A57" s="76" t="s">
        <v>109</v>
      </c>
      <c r="B57" s="76">
        <v>700</v>
      </c>
      <c r="C57" s="76" t="s">
        <v>218</v>
      </c>
      <c r="D57" s="100" t="str">
        <f>VLOOKUP(A57,VODANET!B61:G844,6,0)</f>
        <v>ACEITO</v>
      </c>
      <c r="E57" s="101">
        <f>VLOOKUP(A57,VODANET!B61:O753,14,0)</f>
        <v>40942</v>
      </c>
      <c r="F57" s="101">
        <f>VLOOKUP(A57,VODANET!B$6:C1443,2,0)</f>
        <v>40868</v>
      </c>
      <c r="G57" s="101">
        <v>40942</v>
      </c>
      <c r="H57" s="101">
        <v>40942</v>
      </c>
      <c r="I57" s="101">
        <v>40946</v>
      </c>
      <c r="J57" s="101">
        <v>40946</v>
      </c>
      <c r="K57" s="101">
        <v>40946</v>
      </c>
    </row>
    <row r="58" spans="1:12">
      <c r="A58" s="76" t="s">
        <v>111</v>
      </c>
      <c r="B58" s="76">
        <v>701</v>
      </c>
      <c r="C58" s="76" t="s">
        <v>219</v>
      </c>
      <c r="D58" s="100" t="str">
        <f>VLOOKUP(A58,VODANET!B62:G845,6,0)</f>
        <v>ACEITO</v>
      </c>
      <c r="E58" s="101">
        <f>VLOOKUP(A58,VODANET!B62:O754,14,0)</f>
        <v>40934</v>
      </c>
      <c r="F58" s="101">
        <f>VLOOKUP(A58,VODANET!B$6:C1444,2,0)</f>
        <v>40868</v>
      </c>
      <c r="G58" s="101">
        <v>40934</v>
      </c>
      <c r="H58" s="101">
        <v>40934</v>
      </c>
      <c r="I58" s="101">
        <v>40935</v>
      </c>
      <c r="J58" s="101">
        <v>40935</v>
      </c>
      <c r="K58" s="101">
        <v>40935</v>
      </c>
    </row>
    <row r="59" spans="1:12">
      <c r="A59" s="76" t="s">
        <v>112</v>
      </c>
      <c r="B59" s="76">
        <v>721</v>
      </c>
      <c r="C59" s="76" t="s">
        <v>220</v>
      </c>
      <c r="D59" s="100" t="str">
        <f>VLOOKUP(A59,VODANET!B63:G846,6,0)</f>
        <v>ACEITO</v>
      </c>
      <c r="E59" s="101">
        <f>VLOOKUP(A59,VODANET!B63:O755,14,0)</f>
        <v>40913</v>
      </c>
      <c r="F59" s="101">
        <f>VLOOKUP(A59,VODANET!B$6:C1445,2,0)</f>
        <v>40868</v>
      </c>
      <c r="G59" s="101">
        <v>40913</v>
      </c>
      <c r="H59" s="101">
        <v>40913</v>
      </c>
      <c r="I59" s="101">
        <v>40911</v>
      </c>
      <c r="J59" s="101">
        <v>40911</v>
      </c>
      <c r="K59" s="101">
        <v>40911</v>
      </c>
    </row>
    <row r="60" spans="1:12">
      <c r="A60" s="76" t="s">
        <v>114</v>
      </c>
      <c r="B60" s="76">
        <v>722</v>
      </c>
      <c r="C60" s="76" t="s">
        <v>221</v>
      </c>
      <c r="D60" s="100" t="str">
        <f>VLOOKUP(A60,VODANET!B64:G847,6,0)</f>
        <v>ACEITO</v>
      </c>
      <c r="E60" s="101">
        <f>VLOOKUP(A60,VODANET!B64:O756,14,0)</f>
        <v>40904</v>
      </c>
      <c r="F60" s="101">
        <f>VLOOKUP(A60,VODANET!B$6:C1446,2,0)</f>
        <v>40868</v>
      </c>
      <c r="G60" s="101">
        <v>40904</v>
      </c>
      <c r="H60" s="101">
        <v>40904</v>
      </c>
      <c r="I60" s="101">
        <v>40905</v>
      </c>
      <c r="J60" s="101">
        <v>40905</v>
      </c>
      <c r="K60" s="101">
        <v>40905</v>
      </c>
    </row>
    <row r="61" spans="1:12">
      <c r="A61" s="76" t="s">
        <v>116</v>
      </c>
      <c r="B61" s="76">
        <v>723</v>
      </c>
      <c r="C61" s="76" t="s">
        <v>222</v>
      </c>
      <c r="D61" s="100" t="str">
        <f>VLOOKUP(A61,VODANET!B65:G848,6,0)</f>
        <v>ACEITO</v>
      </c>
      <c r="E61" s="101">
        <f>VLOOKUP(A61,VODANET!B65:O757,14,0)</f>
        <v>40996</v>
      </c>
      <c r="F61" s="101">
        <f>VLOOKUP(A61,VODANET!B$6:C1447,2,0)</f>
        <v>40868</v>
      </c>
      <c r="G61" s="20">
        <v>40996</v>
      </c>
      <c r="H61" s="20">
        <v>40996</v>
      </c>
      <c r="I61" s="20">
        <v>40997</v>
      </c>
      <c r="J61" s="20">
        <v>40997</v>
      </c>
      <c r="K61" s="20">
        <v>40997</v>
      </c>
      <c r="L61" s="20">
        <v>41002</v>
      </c>
    </row>
    <row r="62" spans="1:12">
      <c r="A62" s="76" t="s">
        <v>133</v>
      </c>
      <c r="B62" s="76">
        <v>754</v>
      </c>
      <c r="C62" s="76" t="s">
        <v>118</v>
      </c>
      <c r="D62" s="100" t="str">
        <f>VLOOKUP(A62,VODANET!B66:G849,6,0)</f>
        <v>ACEITO</v>
      </c>
      <c r="E62" s="101">
        <f>VLOOKUP(A62,VODANET!B66:O758,14,0)</f>
        <v>40917</v>
      </c>
      <c r="F62" s="101">
        <f>VLOOKUP(A62,VODANET!B$6:C1448,2,0)</f>
        <v>40868</v>
      </c>
      <c r="G62" s="101">
        <v>40917</v>
      </c>
      <c r="H62" s="101">
        <v>40917</v>
      </c>
      <c r="I62" s="101">
        <v>40918</v>
      </c>
      <c r="J62" s="101">
        <v>40918</v>
      </c>
      <c r="K62" s="101">
        <v>40918</v>
      </c>
    </row>
    <row r="63" spans="1:12">
      <c r="A63" s="76" t="s">
        <v>134</v>
      </c>
      <c r="B63" s="76">
        <v>743</v>
      </c>
      <c r="C63" s="76" t="s">
        <v>118</v>
      </c>
      <c r="D63" s="100" t="str">
        <f>VLOOKUP(A63,VODANET!B67:G850,6,0)</f>
        <v>ACEITO</v>
      </c>
      <c r="E63" s="101">
        <f>VLOOKUP(A63,VODANET!B67:O759,14,0)</f>
        <v>40893</v>
      </c>
      <c r="F63" s="101">
        <f>VLOOKUP(A63,VODANET!B$6:C1449,2,0)</f>
        <v>40868</v>
      </c>
      <c r="G63" s="101">
        <v>40893</v>
      </c>
      <c r="H63" s="101">
        <v>40893</v>
      </c>
      <c r="I63" s="101">
        <v>40899</v>
      </c>
      <c r="J63" s="101">
        <v>40899</v>
      </c>
      <c r="K63" s="101">
        <v>40899</v>
      </c>
    </row>
    <row r="64" spans="1:12">
      <c r="A64" s="76" t="s">
        <v>135</v>
      </c>
      <c r="B64" s="76">
        <v>744</v>
      </c>
      <c r="C64" s="76" t="s">
        <v>118</v>
      </c>
      <c r="D64" s="100" t="str">
        <f>VLOOKUP(A64,VODANET!B68:G851,6,0)</f>
        <v>ACEITO</v>
      </c>
      <c r="E64" s="101">
        <f>VLOOKUP(A64,VODANET!B68:O760,14,0)</f>
        <v>40893</v>
      </c>
      <c r="F64" s="101">
        <f>VLOOKUP(A64,VODANET!B$6:C1450,2,0)</f>
        <v>40868</v>
      </c>
      <c r="G64" s="101">
        <v>40893</v>
      </c>
      <c r="H64" s="101">
        <v>40893</v>
      </c>
      <c r="I64" s="101">
        <v>40899</v>
      </c>
      <c r="J64" s="101">
        <v>40899</v>
      </c>
      <c r="K64" s="101">
        <v>40899</v>
      </c>
    </row>
    <row r="65" spans="1:11">
      <c r="A65" s="76" t="s">
        <v>136</v>
      </c>
      <c r="B65" s="76">
        <v>745</v>
      </c>
      <c r="C65" s="76" t="s">
        <v>118</v>
      </c>
      <c r="D65" s="100" t="str">
        <f>VLOOKUP(A65,VODANET!B69:G852,6,0)</f>
        <v>ACEITO</v>
      </c>
      <c r="E65" s="101">
        <f>VLOOKUP(A65,VODANET!B69:O761,14,0)</f>
        <v>40917</v>
      </c>
      <c r="F65" s="101">
        <f>VLOOKUP(A65,VODANET!B$6:C1451,2,0)</f>
        <v>40868</v>
      </c>
      <c r="G65" s="101">
        <v>40917</v>
      </c>
      <c r="H65" s="101">
        <v>40917</v>
      </c>
      <c r="I65" s="101">
        <v>40917</v>
      </c>
      <c r="J65" s="101">
        <v>40917</v>
      </c>
      <c r="K65" s="101">
        <v>40917</v>
      </c>
    </row>
    <row r="66" spans="1:11">
      <c r="A66" s="76" t="s">
        <v>137</v>
      </c>
      <c r="B66" s="76">
        <v>746</v>
      </c>
      <c r="C66" s="76" t="s">
        <v>118</v>
      </c>
      <c r="D66" s="100" t="str">
        <f>VLOOKUP(A66,VODANET!B70:G853,6,0)</f>
        <v>ACEITO</v>
      </c>
      <c r="E66" s="101">
        <f>VLOOKUP(A66,VODANET!B70:O762,14,0)</f>
        <v>40914</v>
      </c>
      <c r="F66" s="101">
        <f>VLOOKUP(A66,VODANET!B$6:C1452,2,0)</f>
        <v>40868</v>
      </c>
      <c r="G66" s="101">
        <v>40914</v>
      </c>
      <c r="H66" s="101">
        <v>40914</v>
      </c>
      <c r="I66" s="101">
        <v>40918</v>
      </c>
      <c r="J66" s="101">
        <v>40918</v>
      </c>
      <c r="K66" s="101">
        <v>40918</v>
      </c>
    </row>
    <row r="67" spans="1:11">
      <c r="A67" s="76" t="s">
        <v>138</v>
      </c>
      <c r="B67" s="76">
        <v>747</v>
      </c>
      <c r="C67" s="76" t="s">
        <v>118</v>
      </c>
      <c r="D67" s="100" t="str">
        <f>VLOOKUP(A67,VODANET!B71:G854,6,0)</f>
        <v>ACEITO</v>
      </c>
      <c r="E67" s="101">
        <f>VLOOKUP(A67,VODANET!B71:O763,14,0)</f>
        <v>40896</v>
      </c>
      <c r="F67" s="101">
        <f>VLOOKUP(A67,VODANET!B$6:C1453,2,0)</f>
        <v>40868</v>
      </c>
      <c r="G67" s="101">
        <v>40896</v>
      </c>
      <c r="H67" s="101">
        <v>40896</v>
      </c>
      <c r="I67" s="101">
        <v>40899</v>
      </c>
      <c r="J67" s="101">
        <v>40899</v>
      </c>
      <c r="K67" s="101">
        <v>40899</v>
      </c>
    </row>
    <row r="68" spans="1:11">
      <c r="A68" s="76" t="s">
        <v>139</v>
      </c>
      <c r="B68" s="76">
        <v>748</v>
      </c>
      <c r="C68" s="76" t="s">
        <v>118</v>
      </c>
      <c r="D68" s="100" t="str">
        <f>VLOOKUP(A68,VODANET!B72:G855,6,0)</f>
        <v>ACEITO</v>
      </c>
      <c r="E68" s="101">
        <f>VLOOKUP(A68,VODANET!B72:O764,14,0)</f>
        <v>40906</v>
      </c>
      <c r="F68" s="101">
        <f>VLOOKUP(A68,VODANET!B$6:C1454,2,0)</f>
        <v>40868</v>
      </c>
      <c r="G68" s="101">
        <v>40906</v>
      </c>
      <c r="H68" s="101">
        <v>40906</v>
      </c>
      <c r="I68" s="101">
        <v>40911</v>
      </c>
      <c r="J68" s="101">
        <v>40911</v>
      </c>
      <c r="K68" s="101">
        <v>40911</v>
      </c>
    </row>
    <row r="69" spans="1:11">
      <c r="A69" s="76" t="s">
        <v>140</v>
      </c>
      <c r="B69" s="76">
        <v>749</v>
      </c>
      <c r="C69" s="76" t="s">
        <v>118</v>
      </c>
      <c r="D69" s="100" t="str">
        <f>VLOOKUP(A69,VODANET!B73:G856,6,0)</f>
        <v>ACEITO</v>
      </c>
      <c r="E69" s="101">
        <f>VLOOKUP(A69,VODANET!B73:O765,14,0)</f>
        <v>40905</v>
      </c>
      <c r="F69" s="101">
        <f>VLOOKUP(A69,VODANET!B$6:C1455,2,0)</f>
        <v>40868</v>
      </c>
      <c r="G69" s="101">
        <v>40905</v>
      </c>
      <c r="H69" s="101">
        <v>40905</v>
      </c>
      <c r="I69" s="101">
        <v>40924</v>
      </c>
      <c r="J69" s="101">
        <v>40924</v>
      </c>
      <c r="K69" s="101">
        <v>40924</v>
      </c>
    </row>
    <row r="70" spans="1:11">
      <c r="A70" s="76" t="s">
        <v>141</v>
      </c>
      <c r="B70" s="76">
        <v>750</v>
      </c>
      <c r="C70" s="76" t="s">
        <v>118</v>
      </c>
      <c r="D70" s="100" t="str">
        <f>VLOOKUP(A70,VODANET!B74:G857,6,0)</f>
        <v>ACEITO</v>
      </c>
      <c r="E70" s="101">
        <f>VLOOKUP(A70,VODANET!B74:O766,14,0)</f>
        <v>40911</v>
      </c>
      <c r="F70" s="101">
        <f>VLOOKUP(A70,VODANET!B$6:C1456,2,0)</f>
        <v>40868</v>
      </c>
      <c r="G70" s="101">
        <v>40911</v>
      </c>
      <c r="H70" s="101">
        <v>40911</v>
      </c>
      <c r="I70" s="101">
        <v>40918</v>
      </c>
      <c r="J70" s="101">
        <v>40918</v>
      </c>
      <c r="K70" s="101">
        <v>40918</v>
      </c>
    </row>
    <row r="71" spans="1:11">
      <c r="A71" s="76" t="s">
        <v>142</v>
      </c>
      <c r="B71" s="76">
        <v>751</v>
      </c>
      <c r="C71" s="76" t="s">
        <v>118</v>
      </c>
      <c r="D71" s="100" t="str">
        <f>VLOOKUP(A71,VODANET!B75:G858,6,0)</f>
        <v>ACEITO</v>
      </c>
      <c r="E71" s="101">
        <f>VLOOKUP(A71,VODANET!B75:O767,14,0)</f>
        <v>40911</v>
      </c>
      <c r="F71" s="101">
        <f>VLOOKUP(A71,VODANET!B$6:C1457,2,0)</f>
        <v>40868</v>
      </c>
      <c r="G71" s="101">
        <v>40911</v>
      </c>
      <c r="H71" s="101">
        <v>40911</v>
      </c>
      <c r="I71" s="101">
        <v>40911</v>
      </c>
      <c r="J71" s="101">
        <v>40911</v>
      </c>
      <c r="K71" s="101">
        <v>40911</v>
      </c>
    </row>
    <row r="72" spans="1:11">
      <c r="A72" s="76" t="s">
        <v>143</v>
      </c>
      <c r="B72" s="76">
        <v>752</v>
      </c>
      <c r="C72" s="76" t="s">
        <v>118</v>
      </c>
      <c r="D72" s="100" t="str">
        <f>VLOOKUP(A72,VODANET!B76:G859,6,0)</f>
        <v>ACEITO</v>
      </c>
      <c r="E72" s="101">
        <f>VLOOKUP(A72,VODANET!B76:O768,14,0)</f>
        <v>40897</v>
      </c>
      <c r="F72" s="101">
        <f>VLOOKUP(A72,VODANET!B$6:C1458,2,0)</f>
        <v>40868</v>
      </c>
      <c r="G72" s="101">
        <v>40897</v>
      </c>
      <c r="H72" s="101">
        <v>40897</v>
      </c>
      <c r="I72" s="101">
        <v>40904</v>
      </c>
      <c r="J72" s="101">
        <v>40904</v>
      </c>
      <c r="K72" s="101">
        <v>40904</v>
      </c>
    </row>
    <row r="73" spans="1:11">
      <c r="A73" s="76" t="s">
        <v>144</v>
      </c>
      <c r="B73" s="76">
        <v>753</v>
      </c>
      <c r="C73" s="76" t="s">
        <v>118</v>
      </c>
      <c r="D73" s="100" t="str">
        <f>VLOOKUP(A73,VODANET!B77:G860,6,0)</f>
        <v>ACEITO</v>
      </c>
      <c r="E73" s="101">
        <f>VLOOKUP(A73,VODANET!B77:O769,14,0)</f>
        <v>40905</v>
      </c>
      <c r="F73" s="101">
        <f>VLOOKUP(A73,VODANET!B$6:C1459,2,0)</f>
        <v>40868</v>
      </c>
      <c r="G73" s="101">
        <v>40905</v>
      </c>
      <c r="H73" s="101">
        <v>40905</v>
      </c>
      <c r="I73" s="101">
        <v>40905</v>
      </c>
      <c r="J73" s="101">
        <v>40905</v>
      </c>
      <c r="K73" s="101">
        <v>40905</v>
      </c>
    </row>
    <row r="74" spans="1:11">
      <c r="A74" s="76" t="s">
        <v>145</v>
      </c>
      <c r="B74" s="76">
        <v>738</v>
      </c>
      <c r="C74" s="76" t="s">
        <v>119</v>
      </c>
      <c r="D74" s="100" t="str">
        <f>VLOOKUP(A74,VODANET!B78:G861,6,0)</f>
        <v>ACEITO</v>
      </c>
      <c r="E74" s="101">
        <f>VLOOKUP(A74,VODANET!B78:O770,14,0)</f>
        <v>40911</v>
      </c>
      <c r="F74" s="101">
        <f>VLOOKUP(A74,VODANET!B$6:C1460,2,0)</f>
        <v>40868</v>
      </c>
      <c r="G74" s="101">
        <v>40911</v>
      </c>
      <c r="H74" s="101">
        <v>40911</v>
      </c>
      <c r="I74" s="101">
        <v>40913</v>
      </c>
      <c r="J74" s="101">
        <v>40913</v>
      </c>
      <c r="K74" s="101">
        <v>40913</v>
      </c>
    </row>
    <row r="75" spans="1:11">
      <c r="A75" s="76" t="s">
        <v>146</v>
      </c>
      <c r="B75" s="76">
        <v>737</v>
      </c>
      <c r="C75" s="76" t="s">
        <v>120</v>
      </c>
      <c r="D75" s="100" t="str">
        <f>VLOOKUP(A75,VODANET!B79:G862,6,0)</f>
        <v>ACEITO</v>
      </c>
      <c r="E75" s="101">
        <f>VLOOKUP(A75,VODANET!B79:O771,14,0)</f>
        <v>40917</v>
      </c>
      <c r="F75" s="101">
        <f>VLOOKUP(A75,VODANET!B$6:C1461,2,0)</f>
        <v>40868</v>
      </c>
      <c r="G75" s="101">
        <v>40917</v>
      </c>
      <c r="H75" s="101">
        <v>40917</v>
      </c>
      <c r="I75" s="101">
        <v>40917</v>
      </c>
      <c r="J75" s="101">
        <v>40917</v>
      </c>
      <c r="K75" s="101">
        <v>40917</v>
      </c>
    </row>
    <row r="76" spans="1:11">
      <c r="A76" s="76" t="s">
        <v>147</v>
      </c>
      <c r="B76" s="76">
        <v>736</v>
      </c>
      <c r="C76" s="76" t="s">
        <v>121</v>
      </c>
      <c r="D76" s="100" t="str">
        <f>VLOOKUP(A76,VODANET!B80:G863,6,0)</f>
        <v>ACEITO</v>
      </c>
      <c r="E76" s="101">
        <f>VLOOKUP(A76,VODANET!B80:O772,14,0)</f>
        <v>40924</v>
      </c>
      <c r="F76" s="101">
        <f>VLOOKUP(A76,VODANET!B$6:C1462,2,0)</f>
        <v>40868</v>
      </c>
      <c r="G76" s="101">
        <v>40924</v>
      </c>
      <c r="H76" s="101">
        <v>40924</v>
      </c>
      <c r="I76" s="101">
        <v>40924</v>
      </c>
      <c r="J76" s="101">
        <v>40924</v>
      </c>
      <c r="K76" s="101">
        <v>40924</v>
      </c>
    </row>
    <row r="77" spans="1:11">
      <c r="A77" s="76" t="s">
        <v>148</v>
      </c>
      <c r="B77" s="76">
        <v>739</v>
      </c>
      <c r="C77" s="76" t="s">
        <v>122</v>
      </c>
      <c r="D77" s="100" t="str">
        <f>VLOOKUP(A77,VODANET!B81:G864,6,0)</f>
        <v>ACEITO</v>
      </c>
      <c r="E77" s="101">
        <f>VLOOKUP(A77,VODANET!B81:O773,14,0)</f>
        <v>40933</v>
      </c>
      <c r="F77" s="101">
        <f>VLOOKUP(A77,VODANET!B$6:C1463,2,0)</f>
        <v>40868</v>
      </c>
      <c r="G77" s="101">
        <v>40933</v>
      </c>
      <c r="H77" s="101">
        <v>40933</v>
      </c>
      <c r="I77" s="101">
        <v>40934</v>
      </c>
      <c r="J77" s="101">
        <v>40934</v>
      </c>
      <c r="K77" s="101">
        <v>40934</v>
      </c>
    </row>
    <row r="78" spans="1:11">
      <c r="A78" s="76" t="s">
        <v>149</v>
      </c>
      <c r="B78" s="76">
        <v>734</v>
      </c>
      <c r="C78" s="76" t="s">
        <v>123</v>
      </c>
      <c r="D78" s="100" t="str">
        <f>VLOOKUP(A78,VODANET!B82:G865,6,0)</f>
        <v>ACEITO</v>
      </c>
      <c r="E78" s="101">
        <f>VLOOKUP(A78,VODANET!B82:O774,14,0)</f>
        <v>40941</v>
      </c>
      <c r="F78" s="101">
        <f>VLOOKUP(A78,VODANET!B$6:C1464,2,0)</f>
        <v>40868</v>
      </c>
      <c r="G78" s="101">
        <v>40941</v>
      </c>
      <c r="H78" s="101">
        <v>40941</v>
      </c>
      <c r="I78" s="101">
        <v>40942</v>
      </c>
      <c r="J78" s="101">
        <v>40942</v>
      </c>
      <c r="K78" s="101">
        <v>40942</v>
      </c>
    </row>
    <row r="79" spans="1:11">
      <c r="A79" s="76" t="s">
        <v>150</v>
      </c>
      <c r="B79" s="76">
        <v>733</v>
      </c>
      <c r="C79" s="76" t="s">
        <v>124</v>
      </c>
      <c r="D79" s="100" t="str">
        <f>VLOOKUP(A79,VODANET!B83:G866,6,0)</f>
        <v>ACEITO</v>
      </c>
      <c r="E79" s="101">
        <f>VLOOKUP(A79,VODANET!B83:O775,14,0)</f>
        <v>40919</v>
      </c>
      <c r="F79" s="101">
        <f>VLOOKUP(A79,VODANET!B$6:C1465,2,0)</f>
        <v>40868</v>
      </c>
      <c r="G79" s="101">
        <v>40919</v>
      </c>
      <c r="H79" s="101">
        <v>40919</v>
      </c>
      <c r="I79" s="101">
        <v>40921</v>
      </c>
      <c r="J79" s="101">
        <v>40921</v>
      </c>
      <c r="K79" s="101">
        <v>40921</v>
      </c>
    </row>
    <row r="80" spans="1:11">
      <c r="A80" s="76" t="s">
        <v>151</v>
      </c>
      <c r="B80" s="76">
        <v>730</v>
      </c>
      <c r="C80" s="76" t="s">
        <v>125</v>
      </c>
      <c r="D80" s="100" t="str">
        <f>VLOOKUP(A80,VODANET!B84:G867,6,0)</f>
        <v>ACEITO</v>
      </c>
      <c r="E80" s="101">
        <f>VLOOKUP(A80,VODANET!B84:O776,14,0)</f>
        <v>40911</v>
      </c>
      <c r="F80" s="101">
        <f>VLOOKUP(A80,VODANET!B$6:C1466,2,0)</f>
        <v>40868</v>
      </c>
      <c r="G80" s="101">
        <v>40911</v>
      </c>
      <c r="H80" s="101">
        <v>40911</v>
      </c>
      <c r="I80" s="101">
        <v>40913</v>
      </c>
      <c r="J80" s="101">
        <v>40913</v>
      </c>
      <c r="K80" s="101">
        <v>40913</v>
      </c>
    </row>
    <row r="81" spans="1:11">
      <c r="A81" s="76" t="s">
        <v>152</v>
      </c>
      <c r="B81" s="76">
        <v>729</v>
      </c>
      <c r="C81" s="76" t="s">
        <v>126</v>
      </c>
      <c r="D81" s="100" t="str">
        <f>VLOOKUP(A81,VODANET!B85:G868,6,0)</f>
        <v>ACEITO</v>
      </c>
      <c r="E81" s="101">
        <f>VLOOKUP(A81,VODANET!B85:O777,14,0)</f>
        <v>40920</v>
      </c>
      <c r="F81" s="101">
        <f>VLOOKUP(A81,VODANET!B$6:C1467,2,0)</f>
        <v>40868</v>
      </c>
      <c r="G81" s="101">
        <v>40920</v>
      </c>
      <c r="H81" s="101">
        <v>40920</v>
      </c>
      <c r="I81" s="101">
        <v>40925</v>
      </c>
      <c r="J81" s="101">
        <v>40925</v>
      </c>
      <c r="K81" s="101">
        <v>40925</v>
      </c>
    </row>
    <row r="82" spans="1:11">
      <c r="A82" s="76" t="s">
        <v>153</v>
      </c>
      <c r="B82" s="76">
        <v>728</v>
      </c>
      <c r="C82" s="76" t="s">
        <v>127</v>
      </c>
      <c r="D82" s="100" t="str">
        <f>VLOOKUP(A82,VODANET!B86:G869,6,0)</f>
        <v>ACEITO</v>
      </c>
      <c r="E82" s="101">
        <f>VLOOKUP(A82,VODANET!B86:O778,14,0)</f>
        <v>40928</v>
      </c>
      <c r="F82" s="101">
        <f>VLOOKUP(A82,VODANET!B$6:C1468,2,0)</f>
        <v>40868</v>
      </c>
      <c r="G82" s="101">
        <v>40928</v>
      </c>
      <c r="H82" s="101">
        <v>40928</v>
      </c>
      <c r="I82" s="101">
        <v>40928</v>
      </c>
      <c r="J82" s="101">
        <v>40928</v>
      </c>
      <c r="K82" s="101">
        <v>40928</v>
      </c>
    </row>
    <row r="83" spans="1:11">
      <c r="A83" s="76" t="s">
        <v>154</v>
      </c>
      <c r="B83" s="76">
        <v>727</v>
      </c>
      <c r="C83" s="76" t="s">
        <v>128</v>
      </c>
      <c r="D83" s="100" t="str">
        <f>VLOOKUP(A83,VODANET!B87:G870,6,0)</f>
        <v>ACEITO</v>
      </c>
      <c r="E83" s="101">
        <f>VLOOKUP(A83,VODANET!B87:O779,14,0)</f>
        <v>40903</v>
      </c>
      <c r="F83" s="101">
        <f>VLOOKUP(A83,VODANET!B$6:C1469,2,0)</f>
        <v>40868</v>
      </c>
      <c r="G83" s="101">
        <v>40903</v>
      </c>
      <c r="H83" s="101">
        <v>40903</v>
      </c>
      <c r="I83" s="101">
        <v>40904</v>
      </c>
      <c r="J83" s="101">
        <v>40904</v>
      </c>
      <c r="K83" s="101">
        <v>40904</v>
      </c>
    </row>
    <row r="84" spans="1:11">
      <c r="A84" s="76" t="s">
        <v>155</v>
      </c>
      <c r="B84" s="76">
        <v>726</v>
      </c>
      <c r="C84" s="76" t="s">
        <v>129</v>
      </c>
      <c r="D84" s="100" t="str">
        <f>VLOOKUP(A84,VODANET!B88:G871,6,0)</f>
        <v>ACEITO</v>
      </c>
      <c r="E84" s="101">
        <f>VLOOKUP(A84,VODANET!B88:O780,14,0)</f>
        <v>40931</v>
      </c>
      <c r="F84" s="101">
        <f>VLOOKUP(A84,VODANET!B$6:C1470,2,0)</f>
        <v>40868</v>
      </c>
      <c r="G84" s="101">
        <v>40931</v>
      </c>
      <c r="H84" s="101">
        <v>40931</v>
      </c>
      <c r="I84" s="101">
        <v>40932</v>
      </c>
      <c r="J84" s="101">
        <v>40932</v>
      </c>
      <c r="K84" s="101">
        <v>40932</v>
      </c>
    </row>
    <row r="85" spans="1:11">
      <c r="A85" s="76" t="s">
        <v>156</v>
      </c>
      <c r="B85" s="76">
        <v>725</v>
      </c>
      <c r="C85" s="76" t="s">
        <v>130</v>
      </c>
      <c r="D85" s="100" t="str">
        <f>VLOOKUP(A85,VODANET!B89:G872,6,0)</f>
        <v>ACEITO</v>
      </c>
      <c r="E85" s="101">
        <f>VLOOKUP(A85,VODANET!B89:O781,14,0)</f>
        <v>40966</v>
      </c>
      <c r="F85" s="101">
        <f>VLOOKUP(A85,VODANET!B$6:C1471,2,0)</f>
        <v>40868</v>
      </c>
      <c r="G85" s="101">
        <v>40966</v>
      </c>
      <c r="H85" s="101">
        <v>40966</v>
      </c>
      <c r="I85" s="101">
        <v>40974</v>
      </c>
      <c r="J85" s="101">
        <v>40974</v>
      </c>
      <c r="K85" s="101">
        <v>40974</v>
      </c>
    </row>
    <row r="86" spans="1:11">
      <c r="A86" s="76" t="s">
        <v>157</v>
      </c>
      <c r="B86" s="76">
        <v>724</v>
      </c>
      <c r="C86" s="76" t="s">
        <v>131</v>
      </c>
      <c r="D86" s="100" t="str">
        <f>VLOOKUP(A86,VODANET!B90:G873,6,0)</f>
        <v>ACEITO</v>
      </c>
      <c r="E86" s="101">
        <f>VLOOKUP(A86,VODANET!B90:O782,14,0)</f>
        <v>40920</v>
      </c>
      <c r="F86" s="101">
        <f>VLOOKUP(A86,VODANET!B$6:C1472,2,0)</f>
        <v>40868</v>
      </c>
      <c r="G86" s="101">
        <v>40920</v>
      </c>
      <c r="H86" s="101">
        <v>40920</v>
      </c>
      <c r="I86" s="101">
        <v>40920</v>
      </c>
      <c r="J86" s="101">
        <v>40920</v>
      </c>
      <c r="K86" s="101">
        <v>40920</v>
      </c>
    </row>
    <row r="87" spans="1:11">
      <c r="A87" s="76" t="s">
        <v>158</v>
      </c>
      <c r="B87" s="76">
        <v>735</v>
      </c>
      <c r="C87" s="76" t="s">
        <v>132</v>
      </c>
      <c r="D87" s="100" t="str">
        <f>VLOOKUP(A87,VODANET!B91:G874,6,0)</f>
        <v>ACEITO</v>
      </c>
      <c r="E87" s="101">
        <f>VLOOKUP(A87,VODANET!B91:O783,14,0)</f>
        <v>40935</v>
      </c>
      <c r="F87" s="101">
        <f>VLOOKUP(A87,VODANET!B$6:C1473,2,0)</f>
        <v>40868</v>
      </c>
      <c r="G87" s="101">
        <v>40935</v>
      </c>
      <c r="H87" s="101">
        <v>40935</v>
      </c>
      <c r="I87" s="101">
        <v>40939</v>
      </c>
      <c r="J87" s="101">
        <v>40939</v>
      </c>
      <c r="K87" s="101">
        <v>40939</v>
      </c>
    </row>
    <row r="88" spans="1:11">
      <c r="A88" s="76" t="s">
        <v>708</v>
      </c>
      <c r="B88" s="76">
        <v>775</v>
      </c>
      <c r="C88" s="76" t="s">
        <v>709</v>
      </c>
      <c r="D88" s="100" t="str">
        <f>VLOOKUP(A88,VODANET!B92:G875,6,0)</f>
        <v>ACEITO</v>
      </c>
      <c r="E88" s="101">
        <f>VLOOKUP(A88,VODANET!B92:O784,14,0)</f>
        <v>40990</v>
      </c>
      <c r="F88" s="101">
        <f>VLOOKUP(A88,VODANET!B$6:C1474,2,0)</f>
        <v>40938</v>
      </c>
      <c r="G88" s="101">
        <v>40990</v>
      </c>
      <c r="H88" s="101">
        <v>40990</v>
      </c>
      <c r="I88" s="101">
        <v>40991</v>
      </c>
      <c r="J88" s="101">
        <v>40991</v>
      </c>
      <c r="K88" s="101">
        <v>40991</v>
      </c>
    </row>
    <row r="89" spans="1:11">
      <c r="A89" s="76" t="s">
        <v>710</v>
      </c>
      <c r="B89" s="76">
        <v>776</v>
      </c>
      <c r="C89" s="76" t="s">
        <v>711</v>
      </c>
      <c r="D89" s="100" t="str">
        <f>VLOOKUP(A89,VODANET!B93:G876,6,0)</f>
        <v>ACEITO</v>
      </c>
      <c r="E89" s="101">
        <f>VLOOKUP(A89,VODANET!B93:O785,14,0)</f>
        <v>40945</v>
      </c>
      <c r="F89" s="101">
        <f>VLOOKUP(A89,VODANET!B$6:C1475,2,0)</f>
        <v>40938</v>
      </c>
      <c r="G89" s="101">
        <v>40945</v>
      </c>
      <c r="H89" s="101">
        <v>40945</v>
      </c>
      <c r="I89" s="101">
        <v>40946</v>
      </c>
      <c r="J89" s="101">
        <v>40946</v>
      </c>
      <c r="K89" s="101">
        <v>40946</v>
      </c>
    </row>
    <row r="90" spans="1:11">
      <c r="A90" s="76" t="s">
        <v>712</v>
      </c>
      <c r="B90" s="76">
        <v>777</v>
      </c>
      <c r="C90" s="76" t="s">
        <v>713</v>
      </c>
      <c r="D90" s="100" t="str">
        <f>VLOOKUP(A90,VODANET!B94:G877,6,0)</f>
        <v>ACEITO</v>
      </c>
      <c r="E90" s="101">
        <f>VLOOKUP(A90,VODANET!B94:O786,14,0)</f>
        <v>40948</v>
      </c>
      <c r="F90" s="101">
        <f>VLOOKUP(A90,VODANET!B$6:C1476,2,0)</f>
        <v>40938</v>
      </c>
      <c r="G90" s="101">
        <v>40948</v>
      </c>
      <c r="H90" s="101">
        <v>40948</v>
      </c>
      <c r="I90" s="101">
        <v>40954</v>
      </c>
      <c r="J90" s="101">
        <v>40954</v>
      </c>
      <c r="K90" s="101">
        <v>40954</v>
      </c>
    </row>
    <row r="91" spans="1:11">
      <c r="A91" s="76" t="s">
        <v>714</v>
      </c>
      <c r="B91" s="76">
        <v>778</v>
      </c>
      <c r="C91" s="76" t="s">
        <v>715</v>
      </c>
      <c r="D91" s="100" t="str">
        <f>VLOOKUP(A91,VODANET!B95:G878,6,0)</f>
        <v>ACEITO</v>
      </c>
      <c r="E91" s="101">
        <f>VLOOKUP(A91,VODANET!B95:O787,14,0)</f>
        <v>40980</v>
      </c>
      <c r="F91" s="101">
        <f>VLOOKUP(A91,VODANET!B$6:C1477,2,0)</f>
        <v>40938</v>
      </c>
      <c r="G91" s="101">
        <v>40980</v>
      </c>
      <c r="H91" s="101">
        <v>40980</v>
      </c>
      <c r="I91" s="101">
        <v>40980</v>
      </c>
      <c r="J91" s="101">
        <v>40980</v>
      </c>
      <c r="K91" s="101">
        <v>40980</v>
      </c>
    </row>
    <row r="92" spans="1:11">
      <c r="A92" s="76" t="s">
        <v>716</v>
      </c>
      <c r="B92" s="76">
        <v>779</v>
      </c>
      <c r="C92" s="76" t="s">
        <v>717</v>
      </c>
      <c r="D92" s="100" t="str">
        <f>VLOOKUP(A92,VODANET!B96:G879,6,0)</f>
        <v>ACEITO</v>
      </c>
      <c r="E92" s="101">
        <f>VLOOKUP(A92,VODANET!B96:O788,14,0)</f>
        <v>40947</v>
      </c>
      <c r="F92" s="101">
        <f>VLOOKUP(A92,VODANET!B$6:C1478,2,0)</f>
        <v>40938</v>
      </c>
      <c r="G92" s="101">
        <v>40947</v>
      </c>
      <c r="H92" s="101">
        <v>40947</v>
      </c>
      <c r="I92" s="101">
        <v>40947</v>
      </c>
      <c r="J92" s="101">
        <v>40947</v>
      </c>
      <c r="K92" s="101">
        <v>40947</v>
      </c>
    </row>
    <row r="93" spans="1:11">
      <c r="A93" s="76" t="s">
        <v>718</v>
      </c>
      <c r="B93" s="76">
        <v>780</v>
      </c>
      <c r="C93" s="76" t="s">
        <v>719</v>
      </c>
      <c r="D93" s="100" t="str">
        <f>VLOOKUP(A93,VODANET!B97:G880,6,0)</f>
        <v>ACEITO</v>
      </c>
      <c r="E93" s="101">
        <f>VLOOKUP(A93,VODANET!B97:O789,14,0)</f>
        <v>40947</v>
      </c>
      <c r="F93" s="101">
        <f>VLOOKUP(A93,VODANET!B$6:C1479,2,0)</f>
        <v>40938</v>
      </c>
      <c r="G93" s="101">
        <v>40947</v>
      </c>
      <c r="H93" s="101">
        <v>40947</v>
      </c>
      <c r="I93" s="101">
        <v>40947</v>
      </c>
      <c r="J93" s="101">
        <v>40947</v>
      </c>
      <c r="K93" s="101">
        <v>40947</v>
      </c>
    </row>
    <row r="94" spans="1:11">
      <c r="A94" s="76" t="s">
        <v>720</v>
      </c>
      <c r="B94" s="76">
        <v>781</v>
      </c>
      <c r="C94" s="76" t="s">
        <v>721</v>
      </c>
      <c r="D94" s="100" t="str">
        <f>VLOOKUP(A94,VODANET!B98:G881,6,0)</f>
        <v>ACEITO</v>
      </c>
      <c r="E94" s="101">
        <f>VLOOKUP(A94,VODANET!B98:O790,14,0)</f>
        <v>40947</v>
      </c>
      <c r="F94" s="101">
        <f>VLOOKUP(A94,VODANET!B$6:C1480,2,0)</f>
        <v>40938</v>
      </c>
      <c r="G94" s="101">
        <v>40947</v>
      </c>
      <c r="H94" s="101">
        <v>40947</v>
      </c>
      <c r="I94" s="101">
        <v>40948</v>
      </c>
      <c r="J94" s="101">
        <v>40948</v>
      </c>
      <c r="K94" s="101">
        <v>40948</v>
      </c>
    </row>
    <row r="95" spans="1:11">
      <c r="A95" s="76" t="s">
        <v>722</v>
      </c>
      <c r="B95" s="76">
        <v>782</v>
      </c>
      <c r="C95" s="76" t="s">
        <v>723</v>
      </c>
      <c r="D95" s="100" t="str">
        <f>VLOOKUP(A95,VODANET!B99:G882,6,0)</f>
        <v>ACEITO</v>
      </c>
      <c r="E95" s="101">
        <f>VLOOKUP(A95,VODANET!B99:O791,14,0)</f>
        <v>40994</v>
      </c>
      <c r="F95" s="101">
        <f>VLOOKUP(A95,VODANET!B$6:C1481,2,0)</f>
        <v>40938</v>
      </c>
      <c r="G95" s="20">
        <v>40991</v>
      </c>
      <c r="H95" s="20">
        <v>40994</v>
      </c>
    </row>
    <row r="96" spans="1:11">
      <c r="A96" s="76" t="s">
        <v>724</v>
      </c>
      <c r="B96" s="76">
        <v>783</v>
      </c>
      <c r="C96" s="76" t="s">
        <v>725</v>
      </c>
      <c r="D96" s="100" t="str">
        <f>VLOOKUP(A96,VODANET!B100:G883,6,0)</f>
        <v>ACEITO</v>
      </c>
      <c r="E96" s="101">
        <f>VLOOKUP(A96,VODANET!B100:O792,14,0)</f>
        <v>40989</v>
      </c>
      <c r="F96" s="101">
        <f>VLOOKUP(A96,VODANET!B$6:C1482,2,0)</f>
        <v>40938</v>
      </c>
      <c r="G96" s="101">
        <v>40989</v>
      </c>
      <c r="H96" s="101">
        <v>40989</v>
      </c>
      <c r="I96" s="101">
        <v>40989</v>
      </c>
      <c r="J96" s="101">
        <v>40989</v>
      </c>
      <c r="K96" s="101">
        <v>40989</v>
      </c>
    </row>
    <row r="97" spans="1:12">
      <c r="A97" s="76" t="s">
        <v>726</v>
      </c>
      <c r="B97" s="76">
        <v>784</v>
      </c>
      <c r="C97" s="76" t="s">
        <v>727</v>
      </c>
      <c r="D97" s="100" t="str">
        <f>VLOOKUP(A97,VODANET!B101:G884,6,0)</f>
        <v>ACEITO</v>
      </c>
      <c r="E97" s="101">
        <f>VLOOKUP(A97,VODANET!B101:O793,14,0)</f>
        <v>40945</v>
      </c>
      <c r="F97" s="101">
        <f>VLOOKUP(A97,VODANET!B$6:C1483,2,0)</f>
        <v>40938</v>
      </c>
      <c r="G97" s="101">
        <v>40945</v>
      </c>
      <c r="H97" s="101">
        <v>40945</v>
      </c>
      <c r="I97" s="101">
        <v>40946</v>
      </c>
      <c r="J97" s="101">
        <v>40946</v>
      </c>
      <c r="K97" s="101">
        <v>40946</v>
      </c>
    </row>
    <row r="98" spans="1:12">
      <c r="A98" s="76" t="s">
        <v>728</v>
      </c>
      <c r="B98" s="76">
        <v>785</v>
      </c>
      <c r="C98" s="76" t="s">
        <v>729</v>
      </c>
      <c r="D98" s="100" t="str">
        <f>VLOOKUP(A98,VODANET!B102:G885,6,0)</f>
        <v>ACEITO</v>
      </c>
      <c r="E98" s="101">
        <f>VLOOKUP(A98,VODANET!B102:O794,14,0)</f>
        <v>40988</v>
      </c>
      <c r="F98" s="101">
        <f>VLOOKUP(A98,VODANET!B$6:C1484,2,0)</f>
        <v>40938</v>
      </c>
      <c r="G98" s="101">
        <v>40988</v>
      </c>
      <c r="H98" s="101">
        <v>40988</v>
      </c>
      <c r="I98" s="101">
        <v>40988</v>
      </c>
      <c r="J98" s="101">
        <v>40988</v>
      </c>
      <c r="K98" s="101">
        <v>40988</v>
      </c>
    </row>
    <row r="99" spans="1:12">
      <c r="A99" s="76" t="s">
        <v>730</v>
      </c>
      <c r="B99" s="76">
        <v>774</v>
      </c>
      <c r="C99" s="76" t="s">
        <v>731</v>
      </c>
      <c r="D99" s="100" t="str">
        <f>VLOOKUP(A99,VODANET!B103:G886,6,0)</f>
        <v>ACEITO</v>
      </c>
      <c r="E99" s="101">
        <f>VLOOKUP(A99,VODANET!B103:O795,14,0)</f>
        <v>40949</v>
      </c>
      <c r="F99" s="101">
        <f>VLOOKUP(A99,VODANET!B$6:C1485,2,0)</f>
        <v>40938</v>
      </c>
      <c r="G99" s="101">
        <v>40949</v>
      </c>
      <c r="H99" s="101">
        <v>40949</v>
      </c>
      <c r="I99" s="101">
        <v>40952</v>
      </c>
      <c r="J99" s="101">
        <v>40952</v>
      </c>
      <c r="K99" s="101">
        <v>40952</v>
      </c>
    </row>
    <row r="100" spans="1:12">
      <c r="A100" s="76" t="s">
        <v>799</v>
      </c>
      <c r="B100" s="76">
        <v>786</v>
      </c>
      <c r="C100" s="76" t="s">
        <v>800</v>
      </c>
      <c r="D100" s="100" t="str">
        <f>VLOOKUP(A100,VODANET!B104:G887,6,0)</f>
        <v>PARALISADO</v>
      </c>
      <c r="E100" s="101" t="str">
        <f>VLOOKUP(A100,VODANET!B104:O796,14,0)</f>
        <v>-</v>
      </c>
      <c r="F100" s="101">
        <f>VLOOKUP(A100,VODANET!B$6:C1486,2,0)</f>
        <v>40948</v>
      </c>
    </row>
    <row r="101" spans="1:12">
      <c r="A101" s="76" t="s">
        <v>801</v>
      </c>
      <c r="B101" s="76">
        <v>797</v>
      </c>
      <c r="C101" s="76" t="s">
        <v>802</v>
      </c>
      <c r="D101" s="100" t="str">
        <f>VLOOKUP(A101,VODANET!B105:G888,6,0)</f>
        <v>PARALISADO</v>
      </c>
      <c r="E101" s="101" t="str">
        <f>VLOOKUP(A101,VODANET!B105:O797,14,0)</f>
        <v>-</v>
      </c>
      <c r="F101" s="101">
        <f>VLOOKUP(A101,VODANET!B$6:C1487,2,0)</f>
        <v>40948</v>
      </c>
    </row>
    <row r="102" spans="1:12">
      <c r="A102" s="76" t="s">
        <v>803</v>
      </c>
      <c r="B102" s="76">
        <v>798</v>
      </c>
      <c r="C102" s="76" t="s">
        <v>804</v>
      </c>
      <c r="D102" s="100" t="str">
        <f>VLOOKUP(A102,VODANET!B106:G889,6,0)</f>
        <v>PARALISADO</v>
      </c>
      <c r="E102" s="101" t="str">
        <f>VLOOKUP(A102,VODANET!B106:O798,14,0)</f>
        <v>-</v>
      </c>
      <c r="F102" s="101">
        <f>VLOOKUP(A102,VODANET!B$6:C1488,2,0)</f>
        <v>40948</v>
      </c>
    </row>
    <row r="103" spans="1:12">
      <c r="A103" s="76" t="s">
        <v>805</v>
      </c>
      <c r="B103" s="76">
        <v>802</v>
      </c>
      <c r="C103" s="76" t="s">
        <v>806</v>
      </c>
      <c r="D103" s="100" t="str">
        <f>VLOOKUP(A103,VODANET!B107:G890,6,0)</f>
        <v>ACEITO</v>
      </c>
      <c r="E103" s="101">
        <f>VLOOKUP(A103,VODANET!B107:O799,14,0)</f>
        <v>40967</v>
      </c>
      <c r="F103" s="101">
        <f>VLOOKUP(A103,VODANET!B$6:C1489,2,0)</f>
        <v>40948</v>
      </c>
      <c r="G103" s="101">
        <v>40967</v>
      </c>
      <c r="H103" s="101">
        <v>40967</v>
      </c>
      <c r="I103" s="101">
        <v>40959</v>
      </c>
      <c r="J103" s="101">
        <v>40959</v>
      </c>
      <c r="K103" s="101">
        <v>40959</v>
      </c>
    </row>
    <row r="104" spans="1:12">
      <c r="A104" s="76" t="s">
        <v>807</v>
      </c>
      <c r="B104" s="76">
        <v>805</v>
      </c>
      <c r="C104" s="76" t="s">
        <v>808</v>
      </c>
      <c r="D104" s="100" t="str">
        <f>VLOOKUP(A104,VODANET!B108:G891,6,0)</f>
        <v>PARALISADO</v>
      </c>
      <c r="E104" s="101" t="str">
        <f>VLOOKUP(A104,VODANET!B108:O800,14,0)</f>
        <v>-</v>
      </c>
      <c r="F104" s="101">
        <f>VLOOKUP(A104,VODANET!B$6:C1490,2,0)</f>
        <v>40948</v>
      </c>
    </row>
    <row r="105" spans="1:12">
      <c r="A105" s="76" t="s">
        <v>809</v>
      </c>
      <c r="B105" s="76">
        <v>806</v>
      </c>
      <c r="C105" s="76" t="s">
        <v>810</v>
      </c>
      <c r="D105" s="100" t="str">
        <f>VLOOKUP(A105,VODANET!B109:G892,6,0)</f>
        <v>ACEITO</v>
      </c>
      <c r="E105" s="101">
        <f>VLOOKUP(A105,VODANET!B109:O801,14,0)</f>
        <v>40995</v>
      </c>
      <c r="F105" s="101">
        <f>VLOOKUP(A105,VODANET!B$6:C1491,2,0)</f>
        <v>40948</v>
      </c>
      <c r="G105" s="20">
        <v>40991</v>
      </c>
      <c r="H105" s="20">
        <v>40994</v>
      </c>
      <c r="I105" s="20">
        <v>40998</v>
      </c>
      <c r="J105" s="20">
        <v>40998</v>
      </c>
      <c r="K105" s="20">
        <v>40998</v>
      </c>
      <c r="L105" s="20">
        <v>40998</v>
      </c>
    </row>
    <row r="106" spans="1:12">
      <c r="A106" s="76" t="s">
        <v>811</v>
      </c>
      <c r="B106" s="76">
        <v>807</v>
      </c>
      <c r="C106" s="76" t="s">
        <v>812</v>
      </c>
      <c r="D106" s="100" t="str">
        <f>VLOOKUP(A106,VODANET!B110:G893,6,0)</f>
        <v>PARALISADO</v>
      </c>
      <c r="E106" s="101" t="str">
        <f>VLOOKUP(A106,VODANET!B110:O802,14,0)</f>
        <v>-</v>
      </c>
      <c r="F106" s="101">
        <f>VLOOKUP(A106,VODANET!B$6:C1492,2,0)</f>
        <v>40948</v>
      </c>
    </row>
    <row r="107" spans="1:12">
      <c r="A107" s="76" t="s">
        <v>813</v>
      </c>
      <c r="B107" s="76">
        <v>809</v>
      </c>
      <c r="C107" s="76" t="s">
        <v>814</v>
      </c>
      <c r="D107" s="100" t="str">
        <f>VLOOKUP(A107,VODANET!B111:G894,6,0)</f>
        <v>ACEITO</v>
      </c>
      <c r="E107" s="101">
        <f>VLOOKUP(A107,VODANET!B111:O803,14,0)</f>
        <v>40967</v>
      </c>
      <c r="F107" s="101">
        <f>VLOOKUP(A107,VODANET!B$6:C1493,2,0)</f>
        <v>40948</v>
      </c>
      <c r="G107" s="101">
        <v>40967</v>
      </c>
      <c r="H107" s="101">
        <v>40967</v>
      </c>
      <c r="I107" s="101">
        <v>40967</v>
      </c>
      <c r="J107" s="101">
        <v>40967</v>
      </c>
      <c r="K107" s="101">
        <v>40967</v>
      </c>
    </row>
    <row r="108" spans="1:12">
      <c r="A108" s="76" t="s">
        <v>815</v>
      </c>
      <c r="B108" s="76">
        <v>811</v>
      </c>
      <c r="C108" s="76" t="s">
        <v>816</v>
      </c>
      <c r="D108" s="100" t="str">
        <f>VLOOKUP(A108,VODANET!B112:G895,6,0)</f>
        <v>ACEITO</v>
      </c>
      <c r="E108" s="101">
        <f>VLOOKUP(A108,VODANET!B112:O804,14,0)</f>
        <v>40967</v>
      </c>
      <c r="F108" s="101">
        <f>VLOOKUP(A108,VODANET!B$6:C1494,2,0)</f>
        <v>40948</v>
      </c>
      <c r="G108" s="101">
        <v>40967</v>
      </c>
      <c r="H108" s="101">
        <v>40967</v>
      </c>
      <c r="I108" s="101">
        <v>40968</v>
      </c>
      <c r="J108" s="101">
        <v>40968</v>
      </c>
      <c r="K108" s="101">
        <v>40968</v>
      </c>
    </row>
    <row r="109" spans="1:12">
      <c r="A109" s="76" t="s">
        <v>817</v>
      </c>
      <c r="B109" s="76">
        <v>813</v>
      </c>
      <c r="C109" s="76" t="s">
        <v>818</v>
      </c>
      <c r="D109" s="100" t="str">
        <f>VLOOKUP(A109,VODANET!B113:G896,6,0)</f>
        <v>ACEITO</v>
      </c>
      <c r="E109" s="101">
        <f>VLOOKUP(A109,VODANET!B113:O805,14,0)</f>
        <v>40953</v>
      </c>
      <c r="F109" s="101">
        <f>VLOOKUP(A109,VODANET!B$6:C1495,2,0)</f>
        <v>40948</v>
      </c>
      <c r="G109" s="101">
        <v>40953</v>
      </c>
      <c r="H109" s="101">
        <v>40953</v>
      </c>
      <c r="I109" s="101">
        <v>40954</v>
      </c>
      <c r="J109" s="101">
        <v>40954</v>
      </c>
      <c r="K109" s="101">
        <v>40954</v>
      </c>
    </row>
    <row r="110" spans="1:12">
      <c r="A110" s="76" t="s">
        <v>819</v>
      </c>
      <c r="B110" s="76">
        <v>815</v>
      </c>
      <c r="C110" s="76" t="s">
        <v>820</v>
      </c>
      <c r="D110" s="100" t="str">
        <f>VLOOKUP(A110,VODANET!B114:G897,6,0)</f>
        <v>ACEITO</v>
      </c>
      <c r="E110" s="101">
        <f>VLOOKUP(A110,VODANET!B114:O806,14,0)</f>
        <v>40966</v>
      </c>
      <c r="F110" s="101">
        <f>VLOOKUP(A110,VODANET!B$6:C1496,2,0)</f>
        <v>40948</v>
      </c>
      <c r="G110" s="101">
        <v>40966</v>
      </c>
      <c r="H110" s="101">
        <v>40966</v>
      </c>
      <c r="I110" s="101">
        <v>40966</v>
      </c>
      <c r="J110" s="101">
        <v>40966</v>
      </c>
      <c r="K110" s="101">
        <v>40966</v>
      </c>
    </row>
    <row r="111" spans="1:12">
      <c r="A111" s="76" t="s">
        <v>821</v>
      </c>
      <c r="B111" s="76">
        <v>817</v>
      </c>
      <c r="C111" s="76" t="s">
        <v>822</v>
      </c>
      <c r="D111" s="100" t="str">
        <f>VLOOKUP(A111,VODANET!B115:G898,6,0)</f>
        <v>PARALISADO</v>
      </c>
      <c r="E111" s="101" t="str">
        <f>VLOOKUP(A111,VODANET!B115:O807,14,0)</f>
        <v>-</v>
      </c>
      <c r="F111" s="101">
        <f>VLOOKUP(A111,VODANET!B$6:C1497,2,0)</f>
        <v>40948</v>
      </c>
    </row>
    <row r="112" spans="1:12">
      <c r="A112" s="76" t="s">
        <v>823</v>
      </c>
      <c r="B112" s="76">
        <v>828</v>
      </c>
      <c r="C112" s="76" t="s">
        <v>824</v>
      </c>
      <c r="D112" s="100" t="str">
        <f>VLOOKUP(A112,VODANET!B116:G899,6,0)</f>
        <v>PARALISADO</v>
      </c>
      <c r="E112" s="101" t="str">
        <f>VLOOKUP(A112,VODANET!B116:O808,14,0)</f>
        <v>-</v>
      </c>
      <c r="F112" s="101">
        <f>VLOOKUP(A112,VODANET!B$6:C1498,2,0)</f>
        <v>40948</v>
      </c>
    </row>
    <row r="113" spans="1:11">
      <c r="A113" s="76" t="s">
        <v>825</v>
      </c>
      <c r="B113" s="76">
        <v>830</v>
      </c>
      <c r="C113" s="76" t="s">
        <v>826</v>
      </c>
      <c r="D113" s="100" t="str">
        <f>VLOOKUP(A113,VODANET!B117:G900,6,0)</f>
        <v>PARALISADO</v>
      </c>
      <c r="E113" s="101" t="str">
        <f>VLOOKUP(A113,VODANET!B117:O809,14,0)</f>
        <v>-</v>
      </c>
      <c r="F113" s="101">
        <f>VLOOKUP(A113,VODANET!B$6:C1499,2,0)</f>
        <v>40948</v>
      </c>
    </row>
    <row r="114" spans="1:11">
      <c r="A114" s="76" t="s">
        <v>827</v>
      </c>
      <c r="B114" s="76">
        <v>787</v>
      </c>
      <c r="C114" s="76" t="s">
        <v>828</v>
      </c>
      <c r="D114" s="100" t="str">
        <f>VLOOKUP(A114,VODANET!B118:G901,6,0)</f>
        <v>PARALISADO</v>
      </c>
      <c r="E114" s="101" t="str">
        <f>VLOOKUP(A114,VODANET!B118:O810,14,0)</f>
        <v>-</v>
      </c>
      <c r="F114" s="101">
        <f>VLOOKUP(A114,VODANET!B$6:C1500,2,0)</f>
        <v>40948</v>
      </c>
    </row>
    <row r="115" spans="1:11">
      <c r="A115" s="76" t="s">
        <v>829</v>
      </c>
      <c r="B115" s="76">
        <v>788</v>
      </c>
      <c r="C115" s="76" t="s">
        <v>830</v>
      </c>
      <c r="D115" s="100" t="str">
        <f>VLOOKUP(A115,VODANET!B119:G902,6,0)</f>
        <v>ACEITO</v>
      </c>
      <c r="E115" s="101">
        <f>VLOOKUP(A115,VODANET!B119:O811,14,0)</f>
        <v>40975</v>
      </c>
      <c r="F115" s="101">
        <f>VLOOKUP(A115,VODANET!B$6:C1501,2,0)</f>
        <v>40948</v>
      </c>
      <c r="G115" s="101">
        <v>40975</v>
      </c>
      <c r="H115" s="101">
        <v>40975</v>
      </c>
      <c r="I115" s="101">
        <v>40975</v>
      </c>
      <c r="J115" s="101">
        <v>40975</v>
      </c>
      <c r="K115" s="101">
        <v>40975</v>
      </c>
    </row>
    <row r="116" spans="1:11">
      <c r="A116" s="76" t="s">
        <v>831</v>
      </c>
      <c r="B116" s="76">
        <v>789</v>
      </c>
      <c r="C116" s="76" t="s">
        <v>832</v>
      </c>
      <c r="D116" s="100" t="str">
        <f>VLOOKUP(A116,VODANET!B120:G903,6,0)</f>
        <v>ACEITO</v>
      </c>
      <c r="E116" s="101">
        <f>VLOOKUP(A116,VODANET!B120:O812,14,0)</f>
        <v>40966</v>
      </c>
      <c r="F116" s="101">
        <f>VLOOKUP(A116,VODANET!B$6:C1502,2,0)</f>
        <v>40948</v>
      </c>
      <c r="G116" s="101">
        <v>40966</v>
      </c>
      <c r="H116" s="101">
        <v>40966</v>
      </c>
      <c r="I116" s="101">
        <v>40966</v>
      </c>
      <c r="J116" s="101">
        <v>40966</v>
      </c>
      <c r="K116" s="101">
        <v>40966</v>
      </c>
    </row>
    <row r="117" spans="1:11">
      <c r="A117" s="76" t="s">
        <v>833</v>
      </c>
      <c r="B117" s="76">
        <v>790</v>
      </c>
      <c r="C117" s="76" t="s">
        <v>834</v>
      </c>
      <c r="D117" s="100" t="str">
        <f>VLOOKUP(A117,VODANET!B121:G904,6,0)</f>
        <v>PARALISADO</v>
      </c>
      <c r="E117" s="101" t="str">
        <f>VLOOKUP(A117,VODANET!B121:O813,14,0)</f>
        <v>-</v>
      </c>
      <c r="F117" s="101">
        <f>VLOOKUP(A117,VODANET!B$6:C1503,2,0)</f>
        <v>40948</v>
      </c>
    </row>
    <row r="118" spans="1:11">
      <c r="A118" s="76" t="s">
        <v>835</v>
      </c>
      <c r="B118" s="76">
        <v>791</v>
      </c>
      <c r="C118" s="76" t="s">
        <v>836</v>
      </c>
      <c r="D118" s="100" t="str">
        <f>VLOOKUP(A118,VODANET!B122:G905,6,0)</f>
        <v>ACEITO</v>
      </c>
      <c r="E118" s="101">
        <f>VLOOKUP(A118,VODANET!B122:O814,14,0)</f>
        <v>40963</v>
      </c>
      <c r="F118" s="101">
        <f>VLOOKUP(A118,VODANET!B$6:C1504,2,0)</f>
        <v>40948</v>
      </c>
      <c r="G118" s="101">
        <v>40963</v>
      </c>
      <c r="H118" s="101">
        <v>40963</v>
      </c>
      <c r="I118" s="101">
        <v>40964</v>
      </c>
      <c r="J118" s="101">
        <v>40964</v>
      </c>
      <c r="K118" s="101">
        <v>40964</v>
      </c>
    </row>
    <row r="119" spans="1:11">
      <c r="A119" s="76" t="s">
        <v>837</v>
      </c>
      <c r="B119" s="76">
        <v>792</v>
      </c>
      <c r="C119" s="76" t="s">
        <v>838</v>
      </c>
      <c r="D119" s="100" t="str">
        <f>VLOOKUP(A119,VODANET!B123:G906,6,0)</f>
        <v>PARALISADO</v>
      </c>
      <c r="E119" s="101" t="str">
        <f>VLOOKUP(A119,VODANET!B123:O815,14,0)</f>
        <v>-</v>
      </c>
      <c r="F119" s="101">
        <f>VLOOKUP(A119,VODANET!B$6:C1505,2,0)</f>
        <v>40948</v>
      </c>
    </row>
    <row r="120" spans="1:11">
      <c r="A120" s="76" t="s">
        <v>839</v>
      </c>
      <c r="B120" s="76">
        <v>793</v>
      </c>
      <c r="C120" s="76" t="s">
        <v>840</v>
      </c>
      <c r="D120" s="100" t="str">
        <f>VLOOKUP(A120,VODANET!B124:G907,6,0)</f>
        <v>ACEITO</v>
      </c>
      <c r="E120" s="101">
        <f>VLOOKUP(A120,VODANET!B124:O816,14,0)</f>
        <v>40988</v>
      </c>
      <c r="F120" s="101">
        <f>VLOOKUP(A120,VODANET!B$6:C1506,2,0)</f>
        <v>40948</v>
      </c>
      <c r="G120" s="101">
        <v>40988</v>
      </c>
      <c r="H120" s="101">
        <v>40988</v>
      </c>
      <c r="I120" s="101">
        <v>40988</v>
      </c>
      <c r="J120" s="101">
        <v>40988</v>
      </c>
      <c r="K120" s="101">
        <v>40988</v>
      </c>
    </row>
    <row r="121" spans="1:11">
      <c r="A121" s="76" t="s">
        <v>841</v>
      </c>
      <c r="B121" s="76">
        <v>794</v>
      </c>
      <c r="C121" s="76" t="s">
        <v>842</v>
      </c>
      <c r="D121" s="100" t="str">
        <f>VLOOKUP(A121,VODANET!B125:G908,6,0)</f>
        <v>PARALISADO</v>
      </c>
      <c r="E121" s="101" t="str">
        <f>VLOOKUP(A121,VODANET!B125:O817,14,0)</f>
        <v>-</v>
      </c>
      <c r="F121" s="101">
        <f>VLOOKUP(A121,VODANET!B$6:C1507,2,0)</f>
        <v>40948</v>
      </c>
    </row>
    <row r="122" spans="1:11">
      <c r="A122" s="76" t="s">
        <v>843</v>
      </c>
      <c r="B122" s="76">
        <v>795</v>
      </c>
      <c r="C122" s="76" t="s">
        <v>844</v>
      </c>
      <c r="D122" s="100" t="str">
        <f>VLOOKUP(A122,VODANET!B126:G909,6,0)</f>
        <v>ACEITO</v>
      </c>
      <c r="E122" s="101">
        <f>VLOOKUP(A122,VODANET!B126:O818,14,0)</f>
        <v>40968</v>
      </c>
      <c r="F122" s="101">
        <f>VLOOKUP(A122,VODANET!B$6:C1508,2,0)</f>
        <v>40948</v>
      </c>
      <c r="G122" s="101">
        <v>40968</v>
      </c>
      <c r="H122" s="101">
        <v>40968</v>
      </c>
      <c r="I122" s="101">
        <v>40959</v>
      </c>
      <c r="J122" s="101">
        <v>40959</v>
      </c>
      <c r="K122" s="101">
        <v>40959</v>
      </c>
    </row>
    <row r="123" spans="1:11">
      <c r="A123" s="76" t="s">
        <v>845</v>
      </c>
      <c r="B123" s="76">
        <v>796</v>
      </c>
      <c r="C123" s="76" t="s">
        <v>846</v>
      </c>
      <c r="D123" s="100" t="str">
        <f>VLOOKUP(A123,VODANET!B127:G910,6,0)</f>
        <v>ACEITO</v>
      </c>
      <c r="E123" s="101">
        <f>VLOOKUP(A123,VODANET!B127:O819,14,0)</f>
        <v>40963</v>
      </c>
      <c r="F123" s="101">
        <f>VLOOKUP(A123,VODANET!B$6:C1509,2,0)</f>
        <v>40948</v>
      </c>
      <c r="G123" s="101">
        <v>40963</v>
      </c>
      <c r="H123" s="101">
        <v>40963</v>
      </c>
      <c r="I123" s="101">
        <v>40963</v>
      </c>
      <c r="J123" s="101">
        <v>40963</v>
      </c>
      <c r="K123" s="101">
        <v>40963</v>
      </c>
    </row>
    <row r="124" spans="1:11">
      <c r="A124" s="76" t="s">
        <v>847</v>
      </c>
      <c r="B124" s="76">
        <v>819</v>
      </c>
      <c r="C124" s="76" t="s">
        <v>848</v>
      </c>
      <c r="D124" s="100" t="str">
        <f>VLOOKUP(A124,VODANET!B128:G911,6,0)</f>
        <v>ACEITO</v>
      </c>
      <c r="E124" s="101">
        <f>VLOOKUP(A124,VODANET!B128:O820,14,0)</f>
        <v>40956</v>
      </c>
      <c r="F124" s="101">
        <f>VLOOKUP(A124,VODANET!B$6:C1510,2,0)</f>
        <v>40948</v>
      </c>
      <c r="G124" s="101">
        <v>40956</v>
      </c>
      <c r="H124" s="101">
        <v>40956</v>
      </c>
      <c r="I124" s="101">
        <v>40963</v>
      </c>
      <c r="J124" s="101">
        <v>40963</v>
      </c>
      <c r="K124" s="101">
        <v>40963</v>
      </c>
    </row>
    <row r="125" spans="1:11">
      <c r="A125" s="76" t="s">
        <v>899</v>
      </c>
      <c r="B125" s="76">
        <v>799</v>
      </c>
      <c r="C125" s="76" t="s">
        <v>900</v>
      </c>
      <c r="D125" s="100" t="str">
        <f>VLOOKUP(A125,VODANET!B129:G912,6,0)</f>
        <v>ACEITO</v>
      </c>
      <c r="E125" s="101">
        <f>VLOOKUP(A125,VODANET!B129:O821,14,0)</f>
        <v>40969</v>
      </c>
      <c r="F125" s="101">
        <f>VLOOKUP(A125,VODANET!B$6:C1511,2,0)</f>
        <v>40949</v>
      </c>
      <c r="G125" s="101">
        <v>40969</v>
      </c>
      <c r="H125" s="101">
        <v>40969</v>
      </c>
      <c r="I125" s="101">
        <v>40970</v>
      </c>
      <c r="J125" s="101">
        <v>40970</v>
      </c>
      <c r="K125" s="101">
        <v>40970</v>
      </c>
    </row>
    <row r="126" spans="1:11">
      <c r="A126" s="76" t="s">
        <v>901</v>
      </c>
      <c r="B126" s="76">
        <v>800</v>
      </c>
      <c r="C126" s="76" t="s">
        <v>902</v>
      </c>
      <c r="D126" s="100" t="str">
        <f>VLOOKUP(A126,VODANET!B130:G913,6,0)</f>
        <v>ACEITO</v>
      </c>
      <c r="E126" s="101">
        <f>VLOOKUP(A126,VODANET!B130:O822,14,0)</f>
        <v>40982</v>
      </c>
      <c r="F126" s="101">
        <f>VLOOKUP(A126,VODANET!B$6:C1512,2,0)</f>
        <v>40949</v>
      </c>
      <c r="G126" s="101">
        <v>40982</v>
      </c>
      <c r="H126" s="101">
        <v>40982</v>
      </c>
      <c r="I126" s="101">
        <v>40982</v>
      </c>
      <c r="J126" s="101">
        <v>40982</v>
      </c>
      <c r="K126" s="101">
        <v>40982</v>
      </c>
    </row>
    <row r="127" spans="1:11">
      <c r="A127" s="76" t="s">
        <v>903</v>
      </c>
      <c r="B127" s="76">
        <v>801</v>
      </c>
      <c r="C127" s="76" t="s">
        <v>904</v>
      </c>
      <c r="D127" s="100" t="str">
        <f>VLOOKUP(A127,VODANET!B131:G914,6,0)</f>
        <v>PARALISADO</v>
      </c>
      <c r="E127" s="101" t="str">
        <f>VLOOKUP(A127,VODANET!B131:O823,14,0)</f>
        <v>-</v>
      </c>
      <c r="F127" s="101">
        <f>VLOOKUP(A127,VODANET!B$6:C1513,2,0)</f>
        <v>40949</v>
      </c>
    </row>
    <row r="128" spans="1:11">
      <c r="A128" s="76" t="s">
        <v>905</v>
      </c>
      <c r="B128" s="76">
        <v>803</v>
      </c>
      <c r="C128" s="76" t="s">
        <v>906</v>
      </c>
      <c r="D128" s="100" t="str">
        <f>VLOOKUP(A128,VODANET!B132:G915,6,0)</f>
        <v>ACEITO</v>
      </c>
      <c r="E128" s="101">
        <f>VLOOKUP(A128,VODANET!B132:O824,14,0)</f>
        <v>40968</v>
      </c>
      <c r="F128" s="101">
        <f>VLOOKUP(A128,VODANET!B$6:C1514,2,0)</f>
        <v>40949</v>
      </c>
      <c r="G128" s="101">
        <v>40968</v>
      </c>
      <c r="H128" s="101">
        <v>40968</v>
      </c>
      <c r="I128" s="101">
        <v>40969</v>
      </c>
      <c r="J128" s="101">
        <v>40969</v>
      </c>
      <c r="K128" s="101">
        <v>40969</v>
      </c>
    </row>
    <row r="129" spans="1:11">
      <c r="A129" s="76" t="s">
        <v>907</v>
      </c>
      <c r="B129" s="76">
        <v>804</v>
      </c>
      <c r="C129" s="76" t="s">
        <v>908</v>
      </c>
      <c r="D129" s="100" t="str">
        <f>VLOOKUP(A129,VODANET!B133:G916,6,0)</f>
        <v>PARALISADO</v>
      </c>
      <c r="E129" s="101" t="str">
        <f>VLOOKUP(A129,VODANET!B133:O825,14,0)</f>
        <v>-</v>
      </c>
      <c r="F129" s="101">
        <f>VLOOKUP(A129,VODANET!B$6:C1515,2,0)</f>
        <v>40949</v>
      </c>
    </row>
    <row r="130" spans="1:11">
      <c r="A130" s="76" t="s">
        <v>909</v>
      </c>
      <c r="B130" s="76">
        <v>808</v>
      </c>
      <c r="C130" s="76" t="s">
        <v>910</v>
      </c>
      <c r="D130" s="100" t="str">
        <f>VLOOKUP(A130,VODANET!B134:G917,6,0)</f>
        <v>ACEITO</v>
      </c>
      <c r="E130" s="101">
        <f>VLOOKUP(A130,VODANET!B134:O826,14,0)</f>
        <v>40988</v>
      </c>
      <c r="F130" s="101">
        <f>VLOOKUP(A130,VODANET!B$6:C1516,2,0)</f>
        <v>40949</v>
      </c>
      <c r="G130" s="101">
        <v>40988</v>
      </c>
      <c r="H130" s="101">
        <v>40988</v>
      </c>
      <c r="I130" s="101">
        <v>40988</v>
      </c>
      <c r="J130" s="101">
        <v>40988</v>
      </c>
      <c r="K130" s="101">
        <v>40988</v>
      </c>
    </row>
    <row r="131" spans="1:11">
      <c r="A131" s="76" t="s">
        <v>911</v>
      </c>
      <c r="B131" s="76">
        <v>810</v>
      </c>
      <c r="C131" s="76" t="s">
        <v>912</v>
      </c>
      <c r="D131" s="100" t="str">
        <f>VLOOKUP(A131,VODANET!B135:G918,6,0)</f>
        <v>PARALISADO</v>
      </c>
      <c r="E131" s="101" t="str">
        <f>VLOOKUP(A131,VODANET!B135:O827,14,0)</f>
        <v>-</v>
      </c>
      <c r="F131" s="101">
        <f>VLOOKUP(A131,VODANET!B$6:C1517,2,0)</f>
        <v>40949</v>
      </c>
    </row>
    <row r="132" spans="1:11">
      <c r="A132" s="76" t="s">
        <v>913</v>
      </c>
      <c r="B132" s="76">
        <v>812</v>
      </c>
      <c r="C132" s="76" t="s">
        <v>914</v>
      </c>
      <c r="D132" s="100" t="str">
        <f>VLOOKUP(A132,VODANET!B136:G919,6,0)</f>
        <v>PARALISADO</v>
      </c>
      <c r="E132" s="101" t="str">
        <f>VLOOKUP(A132,VODANET!B136:O828,14,0)</f>
        <v>-</v>
      </c>
      <c r="F132" s="101">
        <f>VLOOKUP(A132,VODANET!B$6:C1518,2,0)</f>
        <v>40949</v>
      </c>
    </row>
    <row r="133" spans="1:11">
      <c r="A133" s="76" t="s">
        <v>915</v>
      </c>
      <c r="B133" s="76">
        <v>814</v>
      </c>
      <c r="C133" s="76" t="s">
        <v>916</v>
      </c>
      <c r="D133" s="100" t="str">
        <f>VLOOKUP(A133,VODANET!B137:G920,6,0)</f>
        <v>ACEITO</v>
      </c>
      <c r="E133" s="101">
        <f>VLOOKUP(A133,VODANET!B137:O829,14,0)</f>
        <v>40956</v>
      </c>
      <c r="F133" s="101">
        <f>VLOOKUP(A133,VODANET!B$6:C1519,2,0)</f>
        <v>40949</v>
      </c>
      <c r="G133" s="101">
        <v>40956</v>
      </c>
      <c r="H133" s="101">
        <v>40956</v>
      </c>
      <c r="I133" s="101">
        <v>40956</v>
      </c>
      <c r="J133" s="101">
        <v>40956</v>
      </c>
      <c r="K133" s="101">
        <v>40956</v>
      </c>
    </row>
    <row r="134" spans="1:11">
      <c r="A134" s="76" t="s">
        <v>917</v>
      </c>
      <c r="B134" s="76">
        <v>816</v>
      </c>
      <c r="C134" s="76" t="s">
        <v>918</v>
      </c>
      <c r="D134" s="100" t="str">
        <f>VLOOKUP(A134,VODANET!B138:G921,6,0)</f>
        <v>ACEITO</v>
      </c>
      <c r="E134" s="101">
        <f>VLOOKUP(A134,VODANET!B138:O830,14,0)</f>
        <v>40974</v>
      </c>
      <c r="F134" s="101">
        <f>VLOOKUP(A134,VODANET!B$6:C1520,2,0)</f>
        <v>40949</v>
      </c>
      <c r="G134" s="101">
        <v>40974</v>
      </c>
      <c r="H134" s="101">
        <v>40974</v>
      </c>
      <c r="I134" s="101">
        <v>40974</v>
      </c>
      <c r="J134" s="101">
        <v>40974</v>
      </c>
      <c r="K134" s="101">
        <v>40974</v>
      </c>
    </row>
    <row r="135" spans="1:11">
      <c r="A135" s="76" t="s">
        <v>919</v>
      </c>
      <c r="B135" s="76">
        <v>820</v>
      </c>
      <c r="C135" s="76" t="s">
        <v>920</v>
      </c>
      <c r="D135" s="100" t="str">
        <f>VLOOKUP(A135,VODANET!B139:G922,6,0)</f>
        <v>ACEITO</v>
      </c>
      <c r="E135" s="101">
        <f>VLOOKUP(A135,VODANET!B139:O831,14,0)</f>
        <v>40968</v>
      </c>
      <c r="F135" s="101">
        <f>VLOOKUP(A135,VODANET!B$6:C1521,2,0)</f>
        <v>40949</v>
      </c>
      <c r="G135" s="101">
        <v>40968</v>
      </c>
      <c r="H135" s="101">
        <v>40968</v>
      </c>
      <c r="I135" s="101">
        <v>40969</v>
      </c>
      <c r="J135" s="101">
        <v>40969</v>
      </c>
      <c r="K135" s="101">
        <v>40969</v>
      </c>
    </row>
    <row r="136" spans="1:11">
      <c r="A136" s="76" t="s">
        <v>921</v>
      </c>
      <c r="B136" s="76">
        <v>821</v>
      </c>
      <c r="C136" s="76" t="s">
        <v>922</v>
      </c>
      <c r="D136" s="100" t="str">
        <f>VLOOKUP(A136,VODANET!B140:G923,6,0)</f>
        <v>PARALISADO</v>
      </c>
      <c r="E136" s="101" t="str">
        <f>VLOOKUP(A136,VODANET!B140:O832,14,0)</f>
        <v>-</v>
      </c>
      <c r="F136" s="101">
        <f>VLOOKUP(A136,VODANET!B$6:C1522,2,0)</f>
        <v>40949</v>
      </c>
    </row>
    <row r="137" spans="1:11">
      <c r="A137" s="76" t="s">
        <v>923</v>
      </c>
      <c r="B137" s="76">
        <v>822</v>
      </c>
      <c r="C137" s="76" t="s">
        <v>924</v>
      </c>
      <c r="D137" s="100" t="str">
        <f>VLOOKUP(A137,VODANET!B141:G924,6,0)</f>
        <v>PARALISADO</v>
      </c>
      <c r="E137" s="101" t="str">
        <f>VLOOKUP(A137,VODANET!B141:O833,14,0)</f>
        <v>-</v>
      </c>
      <c r="F137" s="101">
        <f>VLOOKUP(A137,VODANET!B$6:C1523,2,0)</f>
        <v>40949</v>
      </c>
    </row>
    <row r="138" spans="1:11">
      <c r="A138" s="76" t="s">
        <v>925</v>
      </c>
      <c r="B138" s="76">
        <v>823</v>
      </c>
      <c r="C138" s="76" t="s">
        <v>926</v>
      </c>
      <c r="D138" s="100" t="str">
        <f>VLOOKUP(A138,VODANET!B142:G925,6,0)</f>
        <v>ACEITO</v>
      </c>
      <c r="E138" s="101">
        <f>VLOOKUP(A138,VODANET!B142:O834,14,0)</f>
        <v>40970</v>
      </c>
      <c r="F138" s="101">
        <f>VLOOKUP(A138,VODANET!B$6:C1524,2,0)</f>
        <v>40949</v>
      </c>
      <c r="G138" s="101">
        <v>40970</v>
      </c>
      <c r="H138" s="101">
        <v>40970</v>
      </c>
      <c r="I138" s="101">
        <v>40970</v>
      </c>
      <c r="J138" s="101">
        <v>40970</v>
      </c>
      <c r="K138" s="101">
        <v>40970</v>
      </c>
    </row>
    <row r="139" spans="1:11">
      <c r="A139" s="76" t="s">
        <v>927</v>
      </c>
      <c r="B139" s="76">
        <v>824</v>
      </c>
      <c r="C139" s="76" t="s">
        <v>928</v>
      </c>
      <c r="D139" s="100" t="str">
        <f>VLOOKUP(A139,VODANET!B143:G926,6,0)</f>
        <v>PARALISADO</v>
      </c>
      <c r="E139" s="101" t="str">
        <f>VLOOKUP(A139,VODANET!B143:O835,14,0)</f>
        <v>-</v>
      </c>
      <c r="F139" s="101">
        <f>VLOOKUP(A139,VODANET!B$6:C1525,2,0)</f>
        <v>40949</v>
      </c>
    </row>
    <row r="140" spans="1:11">
      <c r="A140" s="76" t="s">
        <v>929</v>
      </c>
      <c r="B140" s="76">
        <v>825</v>
      </c>
      <c r="C140" s="76" t="s">
        <v>930</v>
      </c>
      <c r="D140" s="100" t="str">
        <f>VLOOKUP(A140,VODANET!B144:G927,6,0)</f>
        <v>PARALISADO</v>
      </c>
      <c r="E140" s="101" t="str">
        <f>VLOOKUP(A140,VODANET!B144:O836,14,0)</f>
        <v>-</v>
      </c>
      <c r="F140" s="101">
        <f>VLOOKUP(A140,VODANET!B$6:C1526,2,0)</f>
        <v>40949</v>
      </c>
    </row>
    <row r="141" spans="1:11">
      <c r="A141" s="76" t="s">
        <v>931</v>
      </c>
      <c r="B141" s="76">
        <v>826</v>
      </c>
      <c r="C141" s="76" t="s">
        <v>932</v>
      </c>
      <c r="D141" s="100" t="str">
        <f>VLOOKUP(A141,VODANET!B145:G928,6,0)</f>
        <v>PARALISADO</v>
      </c>
      <c r="E141" s="101" t="str">
        <f>VLOOKUP(A141,VODANET!B145:O837,14,0)</f>
        <v>-</v>
      </c>
      <c r="F141" s="101">
        <f>VLOOKUP(A141,VODANET!B$6:C1527,2,0)</f>
        <v>40949</v>
      </c>
    </row>
    <row r="142" spans="1:11">
      <c r="A142" s="76" t="s">
        <v>933</v>
      </c>
      <c r="B142" s="76">
        <v>827</v>
      </c>
      <c r="C142" s="76" t="s">
        <v>934</v>
      </c>
      <c r="D142" s="100" t="str">
        <f>VLOOKUP(A142,VODANET!B146:G929,6,0)</f>
        <v>PARALISADO</v>
      </c>
      <c r="E142" s="101" t="str">
        <f>VLOOKUP(A142,VODANET!B146:O838,14,0)</f>
        <v>-</v>
      </c>
      <c r="F142" s="101">
        <f>VLOOKUP(A142,VODANET!B$6:C1528,2,0)</f>
        <v>40949</v>
      </c>
    </row>
    <row r="143" spans="1:11">
      <c r="A143" s="76" t="s">
        <v>935</v>
      </c>
      <c r="B143" s="76">
        <v>829</v>
      </c>
      <c r="C143" s="76" t="s">
        <v>936</v>
      </c>
      <c r="D143" s="100" t="str">
        <f>VLOOKUP(A143,VODANET!B147:G930,6,0)</f>
        <v>PARALISADO</v>
      </c>
      <c r="E143" s="101" t="str">
        <f>VLOOKUP(A143,VODANET!B147:O839,14,0)</f>
        <v>-</v>
      </c>
      <c r="F143" s="101">
        <f>VLOOKUP(A143,VODANET!B$6:C1529,2,0)</f>
        <v>40949</v>
      </c>
    </row>
    <row r="144" spans="1:11">
      <c r="A144" s="76" t="s">
        <v>937</v>
      </c>
      <c r="B144" s="76">
        <v>831</v>
      </c>
      <c r="C144" s="76" t="s">
        <v>938</v>
      </c>
      <c r="D144" s="100" t="str">
        <f>VLOOKUP(A144,VODANET!B148:G931,6,0)</f>
        <v>ACEITO</v>
      </c>
      <c r="E144" s="101">
        <f>VLOOKUP(A144,VODANET!B148:O840,14,0)</f>
        <v>40966</v>
      </c>
      <c r="F144" s="101">
        <f>VLOOKUP(A144,VODANET!B$6:C1530,2,0)</f>
        <v>40949</v>
      </c>
      <c r="G144" s="101">
        <v>40966</v>
      </c>
      <c r="H144" s="101">
        <v>40966</v>
      </c>
      <c r="I144" s="101">
        <v>40966</v>
      </c>
      <c r="J144" s="101">
        <v>40966</v>
      </c>
      <c r="K144" s="101">
        <v>40966</v>
      </c>
    </row>
    <row r="145" spans="1:12">
      <c r="A145" s="76" t="s">
        <v>1004</v>
      </c>
      <c r="B145" s="76">
        <v>842</v>
      </c>
      <c r="C145" s="76" t="s">
        <v>1023</v>
      </c>
      <c r="D145" s="100" t="str">
        <f>VLOOKUP(A145,VODANET!B149:G932,6,0)</f>
        <v>PARALISADO</v>
      </c>
      <c r="E145" s="101" t="str">
        <f>VLOOKUP(A145,VODANET!B149:O841,14,0)</f>
        <v>-</v>
      </c>
      <c r="F145" s="101">
        <f>VLOOKUP(A145,VODANET!B$6:C1531,2,0)</f>
        <v>40952</v>
      </c>
    </row>
    <row r="146" spans="1:12">
      <c r="A146" s="76" t="s">
        <v>1005</v>
      </c>
      <c r="B146" s="76">
        <v>849</v>
      </c>
      <c r="C146" s="76" t="s">
        <v>1024</v>
      </c>
      <c r="D146" s="100" t="str">
        <f>VLOOKUP(A146,VODANET!B150:G933,6,0)</f>
        <v>ACEITO</v>
      </c>
      <c r="E146" s="101">
        <f>VLOOKUP(A146,VODANET!B150:O842,14,0)</f>
        <v>40969</v>
      </c>
      <c r="F146" s="101">
        <f>VLOOKUP(A146,VODANET!B$6:C1532,2,0)</f>
        <v>40952</v>
      </c>
      <c r="G146" s="101">
        <v>40969</v>
      </c>
      <c r="H146" s="101">
        <v>40969</v>
      </c>
      <c r="I146" s="101">
        <v>40970</v>
      </c>
      <c r="J146" s="101">
        <v>40970</v>
      </c>
      <c r="K146" s="101">
        <v>40970</v>
      </c>
    </row>
    <row r="147" spans="1:12">
      <c r="A147" s="76" t="s">
        <v>1006</v>
      </c>
      <c r="B147" s="76">
        <v>855</v>
      </c>
      <c r="C147" s="76" t="s">
        <v>1025</v>
      </c>
      <c r="D147" s="100" t="str">
        <f>VLOOKUP(A147,VODANET!B151:G934,6,0)</f>
        <v>CANCELADO</v>
      </c>
      <c r="E147" s="101">
        <f>VLOOKUP(A147,VODANET!B151:O843,14,0)</f>
        <v>40974</v>
      </c>
      <c r="F147" s="101">
        <f>VLOOKUP(A147,VODANET!B$6:C1533,2,0)</f>
        <v>40952</v>
      </c>
      <c r="G147" s="101" t="s">
        <v>1548</v>
      </c>
      <c r="H147" s="101" t="s">
        <v>1548</v>
      </c>
      <c r="I147" s="101" t="s">
        <v>1548</v>
      </c>
      <c r="J147" s="101" t="s">
        <v>1548</v>
      </c>
      <c r="K147" s="101" t="s">
        <v>1548</v>
      </c>
    </row>
    <row r="148" spans="1:12">
      <c r="A148" s="76" t="s">
        <v>1007</v>
      </c>
      <c r="B148" s="76">
        <v>863</v>
      </c>
      <c r="C148" s="76" t="s">
        <v>1026</v>
      </c>
      <c r="D148" s="100" t="str">
        <f>VLOOKUP(A148,VODANET!B152:G935,6,0)</f>
        <v>PARALISADO</v>
      </c>
      <c r="E148" s="101" t="str">
        <f>VLOOKUP(A148,VODANET!B152:O844,14,0)</f>
        <v>-</v>
      </c>
      <c r="F148" s="101">
        <f>VLOOKUP(A148,VODANET!B$6:C1534,2,0)</f>
        <v>40952</v>
      </c>
    </row>
    <row r="149" spans="1:12">
      <c r="A149" s="76" t="s">
        <v>1008</v>
      </c>
      <c r="B149" s="76">
        <v>834</v>
      </c>
      <c r="C149" s="76" t="s">
        <v>1027</v>
      </c>
      <c r="D149" s="100" t="str">
        <f>VLOOKUP(A149,VODANET!B153:G936,6,0)</f>
        <v>PARALISADO</v>
      </c>
      <c r="E149" s="101" t="str">
        <f>VLOOKUP(A149,VODANET!B153:O845,14,0)</f>
        <v>-</v>
      </c>
      <c r="F149" s="101">
        <f>VLOOKUP(A149,VODANET!B$6:C1535,2,0)</f>
        <v>40952</v>
      </c>
    </row>
    <row r="150" spans="1:12">
      <c r="A150" s="76" t="s">
        <v>1009</v>
      </c>
      <c r="B150" s="76">
        <v>843</v>
      </c>
      <c r="C150" s="76" t="s">
        <v>169</v>
      </c>
      <c r="D150" s="100" t="str">
        <f>VLOOKUP(A150,VODANET!B154:G937,6,0)</f>
        <v>PARALISADO</v>
      </c>
      <c r="E150" s="101">
        <f>VLOOKUP(A150,VODANET!B154:O846,14,0)</f>
        <v>40995</v>
      </c>
      <c r="F150" s="101">
        <f>VLOOKUP(A150,VODANET!B$6:C1536,2,0)</f>
        <v>40952</v>
      </c>
      <c r="G150" s="20">
        <v>40997</v>
      </c>
    </row>
    <row r="151" spans="1:12">
      <c r="A151" s="76" t="s">
        <v>1010</v>
      </c>
      <c r="B151" s="76">
        <v>851</v>
      </c>
      <c r="C151" s="76" t="s">
        <v>1028</v>
      </c>
      <c r="D151" s="100" t="str">
        <f>VLOOKUP(A151,VODANET!B155:G938,6,0)</f>
        <v>ACEITO</v>
      </c>
      <c r="E151" s="101">
        <f>VLOOKUP(A151,VODANET!B155:O847,14,0)</f>
        <v>40955</v>
      </c>
      <c r="F151" s="101">
        <f>VLOOKUP(A151,VODANET!B$6:C1537,2,0)</f>
        <v>40952</v>
      </c>
      <c r="G151" s="101">
        <v>40955</v>
      </c>
      <c r="H151" s="101">
        <v>40955</v>
      </c>
      <c r="I151" s="101">
        <v>40956</v>
      </c>
      <c r="J151" s="101">
        <v>40956</v>
      </c>
      <c r="K151" s="101">
        <v>40956</v>
      </c>
    </row>
    <row r="152" spans="1:12">
      <c r="A152" s="76" t="s">
        <v>1011</v>
      </c>
      <c r="B152" s="76">
        <v>857</v>
      </c>
      <c r="C152" s="76" t="s">
        <v>1029</v>
      </c>
      <c r="D152" s="100" t="str">
        <f>VLOOKUP(A152,VODANET!B156:G939,6,0)</f>
        <v>PARALISADO</v>
      </c>
      <c r="E152" s="101" t="str">
        <f>VLOOKUP(A152,VODANET!B156:O848,14,0)</f>
        <v>-</v>
      </c>
      <c r="F152" s="101">
        <f>VLOOKUP(A152,VODANET!B$6:C1538,2,0)</f>
        <v>40952</v>
      </c>
    </row>
    <row r="153" spans="1:12">
      <c r="A153" s="76" t="s">
        <v>1012</v>
      </c>
      <c r="B153" s="76">
        <v>865</v>
      </c>
      <c r="C153" s="76" t="s">
        <v>1030</v>
      </c>
      <c r="D153" s="100" t="str">
        <f>VLOOKUP(A153,VODANET!B157:G940,6,0)</f>
        <v>PARALISADO</v>
      </c>
      <c r="E153" s="101" t="str">
        <f>VLOOKUP(A153,VODANET!B157:O849,14,0)</f>
        <v>-</v>
      </c>
      <c r="F153" s="101">
        <f>VLOOKUP(A153,VODANET!B$6:C1539,2,0)</f>
        <v>40952</v>
      </c>
    </row>
    <row r="154" spans="1:12">
      <c r="A154" s="76" t="s">
        <v>1013</v>
      </c>
      <c r="B154" s="76">
        <v>836</v>
      </c>
      <c r="C154" s="76" t="s">
        <v>1031</v>
      </c>
      <c r="D154" s="100" t="str">
        <f>VLOOKUP(A154,VODANET!B158:G941,6,0)</f>
        <v>ACEITO</v>
      </c>
      <c r="E154" s="101">
        <f>VLOOKUP(A154,VODANET!B158:O850,14,0)</f>
        <v>40974</v>
      </c>
      <c r="F154" s="101">
        <f>VLOOKUP(A154,VODANET!B$6:C1540,2,0)</f>
        <v>40952</v>
      </c>
      <c r="G154" s="101">
        <v>40974</v>
      </c>
      <c r="H154" s="101">
        <v>40974</v>
      </c>
      <c r="I154" s="101">
        <v>40974</v>
      </c>
      <c r="J154" s="101">
        <v>40974</v>
      </c>
      <c r="K154" s="101">
        <v>40974</v>
      </c>
    </row>
    <row r="155" spans="1:12">
      <c r="A155" s="76" t="s">
        <v>1014</v>
      </c>
      <c r="B155" s="76">
        <v>845</v>
      </c>
      <c r="C155" s="76" t="s">
        <v>1032</v>
      </c>
      <c r="D155" s="100" t="str">
        <f>VLOOKUP(A155,VODANET!B159:G942,6,0)</f>
        <v>PARALISADO</v>
      </c>
      <c r="E155" s="101" t="str">
        <f>VLOOKUP(A155,VODANET!B159:O851,14,0)</f>
        <v>-</v>
      </c>
      <c r="F155" s="101">
        <f>VLOOKUP(A155,VODANET!B$6:C1541,2,0)</f>
        <v>40952</v>
      </c>
    </row>
    <row r="156" spans="1:12">
      <c r="A156" s="76" t="s">
        <v>1015</v>
      </c>
      <c r="B156" s="76">
        <v>853</v>
      </c>
      <c r="C156" s="76" t="s">
        <v>165</v>
      </c>
      <c r="D156" s="100" t="str">
        <f>VLOOKUP(A156,VODANET!B160:G943,6,0)</f>
        <v>ACEITO</v>
      </c>
      <c r="E156" s="101">
        <f>VLOOKUP(A156,VODANET!B160:O852,14,0)</f>
        <v>40970</v>
      </c>
      <c r="F156" s="101">
        <f>VLOOKUP(A156,VODANET!B$6:C1542,2,0)</f>
        <v>40952</v>
      </c>
      <c r="G156" s="101">
        <v>40970</v>
      </c>
      <c r="H156" s="101">
        <v>40970</v>
      </c>
      <c r="I156" s="101">
        <v>40970</v>
      </c>
      <c r="J156" s="101">
        <v>40970</v>
      </c>
      <c r="K156" s="101">
        <v>40970</v>
      </c>
    </row>
    <row r="157" spans="1:12">
      <c r="A157" s="76" t="s">
        <v>1016</v>
      </c>
      <c r="B157" s="76">
        <v>859</v>
      </c>
      <c r="C157" s="76" t="s">
        <v>1033</v>
      </c>
      <c r="D157" s="100" t="str">
        <f>VLOOKUP(A157,VODANET!B161:G944,6,0)</f>
        <v>ACEITO</v>
      </c>
      <c r="E157" s="101">
        <f>VLOOKUP(A157,VODANET!B161:O853,14,0)</f>
        <v>40969</v>
      </c>
      <c r="F157" s="101">
        <f>VLOOKUP(A157,VODANET!B$6:C1543,2,0)</f>
        <v>40952</v>
      </c>
      <c r="G157" s="101">
        <v>40969</v>
      </c>
      <c r="H157" s="101">
        <v>40969</v>
      </c>
      <c r="I157" s="101">
        <v>40970</v>
      </c>
      <c r="J157" s="101">
        <v>40970</v>
      </c>
      <c r="K157" s="101">
        <v>40970</v>
      </c>
    </row>
    <row r="158" spans="1:12">
      <c r="A158" s="76" t="s">
        <v>1017</v>
      </c>
      <c r="B158" s="76">
        <v>869</v>
      </c>
      <c r="C158" s="76" t="s">
        <v>1034</v>
      </c>
      <c r="D158" s="100" t="str">
        <f>VLOOKUP(A158,VODANET!B162:G945,6,0)</f>
        <v>ACEITO</v>
      </c>
      <c r="E158" s="101">
        <f>VLOOKUP(A158,VODANET!B162:O854,14,0)</f>
        <v>40996</v>
      </c>
      <c r="F158" s="101">
        <f>VLOOKUP(A158,VODANET!B$6:C1544,2,0)</f>
        <v>40952</v>
      </c>
      <c r="G158" s="20">
        <v>40991</v>
      </c>
      <c r="H158" s="20">
        <v>40996</v>
      </c>
      <c r="I158" s="20">
        <v>41001</v>
      </c>
      <c r="J158" s="20">
        <v>41001</v>
      </c>
      <c r="K158" s="101">
        <v>41001</v>
      </c>
      <c r="L158" s="101">
        <v>41002</v>
      </c>
    </row>
    <row r="159" spans="1:12">
      <c r="A159" s="76" t="s">
        <v>1018</v>
      </c>
      <c r="B159" s="76">
        <v>867</v>
      </c>
      <c r="C159" s="76" t="s">
        <v>1035</v>
      </c>
      <c r="D159" s="100" t="str">
        <f>VLOOKUP(A159,VODANET!B163:G946,6,0)</f>
        <v>ACEITO</v>
      </c>
      <c r="E159" s="101">
        <f>VLOOKUP(A159,VODANET!B163:O855,14,0)</f>
        <v>40968</v>
      </c>
      <c r="F159" s="101">
        <f>VLOOKUP(A159,VODANET!B$6:C1545,2,0)</f>
        <v>40952</v>
      </c>
      <c r="G159" s="101">
        <v>40968</v>
      </c>
      <c r="H159" s="101">
        <v>40968</v>
      </c>
      <c r="I159" s="101">
        <v>40968</v>
      </c>
      <c r="J159" s="101">
        <v>40968</v>
      </c>
      <c r="K159" s="101">
        <v>40968</v>
      </c>
    </row>
    <row r="160" spans="1:12">
      <c r="A160" s="76" t="s">
        <v>1019</v>
      </c>
      <c r="B160" s="76">
        <v>839</v>
      </c>
      <c r="C160" s="76" t="s">
        <v>1036</v>
      </c>
      <c r="D160" s="100" t="str">
        <f>VLOOKUP(A160,VODANET!B164:G947,6,0)</f>
        <v>PARALISADO</v>
      </c>
      <c r="E160" s="101" t="str">
        <f>VLOOKUP(A160,VODANET!B164:O856,14,0)</f>
        <v>-</v>
      </c>
      <c r="F160" s="101">
        <f>VLOOKUP(A160,VODANET!B$6:C1546,2,0)</f>
        <v>40952</v>
      </c>
    </row>
    <row r="161" spans="1:13">
      <c r="A161" s="76" t="s">
        <v>1020</v>
      </c>
      <c r="B161" s="76">
        <v>848</v>
      </c>
      <c r="C161" s="76" t="s">
        <v>1037</v>
      </c>
      <c r="D161" s="100" t="str">
        <f>VLOOKUP(A161,VODANET!B165:G948,6,0)</f>
        <v>ACEITO</v>
      </c>
      <c r="E161" s="101">
        <f>VLOOKUP(A161,VODANET!B165:O857,14,0)</f>
        <v>40974</v>
      </c>
      <c r="F161" s="101">
        <f>VLOOKUP(A161,VODANET!B$6:C1547,2,0)</f>
        <v>40952</v>
      </c>
      <c r="G161" s="101">
        <v>40974</v>
      </c>
      <c r="H161" s="101">
        <v>40974</v>
      </c>
      <c r="I161" s="101">
        <v>40974</v>
      </c>
      <c r="J161" s="101">
        <v>40974</v>
      </c>
      <c r="K161" s="101">
        <v>40974</v>
      </c>
    </row>
    <row r="162" spans="1:13">
      <c r="A162" s="76" t="s">
        <v>1021</v>
      </c>
      <c r="B162" s="76">
        <v>861</v>
      </c>
      <c r="C162" s="76" t="s">
        <v>1038</v>
      </c>
      <c r="D162" s="100" t="str">
        <f>VLOOKUP(A162,VODANET!B166:G949,6,0)</f>
        <v>PARALISADO</v>
      </c>
      <c r="E162" s="101" t="str">
        <f>VLOOKUP(A162,VODANET!B166:O858,14,0)</f>
        <v>-</v>
      </c>
      <c r="F162" s="101">
        <f>VLOOKUP(A162,VODANET!B$6:C1548,2,0)</f>
        <v>40952</v>
      </c>
    </row>
    <row r="163" spans="1:13">
      <c r="A163" s="76" t="s">
        <v>1022</v>
      </c>
      <c r="B163" s="76">
        <v>832</v>
      </c>
      <c r="C163" s="76" t="s">
        <v>1039</v>
      </c>
      <c r="D163" s="100" t="str">
        <f>VLOOKUP(A163,VODANET!B167:G950,6,0)</f>
        <v>PARALISADO</v>
      </c>
      <c r="E163" s="101" t="str">
        <f>VLOOKUP(A163,VODANET!B167:O859,14,0)</f>
        <v>-</v>
      </c>
      <c r="F163" s="101">
        <f>VLOOKUP(A163,VODANET!B$6:C1549,2,0)</f>
        <v>40952</v>
      </c>
    </row>
    <row r="164" spans="1:13">
      <c r="A164" s="76" t="s">
        <v>1565</v>
      </c>
      <c r="B164" s="76">
        <v>870</v>
      </c>
      <c r="C164" s="76" t="s">
        <v>1080</v>
      </c>
      <c r="D164" s="100" t="str">
        <f>VLOOKUP(A164,VODANET!B168:G951,6,0)</f>
        <v>ACEITO</v>
      </c>
      <c r="E164" s="101">
        <f>VLOOKUP(A164,VODANET!B168:O860,14,0)</f>
        <v>40989</v>
      </c>
      <c r="F164" s="101">
        <f>VLOOKUP(A164,VODANET!B$6:C1550,2,0)</f>
        <v>40954</v>
      </c>
      <c r="G164" s="101">
        <v>40989</v>
      </c>
      <c r="H164" s="101">
        <v>40989</v>
      </c>
      <c r="I164" s="101">
        <v>40989</v>
      </c>
      <c r="J164" s="101">
        <v>40989</v>
      </c>
      <c r="K164" s="101">
        <v>40989</v>
      </c>
    </row>
    <row r="165" spans="1:13">
      <c r="A165" s="76" t="s">
        <v>1566</v>
      </c>
      <c r="B165" s="76">
        <v>846</v>
      </c>
      <c r="C165" s="76" t="s">
        <v>1081</v>
      </c>
      <c r="D165" s="100" t="str">
        <f>VLOOKUP(A165,VODANET!B169:G952,6,0)</f>
        <v>ACEITO</v>
      </c>
      <c r="E165" s="101">
        <f>VLOOKUP(A165,VODANET!B169:O861,14,0)</f>
        <v>40973</v>
      </c>
      <c r="F165" s="101">
        <f>VLOOKUP(A165,VODANET!B$6:C1551,2,0)</f>
        <v>40954</v>
      </c>
      <c r="G165" s="101">
        <v>40973</v>
      </c>
      <c r="H165" s="101">
        <v>40973</v>
      </c>
      <c r="I165" s="101">
        <v>40973</v>
      </c>
      <c r="J165" s="101">
        <v>40973</v>
      </c>
      <c r="K165" s="101">
        <v>40973</v>
      </c>
    </row>
    <row r="166" spans="1:13">
      <c r="A166" s="76" t="s">
        <v>1567</v>
      </c>
      <c r="B166" s="76">
        <v>818</v>
      </c>
      <c r="C166" s="76" t="s">
        <v>1082</v>
      </c>
      <c r="D166" s="100" t="str">
        <f>VLOOKUP(A166,VODANET!B170:G953,6,0)</f>
        <v>CANCELADO</v>
      </c>
      <c r="E166" s="101" t="str">
        <f>VLOOKUP(A166,VODANET!B170:O862,14,0)</f>
        <v>-</v>
      </c>
      <c r="F166" s="101">
        <f>VLOOKUP(A166,VODANET!B$6:C1552,2,0)</f>
        <v>40954</v>
      </c>
      <c r="G166" s="101" t="s">
        <v>1548</v>
      </c>
      <c r="H166" s="101" t="s">
        <v>1548</v>
      </c>
      <c r="I166" s="101" t="s">
        <v>1548</v>
      </c>
      <c r="J166" s="101" t="s">
        <v>1548</v>
      </c>
      <c r="K166" s="101" t="s">
        <v>1548</v>
      </c>
    </row>
    <row r="167" spans="1:13">
      <c r="A167" s="76" t="s">
        <v>1408</v>
      </c>
      <c r="B167" s="76">
        <v>866</v>
      </c>
      <c r="C167" s="76" t="s">
        <v>1083</v>
      </c>
      <c r="D167" s="100" t="str">
        <f>VLOOKUP(A167,VODANET!B171:G954,6,0)</f>
        <v>ACEITO</v>
      </c>
      <c r="E167" s="101">
        <f>VLOOKUP(A167,VODANET!B171:O863,14,0)</f>
        <v>40967</v>
      </c>
      <c r="F167" s="101">
        <f>VLOOKUP(A167,VODANET!B$6:C1553,2,0)</f>
        <v>40954</v>
      </c>
      <c r="G167" s="101">
        <v>40967</v>
      </c>
      <c r="H167" s="101">
        <v>40967</v>
      </c>
      <c r="I167" s="101">
        <v>40967</v>
      </c>
      <c r="J167" s="101">
        <v>40967</v>
      </c>
      <c r="K167" s="101">
        <v>40967</v>
      </c>
    </row>
    <row r="168" spans="1:13">
      <c r="A168" s="76" t="s">
        <v>1504</v>
      </c>
      <c r="B168" s="76">
        <v>818</v>
      </c>
      <c r="C168" s="76" t="s">
        <v>1084</v>
      </c>
      <c r="D168" s="100" t="str">
        <f>VLOOKUP(A168,VODANET!B172:G955,6,0)</f>
        <v>PARALISADO</v>
      </c>
      <c r="E168" s="101" t="str">
        <f>VLOOKUP(A168,VODANET!B172:O864,14,0)</f>
        <v>-</v>
      </c>
      <c r="F168" s="101">
        <f>VLOOKUP(A168,VODANET!B$6:C1554,2,0)</f>
        <v>40954</v>
      </c>
    </row>
    <row r="169" spans="1:13">
      <c r="A169" s="76" t="s">
        <v>1503</v>
      </c>
      <c r="B169" s="76">
        <v>868</v>
      </c>
      <c r="C169" s="76" t="s">
        <v>1085</v>
      </c>
      <c r="D169" s="100" t="str">
        <f>VLOOKUP(A169,VODANET!B173:G956,6,0)</f>
        <v>PARALISADO</v>
      </c>
      <c r="E169" s="101" t="str">
        <f>VLOOKUP(A169,VODANET!B173:O865,14,0)</f>
        <v>-</v>
      </c>
      <c r="F169" s="101">
        <f>VLOOKUP(A169,VODANET!B$6:C1555,2,0)</f>
        <v>40954</v>
      </c>
    </row>
    <row r="170" spans="1:13">
      <c r="A170" s="76" t="s">
        <v>1502</v>
      </c>
      <c r="B170" s="76">
        <v>844</v>
      </c>
      <c r="C170" s="76" t="s">
        <v>1086</v>
      </c>
      <c r="D170" s="100" t="str">
        <f>VLOOKUP(A170,VODANET!B174:G957,6,0)</f>
        <v>A ACEITAR</v>
      </c>
      <c r="E170" s="101">
        <f>VLOOKUP(A170,VODANET!B174:O866,14,0)</f>
        <v>41012</v>
      </c>
      <c r="F170" s="101">
        <f>VLOOKUP(A170,VODANET!B$6:C1556,2,0)</f>
        <v>40954</v>
      </c>
      <c r="G170" s="101" t="s">
        <v>507</v>
      </c>
      <c r="H170" s="101">
        <v>41008</v>
      </c>
    </row>
    <row r="171" spans="1:13">
      <c r="A171" s="76" t="s">
        <v>1103</v>
      </c>
      <c r="B171" s="76">
        <v>833</v>
      </c>
      <c r="C171" s="76" t="s">
        <v>1102</v>
      </c>
      <c r="D171" s="100" t="str">
        <f>VLOOKUP(A171,VODANET!B175:G958,6,0)</f>
        <v>PARALISADO</v>
      </c>
      <c r="E171" s="101" t="str">
        <f>VLOOKUP(A171,VODANET!B175:O867,14,0)</f>
        <v>-</v>
      </c>
      <c r="F171" s="101">
        <f>VLOOKUP(A171,VODANET!B$6:C1557,2,0)</f>
        <v>40953</v>
      </c>
    </row>
    <row r="172" spans="1:13">
      <c r="A172" s="76" t="s">
        <v>1107</v>
      </c>
      <c r="B172" s="76">
        <v>835</v>
      </c>
      <c r="C172" s="76" t="s">
        <v>1108</v>
      </c>
      <c r="D172" s="100" t="str">
        <f>VLOOKUP(A172,VODANET!B176:G959,6,0)</f>
        <v>PARALISADO</v>
      </c>
      <c r="E172" s="101">
        <f>VLOOKUP(A172,VODANET!B176:O868,14,0)</f>
        <v>40975</v>
      </c>
      <c r="F172" s="101">
        <f>VLOOKUP(A172,VODANET!B$6:C1558,2,0)</f>
        <v>40953</v>
      </c>
      <c r="G172" s="20">
        <v>40995</v>
      </c>
    </row>
    <row r="173" spans="1:13">
      <c r="A173" s="76" t="s">
        <v>1112</v>
      </c>
      <c r="B173" s="76">
        <v>838</v>
      </c>
      <c r="C173" s="76" t="s">
        <v>1113</v>
      </c>
      <c r="D173" s="100" t="str">
        <f>VLOOKUP(A173,VODANET!B177:G960,6,0)</f>
        <v>PARALISADO</v>
      </c>
      <c r="E173" s="101" t="str">
        <f>VLOOKUP(A173,VODANET!B177:O869,14,0)</f>
        <v>-</v>
      </c>
      <c r="F173" s="101">
        <f>VLOOKUP(A173,VODANET!B$6:C1559,2,0)</f>
        <v>40953</v>
      </c>
    </row>
    <row r="174" spans="1:13">
      <c r="A174" s="76" t="s">
        <v>1117</v>
      </c>
      <c r="B174" s="76">
        <v>840</v>
      </c>
      <c r="C174" s="76" t="s">
        <v>1118</v>
      </c>
      <c r="D174" s="100" t="str">
        <f>VLOOKUP(A174,VODANET!B178:G961,6,0)</f>
        <v>A ACEITAR</v>
      </c>
      <c r="E174" s="101">
        <f>VLOOKUP(A174,VODANET!B178:O870,14,0)</f>
        <v>41010</v>
      </c>
      <c r="F174" s="101">
        <f>VLOOKUP(A174,VODANET!B$6:C1560,2,0)</f>
        <v>40953</v>
      </c>
      <c r="H174" s="101">
        <v>41003</v>
      </c>
      <c r="I174" s="101">
        <v>41010</v>
      </c>
      <c r="J174" s="101">
        <v>41010</v>
      </c>
      <c r="K174" s="101">
        <v>41010</v>
      </c>
    </row>
    <row r="175" spans="1:13">
      <c r="A175" s="76" t="s">
        <v>1122</v>
      </c>
      <c r="B175" s="76">
        <v>841</v>
      </c>
      <c r="C175" s="76" t="s">
        <v>1123</v>
      </c>
      <c r="D175" s="100" t="str">
        <f>VLOOKUP(A175,VODANET!B179:G962,6,0)</f>
        <v>PARALISADO</v>
      </c>
      <c r="E175" s="101">
        <f>VLOOKUP(A175,VODANET!B179:O871,14,0)</f>
        <v>40976</v>
      </c>
      <c r="F175" s="101">
        <f>VLOOKUP(A175,VODANET!B$6:C1561,2,0)</f>
        <v>40953</v>
      </c>
      <c r="H175" s="101">
        <v>41008</v>
      </c>
      <c r="M175" s="76" t="s">
        <v>2568</v>
      </c>
    </row>
    <row r="176" spans="1:13">
      <c r="A176" s="76" t="s">
        <v>1127</v>
      </c>
      <c r="B176" s="76">
        <v>847</v>
      </c>
      <c r="C176" s="76" t="s">
        <v>1128</v>
      </c>
      <c r="D176" s="100" t="str">
        <f>VLOOKUP(A176,VODANET!B180:G963,6,0)</f>
        <v>PARALISADO</v>
      </c>
      <c r="E176" s="101" t="str">
        <f>VLOOKUP(A176,VODANET!B180:O872,14,0)</f>
        <v>-</v>
      </c>
      <c r="F176" s="101">
        <f>VLOOKUP(A176,VODANET!B$6:C1562,2,0)</f>
        <v>40953</v>
      </c>
    </row>
    <row r="177" spans="1:12">
      <c r="A177" s="76" t="s">
        <v>1132</v>
      </c>
      <c r="B177" s="76">
        <v>850</v>
      </c>
      <c r="C177" s="76" t="s">
        <v>1133</v>
      </c>
      <c r="D177" s="100" t="str">
        <f>VLOOKUP(A177,VODANET!B181:G964,6,0)</f>
        <v>CANCELADO</v>
      </c>
      <c r="E177" s="101" t="str">
        <f>VLOOKUP(A177,VODANET!B181:O873,14,0)</f>
        <v>-</v>
      </c>
      <c r="F177" s="101">
        <f>VLOOKUP(A177,VODANET!B$6:C1563,2,0)</f>
        <v>40953</v>
      </c>
      <c r="G177" s="101" t="s">
        <v>1548</v>
      </c>
      <c r="H177" s="101" t="s">
        <v>1548</v>
      </c>
      <c r="I177" s="101" t="s">
        <v>1548</v>
      </c>
      <c r="J177" s="101" t="s">
        <v>1548</v>
      </c>
      <c r="K177" s="101" t="s">
        <v>1548</v>
      </c>
    </row>
    <row r="178" spans="1:12">
      <c r="A178" s="76" t="s">
        <v>1137</v>
      </c>
      <c r="B178" s="76">
        <v>852</v>
      </c>
      <c r="C178" s="76" t="s">
        <v>1138</v>
      </c>
      <c r="D178" s="100" t="str">
        <f>VLOOKUP(A178,VODANET!B182:G965,6,0)</f>
        <v>PARALISADO</v>
      </c>
      <c r="E178" s="101" t="str">
        <f>VLOOKUP(A178,VODANET!B182:O874,14,0)</f>
        <v>-</v>
      </c>
      <c r="F178" s="101">
        <f>VLOOKUP(A178,VODANET!B$6:C1564,2,0)</f>
        <v>40953</v>
      </c>
    </row>
    <row r="179" spans="1:12">
      <c r="A179" s="76" t="s">
        <v>1142</v>
      </c>
      <c r="B179" s="76">
        <v>854</v>
      </c>
      <c r="C179" s="76" t="s">
        <v>1143</v>
      </c>
      <c r="D179" s="100" t="str">
        <f>VLOOKUP(A179,VODANET!B183:G966,6,0)</f>
        <v>CANCELADO</v>
      </c>
      <c r="E179" s="101" t="str">
        <f>VLOOKUP(A179,VODANET!B183:O875,14,0)</f>
        <v>-</v>
      </c>
      <c r="F179" s="101">
        <f>VLOOKUP(A179,VODANET!B$6:C1565,2,0)</f>
        <v>40953</v>
      </c>
      <c r="G179" s="101" t="s">
        <v>1548</v>
      </c>
      <c r="H179" s="101" t="s">
        <v>1548</v>
      </c>
      <c r="I179" s="101" t="s">
        <v>1548</v>
      </c>
      <c r="J179" s="101" t="s">
        <v>1548</v>
      </c>
      <c r="K179" s="101" t="s">
        <v>1548</v>
      </c>
    </row>
    <row r="180" spans="1:12">
      <c r="A180" s="76" t="s">
        <v>1147</v>
      </c>
      <c r="B180" s="76">
        <v>856</v>
      </c>
      <c r="C180" s="76" t="s">
        <v>1148</v>
      </c>
      <c r="D180" s="100" t="str">
        <f>VLOOKUP(A180,VODANET!B184:G967,6,0)</f>
        <v>PARALISADO</v>
      </c>
      <c r="E180" s="101" t="str">
        <f>VLOOKUP(A180,VODANET!B184:O876,14,0)</f>
        <v>-</v>
      </c>
      <c r="F180" s="101">
        <f>VLOOKUP(A180,VODANET!B$6:C1566,2,0)</f>
        <v>40953</v>
      </c>
    </row>
    <row r="181" spans="1:12">
      <c r="A181" s="76" t="s">
        <v>1152</v>
      </c>
      <c r="B181" s="76">
        <v>858</v>
      </c>
      <c r="C181" s="76" t="s">
        <v>1153</v>
      </c>
      <c r="D181" s="100" t="str">
        <f>VLOOKUP(A181,VODANET!B185:G968,6,0)</f>
        <v>ACEITO</v>
      </c>
      <c r="E181" s="101">
        <f>VLOOKUP(A181,VODANET!B185:O877,14,0)</f>
        <v>40995</v>
      </c>
      <c r="F181" s="101">
        <f>VLOOKUP(A181,VODANET!B$6:C1567,2,0)</f>
        <v>40953</v>
      </c>
      <c r="G181" s="20">
        <v>40995</v>
      </c>
      <c r="H181" s="20">
        <v>40995</v>
      </c>
      <c r="I181" s="20">
        <v>40995</v>
      </c>
      <c r="J181" s="20">
        <v>40995</v>
      </c>
      <c r="K181" s="20">
        <v>40995</v>
      </c>
      <c r="L181" s="20">
        <v>40996</v>
      </c>
    </row>
    <row r="182" spans="1:12">
      <c r="A182" s="76" t="s">
        <v>1157</v>
      </c>
      <c r="B182" s="76">
        <v>860</v>
      </c>
      <c r="C182" s="76" t="s">
        <v>1158</v>
      </c>
      <c r="D182" s="100" t="str">
        <f>VLOOKUP(A182,VODANET!B186:G969,6,0)</f>
        <v>PARALISADO</v>
      </c>
      <c r="E182" s="101" t="str">
        <f>VLOOKUP(A182,VODANET!B186:O878,14,0)</f>
        <v>-</v>
      </c>
      <c r="F182" s="101">
        <f>VLOOKUP(A182,VODANET!B$6:C1568,2,0)</f>
        <v>40953</v>
      </c>
    </row>
    <row r="183" spans="1:12">
      <c r="A183" s="76" t="s">
        <v>1162</v>
      </c>
      <c r="B183" s="76">
        <v>862</v>
      </c>
      <c r="C183" s="76" t="s">
        <v>1163</v>
      </c>
      <c r="D183" s="100" t="str">
        <f>VLOOKUP(A183,VODANET!B187:G970,6,0)</f>
        <v>CANCELADO</v>
      </c>
      <c r="E183" s="101" t="str">
        <f>VLOOKUP(A183,VODANET!B187:O879,14,0)</f>
        <v>-</v>
      </c>
      <c r="F183" s="101">
        <f>VLOOKUP(A183,VODANET!B$6:C1569,2,0)</f>
        <v>40953</v>
      </c>
      <c r="G183" s="101" t="s">
        <v>1548</v>
      </c>
      <c r="H183" s="101" t="s">
        <v>1548</v>
      </c>
      <c r="I183" s="101" t="s">
        <v>1548</v>
      </c>
      <c r="J183" s="101" t="s">
        <v>1548</v>
      </c>
      <c r="K183" s="101" t="s">
        <v>1548</v>
      </c>
    </row>
    <row r="184" spans="1:12">
      <c r="A184" s="76" t="s">
        <v>1167</v>
      </c>
      <c r="B184" s="76">
        <v>864</v>
      </c>
      <c r="C184" s="76" t="s">
        <v>1168</v>
      </c>
      <c r="D184" s="100" t="str">
        <f>VLOOKUP(A184,VODANET!B188:G971,6,0)</f>
        <v>PARALISADO</v>
      </c>
      <c r="E184" s="101" t="str">
        <f>VLOOKUP(A184,VODANET!B188:O880,14,0)</f>
        <v>-</v>
      </c>
      <c r="F184" s="101">
        <f>VLOOKUP(A184,VODANET!B$6:C1570,2,0)</f>
        <v>40953</v>
      </c>
    </row>
    <row r="185" spans="1:12">
      <c r="A185" s="76" t="s">
        <v>1351</v>
      </c>
      <c r="B185" s="76">
        <v>903</v>
      </c>
      <c r="C185" s="76" t="s">
        <v>1202</v>
      </c>
      <c r="D185" s="100" t="str">
        <f>VLOOKUP(A185,VODANET!B189:G972,6,0)</f>
        <v>PARALISADO</v>
      </c>
      <c r="E185" s="101" t="str">
        <f>VLOOKUP(A185,VODANET!B189:O881,14,0)</f>
        <v>-</v>
      </c>
      <c r="F185" s="101">
        <f>VLOOKUP(A185,VODANET!B$6:C1571,2,0)</f>
        <v>40956</v>
      </c>
    </row>
    <row r="186" spans="1:12">
      <c r="A186" s="76" t="s">
        <v>1352</v>
      </c>
      <c r="B186" s="76">
        <v>888</v>
      </c>
      <c r="C186" s="76" t="s">
        <v>1203</v>
      </c>
      <c r="D186" s="100" t="str">
        <f>VLOOKUP(A186,VODANET!B190:G973,6,0)</f>
        <v>PARALISADO</v>
      </c>
      <c r="E186" s="101" t="str">
        <f>VLOOKUP(A186,VODANET!B190:O882,14,0)</f>
        <v>-</v>
      </c>
      <c r="F186" s="101">
        <f>VLOOKUP(A186,VODANET!B$6:C1572,2,0)</f>
        <v>40956</v>
      </c>
    </row>
    <row r="187" spans="1:12">
      <c r="A187" s="76" t="s">
        <v>1353</v>
      </c>
      <c r="B187" s="76">
        <v>907</v>
      </c>
      <c r="C187" s="76" t="s">
        <v>1204</v>
      </c>
      <c r="D187" s="100" t="str">
        <f>VLOOKUP(A187,VODANET!B191:G974,6,0)</f>
        <v>PARALISADO</v>
      </c>
      <c r="E187" s="101" t="str">
        <f>VLOOKUP(A187,VODANET!B191:O883,14,0)</f>
        <v>-</v>
      </c>
      <c r="F187" s="101">
        <f>VLOOKUP(A187,VODANET!B$6:C1573,2,0)</f>
        <v>40956</v>
      </c>
    </row>
    <row r="188" spans="1:12">
      <c r="A188" s="76" t="s">
        <v>1354</v>
      </c>
      <c r="B188" s="76">
        <v>892</v>
      </c>
      <c r="C188" s="76" t="s">
        <v>1205</v>
      </c>
      <c r="D188" s="100" t="str">
        <f>VLOOKUP(A188,VODANET!B192:G975,6,0)</f>
        <v>PARALISADO</v>
      </c>
      <c r="E188" s="101" t="str">
        <f>VLOOKUP(A188,VODANET!B192:O884,14,0)</f>
        <v>-</v>
      </c>
      <c r="F188" s="101">
        <f>VLOOKUP(A188,VODANET!B$6:C1574,2,0)</f>
        <v>40956</v>
      </c>
    </row>
    <row r="189" spans="1:12">
      <c r="A189" s="76" t="s">
        <v>1355</v>
      </c>
      <c r="B189" s="76">
        <v>876</v>
      </c>
      <c r="C189" s="76" t="s">
        <v>1206</v>
      </c>
      <c r="D189" s="100" t="str">
        <f>VLOOKUP(A189,VODANET!B193:G976,6,0)</f>
        <v>PARALISADO</v>
      </c>
      <c r="E189" s="101" t="str">
        <f>VLOOKUP(A189,VODANET!B193:O885,14,0)</f>
        <v>-</v>
      </c>
      <c r="F189" s="101">
        <f>VLOOKUP(A189,VODANET!B$6:C1575,2,0)</f>
        <v>40956</v>
      </c>
    </row>
    <row r="190" spans="1:12">
      <c r="A190" s="76" t="s">
        <v>1356</v>
      </c>
      <c r="B190" s="76">
        <v>896</v>
      </c>
      <c r="C190" s="76" t="s">
        <v>1207</v>
      </c>
      <c r="D190" s="100" t="str">
        <f>VLOOKUP(A190,VODANET!B194:G977,6,0)</f>
        <v>CANCELADO</v>
      </c>
      <c r="E190" s="101" t="str">
        <f>VLOOKUP(A190,VODANET!B194:O886,14,0)</f>
        <v>-</v>
      </c>
      <c r="F190" s="101">
        <f>VLOOKUP(A190,VODANET!B$6:C1576,2,0)</f>
        <v>40956</v>
      </c>
      <c r="G190" s="101" t="s">
        <v>1548</v>
      </c>
      <c r="H190" s="101" t="s">
        <v>1548</v>
      </c>
      <c r="I190" s="101" t="s">
        <v>1548</v>
      </c>
      <c r="J190" s="101" t="s">
        <v>1548</v>
      </c>
      <c r="K190" s="101" t="s">
        <v>1548</v>
      </c>
    </row>
    <row r="191" spans="1:12">
      <c r="A191" s="76" t="s">
        <v>1357</v>
      </c>
      <c r="B191" s="76">
        <v>881</v>
      </c>
      <c r="C191" s="76" t="s">
        <v>1208</v>
      </c>
      <c r="D191" s="100" t="str">
        <f>VLOOKUP(A191,VODANET!B195:G978,6,0)</f>
        <v>ACEITO</v>
      </c>
      <c r="E191" s="101">
        <f>VLOOKUP(A191,VODANET!B195:O887,14,0)</f>
        <v>40973</v>
      </c>
      <c r="F191" s="101">
        <f>VLOOKUP(A191,VODANET!B$6:C1577,2,0)</f>
        <v>40956</v>
      </c>
      <c r="G191" s="101">
        <v>40973</v>
      </c>
      <c r="H191" s="101">
        <v>40973</v>
      </c>
      <c r="I191" s="101">
        <v>40974</v>
      </c>
      <c r="J191" s="101">
        <v>40974</v>
      </c>
      <c r="K191" s="101">
        <v>40974</v>
      </c>
    </row>
    <row r="192" spans="1:12">
      <c r="A192" s="76" t="s">
        <v>1358</v>
      </c>
      <c r="B192" s="76">
        <v>911</v>
      </c>
      <c r="C192" s="76" t="s">
        <v>1209</v>
      </c>
      <c r="D192" s="100" t="str">
        <f>VLOOKUP(A192,VODANET!B196:G979,6,0)</f>
        <v>PARALISADO</v>
      </c>
      <c r="E192" s="101" t="str">
        <f>VLOOKUP(A192,VODANET!B196:O888,14,0)</f>
        <v>-</v>
      </c>
      <c r="F192" s="101">
        <f>VLOOKUP(A192,VODANET!B$6:C1578,2,0)</f>
        <v>40956</v>
      </c>
    </row>
    <row r="193" spans="1:11">
      <c r="A193" s="76" t="s">
        <v>1359</v>
      </c>
      <c r="B193" s="76">
        <v>899</v>
      </c>
      <c r="C193" s="76" t="s">
        <v>1210</v>
      </c>
      <c r="D193" s="100" t="str">
        <f>VLOOKUP(A193,VODANET!B197:G980,6,0)</f>
        <v>ACEITO</v>
      </c>
      <c r="E193" s="101">
        <f>VLOOKUP(A193,VODANET!B197:O889,14,0)</f>
        <v>40982</v>
      </c>
      <c r="F193" s="101">
        <f>VLOOKUP(A193,VODANET!B$6:C1579,2,0)</f>
        <v>40956</v>
      </c>
      <c r="G193" s="101">
        <v>40982</v>
      </c>
      <c r="H193" s="101">
        <v>40982</v>
      </c>
      <c r="I193" s="101">
        <v>40982</v>
      </c>
      <c r="J193" s="101">
        <v>40982</v>
      </c>
      <c r="K193" s="101">
        <v>40982</v>
      </c>
    </row>
    <row r="194" spans="1:11">
      <c r="A194" s="76" t="s">
        <v>1360</v>
      </c>
      <c r="B194" s="76">
        <v>915</v>
      </c>
      <c r="C194" s="76" t="s">
        <v>1211</v>
      </c>
      <c r="D194" s="100" t="str">
        <f>VLOOKUP(A194,VODANET!B198:G981,6,0)</f>
        <v>PARALISADO</v>
      </c>
      <c r="E194" s="101" t="str">
        <f>VLOOKUP(A194,VODANET!B198:O890,14,0)</f>
        <v>-</v>
      </c>
      <c r="F194" s="101">
        <f>VLOOKUP(A194,VODANET!B$6:C1580,2,0)</f>
        <v>40956</v>
      </c>
    </row>
    <row r="195" spans="1:11">
      <c r="A195" s="76" t="s">
        <v>1361</v>
      </c>
      <c r="B195" s="76">
        <v>885</v>
      </c>
      <c r="C195" s="76" t="s">
        <v>1212</v>
      </c>
      <c r="D195" s="100" t="str">
        <f>VLOOKUP(A195,VODANET!B199:G982,6,0)</f>
        <v>PARALISADO</v>
      </c>
      <c r="E195" s="101" t="str">
        <f>VLOOKUP(A195,VODANET!B199:O891,14,0)</f>
        <v>-</v>
      </c>
      <c r="F195" s="101">
        <f>VLOOKUP(A195,VODANET!B$6:C1581,2,0)</f>
        <v>40956</v>
      </c>
    </row>
    <row r="196" spans="1:11">
      <c r="A196" s="76" t="s">
        <v>1362</v>
      </c>
      <c r="B196" s="76">
        <v>904</v>
      </c>
      <c r="C196" s="76" t="s">
        <v>1213</v>
      </c>
      <c r="D196" s="100" t="str">
        <f>VLOOKUP(A196,VODANET!B200:G983,6,0)</f>
        <v>PARALISADO</v>
      </c>
      <c r="E196" s="101" t="str">
        <f>VLOOKUP(A196,VODANET!B200:O892,14,0)</f>
        <v>-</v>
      </c>
      <c r="F196" s="101">
        <f>VLOOKUP(A196,VODANET!B$6:C1582,2,0)</f>
        <v>40956</v>
      </c>
    </row>
    <row r="197" spans="1:11">
      <c r="A197" s="76" t="s">
        <v>1363</v>
      </c>
      <c r="B197" s="76">
        <v>889</v>
      </c>
      <c r="C197" s="76" t="s">
        <v>1544</v>
      </c>
      <c r="D197" s="100" t="str">
        <f>VLOOKUP(A197,VODANET!B201:G984,6,0)</f>
        <v>ACEITO</v>
      </c>
      <c r="E197" s="101">
        <f>VLOOKUP(A197,VODANET!B201:O893,14,0)</f>
        <v>40982</v>
      </c>
      <c r="F197" s="101">
        <f>VLOOKUP(A197,VODANET!B$6:C1583,2,0)</f>
        <v>40956</v>
      </c>
      <c r="G197" s="101">
        <v>40982</v>
      </c>
      <c r="H197" s="101">
        <v>40982</v>
      </c>
      <c r="I197" s="101">
        <v>40983</v>
      </c>
      <c r="J197" s="101">
        <v>40983</v>
      </c>
      <c r="K197" s="101">
        <v>40983</v>
      </c>
    </row>
    <row r="198" spans="1:11">
      <c r="A198" s="76" t="s">
        <v>1364</v>
      </c>
      <c r="B198" s="76">
        <v>886</v>
      </c>
      <c r="C198" s="76" t="s">
        <v>1540</v>
      </c>
      <c r="D198" s="100" t="str">
        <f>VLOOKUP(A198,VODANET!B202:G985,6,0)</f>
        <v>ACEITO</v>
      </c>
      <c r="E198" s="101">
        <f>VLOOKUP(A198,VODANET!B202:O894,14,0)</f>
        <v>40982</v>
      </c>
      <c r="F198" s="101">
        <f>VLOOKUP(A198,VODANET!B$6:C1584,2,0)</f>
        <v>40976</v>
      </c>
      <c r="G198" s="101">
        <v>40982</v>
      </c>
      <c r="H198" s="101">
        <v>40982</v>
      </c>
      <c r="I198" s="101">
        <v>40982</v>
      </c>
      <c r="J198" s="101">
        <v>40982</v>
      </c>
      <c r="K198" s="101">
        <v>40982</v>
      </c>
    </row>
    <row r="199" spans="1:11">
      <c r="A199" s="76" t="s">
        <v>1365</v>
      </c>
      <c r="B199" s="76">
        <v>908</v>
      </c>
      <c r="C199" s="76" t="s">
        <v>1214</v>
      </c>
      <c r="D199" s="100" t="str">
        <f>VLOOKUP(A199,VODANET!B203:G986,6,0)</f>
        <v>PARALISADO</v>
      </c>
      <c r="E199" s="101" t="str">
        <f>VLOOKUP(A199,VODANET!B203:O895,14,0)</f>
        <v>-</v>
      </c>
      <c r="F199" s="101">
        <f>VLOOKUP(A199,VODANET!B$6:C1585,2,0)</f>
        <v>40956</v>
      </c>
    </row>
    <row r="200" spans="1:11">
      <c r="A200" s="76" t="s">
        <v>1366</v>
      </c>
      <c r="B200" s="76">
        <v>893</v>
      </c>
      <c r="C200" s="76" t="s">
        <v>1215</v>
      </c>
      <c r="D200" s="100" t="str">
        <f>VLOOKUP(A200,VODANET!B204:G987,6,0)</f>
        <v>PARALISADO</v>
      </c>
      <c r="E200" s="101" t="str">
        <f>VLOOKUP(A200,VODANET!B204:O896,14,0)</f>
        <v>-</v>
      </c>
      <c r="F200" s="101">
        <f>VLOOKUP(A200,VODANET!B$6:C1586,2,0)</f>
        <v>40956</v>
      </c>
    </row>
    <row r="201" spans="1:11">
      <c r="A201" s="76" t="s">
        <v>1201</v>
      </c>
      <c r="B201" s="76">
        <v>877</v>
      </c>
      <c r="C201" s="76" t="s">
        <v>1216</v>
      </c>
      <c r="D201" s="100" t="str">
        <f>VLOOKUP(A201,VODANET!B205:G988,6,0)</f>
        <v>ACEITO</v>
      </c>
      <c r="E201" s="101">
        <f>VLOOKUP(A201,VODANET!B205:O897,14,0)</f>
        <v>40977</v>
      </c>
      <c r="F201" s="101">
        <f>VLOOKUP(A201,VODANET!B$6:C1587,2,0)</f>
        <v>40956</v>
      </c>
      <c r="G201" s="101">
        <v>40977</v>
      </c>
      <c r="H201" s="101">
        <v>40977</v>
      </c>
      <c r="I201" s="101">
        <v>40977</v>
      </c>
      <c r="J201" s="101">
        <v>40977</v>
      </c>
      <c r="K201" s="101">
        <v>40977</v>
      </c>
    </row>
    <row r="202" spans="1:11">
      <c r="A202" s="76" t="s">
        <v>1367</v>
      </c>
      <c r="B202" s="76">
        <v>897</v>
      </c>
      <c r="C202" s="76" t="s">
        <v>1217</v>
      </c>
      <c r="D202" s="100" t="str">
        <f>VLOOKUP(A202,VODANET!B206:G989,6,0)</f>
        <v>PARALISADO</v>
      </c>
      <c r="E202" s="101" t="str">
        <f>VLOOKUP(A202,VODANET!B206:O898,14,0)</f>
        <v>-</v>
      </c>
      <c r="F202" s="101">
        <f>VLOOKUP(A202,VODANET!B$6:C1588,2,0)</f>
        <v>40956</v>
      </c>
    </row>
    <row r="203" spans="1:11">
      <c r="A203" s="76" t="s">
        <v>1368</v>
      </c>
      <c r="B203" s="76">
        <v>882</v>
      </c>
      <c r="C203" s="76" t="s">
        <v>1218</v>
      </c>
      <c r="D203" s="100" t="str">
        <f>VLOOKUP(A203,VODANET!B207:G990,6,0)</f>
        <v>PARALISADO</v>
      </c>
      <c r="E203" s="101" t="str">
        <f>VLOOKUP(A203,VODANET!B207:O899,14,0)</f>
        <v>-</v>
      </c>
      <c r="F203" s="101">
        <f>VLOOKUP(A203,VODANET!B$6:C1589,2,0)</f>
        <v>40956</v>
      </c>
    </row>
    <row r="204" spans="1:11">
      <c r="A204" s="76" t="s">
        <v>1369</v>
      </c>
      <c r="B204" s="76">
        <v>912</v>
      </c>
      <c r="C204" s="76" t="s">
        <v>1219</v>
      </c>
      <c r="D204" s="100" t="str">
        <f>VLOOKUP(A204,VODANET!B208:G991,6,0)</f>
        <v>PARALISADO</v>
      </c>
      <c r="E204" s="101" t="str">
        <f>VLOOKUP(A204,VODANET!B208:O900,14,0)</f>
        <v>-</v>
      </c>
      <c r="F204" s="101">
        <f>VLOOKUP(A204,VODANET!B$6:C1590,2,0)</f>
        <v>40956</v>
      </c>
    </row>
    <row r="205" spans="1:11">
      <c r="A205" s="76" t="s">
        <v>1370</v>
      </c>
      <c r="B205" s="76">
        <v>900</v>
      </c>
      <c r="C205" s="76" t="s">
        <v>1220</v>
      </c>
      <c r="D205" s="100" t="str">
        <f>VLOOKUP(A205,VODANET!B209:G992,6,0)</f>
        <v>PARALISADO</v>
      </c>
      <c r="E205" s="101">
        <f>VLOOKUP(A205,VODANET!B209:O901,14,0)</f>
        <v>41002</v>
      </c>
      <c r="F205" s="101">
        <f>VLOOKUP(A205,VODANET!B$6:C1591,2,0)</f>
        <v>40956</v>
      </c>
    </row>
    <row r="206" spans="1:11">
      <c r="A206" s="76" t="s">
        <v>1371</v>
      </c>
      <c r="B206" s="76">
        <v>901</v>
      </c>
      <c r="C206" s="76" t="s">
        <v>1221</v>
      </c>
      <c r="D206" s="100" t="str">
        <f>VLOOKUP(A206,VODANET!B210:G993,6,0)</f>
        <v>PARALISADO</v>
      </c>
      <c r="E206" s="101" t="str">
        <f>VLOOKUP(A206,VODANET!B210:O902,14,0)</f>
        <v>-</v>
      </c>
      <c r="F206" s="101">
        <f>VLOOKUP(A206,VODANET!B$6:C1592,2,0)</f>
        <v>40956</v>
      </c>
    </row>
    <row r="207" spans="1:11">
      <c r="A207" s="76" t="s">
        <v>1372</v>
      </c>
      <c r="B207" s="76">
        <v>905</v>
      </c>
      <c r="C207" s="76" t="s">
        <v>1222</v>
      </c>
      <c r="D207" s="100" t="str">
        <f>VLOOKUP(A207,VODANET!B211:G994,6,0)</f>
        <v>PARALISADO</v>
      </c>
      <c r="E207" s="101" t="str">
        <f>VLOOKUP(A207,VODANET!B211:O903,14,0)</f>
        <v>-</v>
      </c>
      <c r="F207" s="101">
        <f>VLOOKUP(A207,VODANET!B$6:C1593,2,0)</f>
        <v>40956</v>
      </c>
    </row>
    <row r="208" spans="1:11">
      <c r="A208" s="76" t="s">
        <v>1373</v>
      </c>
      <c r="B208" s="76">
        <v>890</v>
      </c>
      <c r="C208" s="76" t="s">
        <v>1223</v>
      </c>
      <c r="D208" s="100" t="str">
        <f>VLOOKUP(A208,VODANET!B212:G995,6,0)</f>
        <v>PARALISADO</v>
      </c>
      <c r="E208" s="101" t="str">
        <f>VLOOKUP(A208,VODANET!B212:O904,14,0)</f>
        <v>-</v>
      </c>
      <c r="F208" s="101">
        <f>VLOOKUP(A208,VODANET!B$6:C1594,2,0)</f>
        <v>40956</v>
      </c>
    </row>
    <row r="209" spans="1:11">
      <c r="A209" s="76" t="s">
        <v>1374</v>
      </c>
      <c r="B209" s="76">
        <v>874</v>
      </c>
      <c r="C209" s="76" t="s">
        <v>1224</v>
      </c>
      <c r="D209" s="100" t="str">
        <f>VLOOKUP(A209,VODANET!B213:G996,6,0)</f>
        <v>PARALISADO</v>
      </c>
      <c r="E209" s="101" t="str">
        <f>VLOOKUP(A209,VODANET!B213:O905,14,0)</f>
        <v>-</v>
      </c>
      <c r="F209" s="101">
        <f>VLOOKUP(A209,VODANET!B$6:C1595,2,0)</f>
        <v>40956</v>
      </c>
    </row>
    <row r="210" spans="1:11">
      <c r="A210" s="76" t="s">
        <v>1568</v>
      </c>
      <c r="B210" s="76">
        <v>894</v>
      </c>
      <c r="C210" s="76" t="s">
        <v>1225</v>
      </c>
      <c r="D210" s="100" t="str">
        <f>VLOOKUP(A210,VODANET!B214:G997,6,0)</f>
        <v>ACEITO</v>
      </c>
      <c r="E210" s="101">
        <f>VLOOKUP(A210,VODANET!B214:O906,14,0)</f>
        <v>40969</v>
      </c>
      <c r="F210" s="101">
        <f>VLOOKUP(A210,VODANET!B$6:C1596,2,0)</f>
        <v>40956</v>
      </c>
      <c r="G210" s="101">
        <v>40969</v>
      </c>
      <c r="H210" s="101">
        <v>40969</v>
      </c>
      <c r="I210" s="101">
        <v>40970</v>
      </c>
      <c r="J210" s="101">
        <v>40970</v>
      </c>
      <c r="K210" s="101">
        <v>40970</v>
      </c>
    </row>
    <row r="211" spans="1:11">
      <c r="A211" s="76" t="s">
        <v>1375</v>
      </c>
      <c r="B211" s="76">
        <v>878</v>
      </c>
      <c r="C211" s="76" t="s">
        <v>1226</v>
      </c>
      <c r="D211" s="100" t="str">
        <f>VLOOKUP(A211,VODANET!B215:G998,6,0)</f>
        <v>PARALISADO</v>
      </c>
      <c r="E211" s="101" t="str">
        <f>VLOOKUP(A211,VODANET!B215:O907,14,0)</f>
        <v>-</v>
      </c>
      <c r="F211" s="101">
        <f>VLOOKUP(A211,VODANET!B$6:C1597,2,0)</f>
        <v>40956</v>
      </c>
    </row>
    <row r="212" spans="1:11">
      <c r="A212" s="76" t="s">
        <v>1376</v>
      </c>
      <c r="B212" s="76">
        <v>909</v>
      </c>
      <c r="C212" s="76" t="s">
        <v>1227</v>
      </c>
      <c r="D212" s="100" t="str">
        <f>VLOOKUP(A212,VODANET!B216:G999,6,0)</f>
        <v>ACEITO</v>
      </c>
      <c r="E212" s="101">
        <f>VLOOKUP(A212,VODANET!B216:O908,14,0)</f>
        <v>40989</v>
      </c>
      <c r="F212" s="101">
        <f>VLOOKUP(A212,VODANET!B$6:C1598,2,0)</f>
        <v>40956</v>
      </c>
      <c r="G212" s="101">
        <v>40989</v>
      </c>
      <c r="H212" s="101">
        <v>40989</v>
      </c>
      <c r="I212" s="101">
        <v>40991</v>
      </c>
      <c r="J212" s="101">
        <v>40991</v>
      </c>
      <c r="K212" s="101">
        <v>40991</v>
      </c>
    </row>
    <row r="213" spans="1:11">
      <c r="A213" s="76" t="s">
        <v>1377</v>
      </c>
      <c r="B213" s="76">
        <v>898</v>
      </c>
      <c r="C213" s="76" t="s">
        <v>1228</v>
      </c>
      <c r="D213" s="100" t="str">
        <f>VLOOKUP(A213,VODANET!B217:G1000,6,0)</f>
        <v>PARALISADO</v>
      </c>
      <c r="E213" s="101" t="str">
        <f>VLOOKUP(A213,VODANET!B217:O909,14,0)</f>
        <v>-</v>
      </c>
      <c r="F213" s="101">
        <f>VLOOKUP(A213,VODANET!B$6:C1599,2,0)</f>
        <v>40956</v>
      </c>
    </row>
    <row r="214" spans="1:11">
      <c r="A214" s="76" t="s">
        <v>1378</v>
      </c>
      <c r="B214" s="76">
        <v>883</v>
      </c>
      <c r="C214" s="76" t="s">
        <v>1229</v>
      </c>
      <c r="D214" s="100" t="str">
        <f>VLOOKUP(A214,VODANET!B218:G1001,6,0)</f>
        <v>PARALISADO</v>
      </c>
      <c r="E214" s="101" t="str">
        <f>VLOOKUP(A214,VODANET!B218:O910,14,0)</f>
        <v>-</v>
      </c>
      <c r="F214" s="101">
        <f>VLOOKUP(A214,VODANET!B$6:C1600,2,0)</f>
        <v>40956</v>
      </c>
    </row>
    <row r="215" spans="1:11">
      <c r="A215" s="76" t="s">
        <v>1379</v>
      </c>
      <c r="B215" s="76">
        <v>913</v>
      </c>
      <c r="C215" s="76" t="s">
        <v>1230</v>
      </c>
      <c r="D215" s="100" t="str">
        <f>VLOOKUP(A215,VODANET!B219:G1002,6,0)</f>
        <v>CANCELADO</v>
      </c>
      <c r="E215" s="101" t="str">
        <f>VLOOKUP(A215,VODANET!B219:O911,14,0)</f>
        <v>-</v>
      </c>
      <c r="F215" s="101">
        <f>VLOOKUP(A215,VODANET!B$6:C1601,2,0)</f>
        <v>40956</v>
      </c>
      <c r="G215" s="101" t="s">
        <v>1548</v>
      </c>
      <c r="H215" s="101" t="s">
        <v>1548</v>
      </c>
      <c r="I215" s="101" t="s">
        <v>1548</v>
      </c>
      <c r="J215" s="101" t="s">
        <v>1548</v>
      </c>
      <c r="K215" s="101" t="s">
        <v>1548</v>
      </c>
    </row>
    <row r="216" spans="1:11">
      <c r="A216" s="76" t="s">
        <v>1380</v>
      </c>
      <c r="B216" s="76">
        <v>902</v>
      </c>
      <c r="C216" s="76" t="s">
        <v>1231</v>
      </c>
      <c r="D216" s="100" t="str">
        <f>VLOOKUP(A216,VODANET!B220:G1003,6,0)</f>
        <v>PARALISADO</v>
      </c>
      <c r="E216" s="101" t="str">
        <f>VLOOKUP(A216,VODANET!B220:O912,14,0)</f>
        <v>-</v>
      </c>
      <c r="F216" s="101">
        <f>VLOOKUP(A216,VODANET!B$6:C1602,2,0)</f>
        <v>40956</v>
      </c>
    </row>
    <row r="217" spans="1:11">
      <c r="A217" s="76" t="s">
        <v>1381</v>
      </c>
      <c r="B217" s="76">
        <v>887</v>
      </c>
      <c r="C217" s="76" t="s">
        <v>1232</v>
      </c>
      <c r="D217" s="100" t="str">
        <f>VLOOKUP(A217,VODANET!B221:G1004,6,0)</f>
        <v>PARALISADO</v>
      </c>
      <c r="E217" s="101" t="str">
        <f>VLOOKUP(A217,VODANET!B221:O913,14,0)</f>
        <v>-</v>
      </c>
      <c r="F217" s="101">
        <f>VLOOKUP(A217,VODANET!B$6:C1603,2,0)</f>
        <v>40956</v>
      </c>
    </row>
    <row r="218" spans="1:11">
      <c r="A218" s="76" t="s">
        <v>1382</v>
      </c>
      <c r="B218" s="76">
        <v>906</v>
      </c>
      <c r="C218" s="76" t="s">
        <v>1233</v>
      </c>
      <c r="D218" s="100" t="str">
        <f>VLOOKUP(A218,VODANET!B222:G1005,6,0)</f>
        <v>PARALISADO</v>
      </c>
      <c r="E218" s="101" t="str">
        <f>VLOOKUP(A218,VODANET!B222:O914,14,0)</f>
        <v>-</v>
      </c>
      <c r="F218" s="101">
        <f>VLOOKUP(A218,VODANET!B$6:C1604,2,0)</f>
        <v>40956</v>
      </c>
    </row>
    <row r="219" spans="1:11">
      <c r="A219" s="76" t="s">
        <v>1383</v>
      </c>
      <c r="B219" s="76">
        <v>891</v>
      </c>
      <c r="C219" s="76" t="s">
        <v>1234</v>
      </c>
      <c r="D219" s="100" t="str">
        <f>VLOOKUP(A219,VODANET!B223:G1006,6,0)</f>
        <v>PARALISADO</v>
      </c>
      <c r="E219" s="101" t="str">
        <f>VLOOKUP(A219,VODANET!B223:O915,14,0)</f>
        <v>-</v>
      </c>
      <c r="F219" s="101">
        <f>VLOOKUP(A219,VODANET!B$6:C1605,2,0)</f>
        <v>40956</v>
      </c>
    </row>
    <row r="220" spans="1:11">
      <c r="A220" s="76" t="s">
        <v>1384</v>
      </c>
      <c r="B220" s="76">
        <v>875</v>
      </c>
      <c r="C220" s="76" t="s">
        <v>1235</v>
      </c>
      <c r="D220" s="100" t="str">
        <f>VLOOKUP(A220,VODANET!B224:G1007,6,0)</f>
        <v>PARALISADO</v>
      </c>
      <c r="E220" s="101" t="str">
        <f>VLOOKUP(A220,VODANET!B224:O916,14,0)</f>
        <v>-</v>
      </c>
      <c r="F220" s="101">
        <f>VLOOKUP(A220,VODANET!B$6:C1606,2,0)</f>
        <v>40956</v>
      </c>
    </row>
    <row r="221" spans="1:11">
      <c r="A221" s="76" t="s">
        <v>1385</v>
      </c>
      <c r="B221" s="76">
        <v>895</v>
      </c>
      <c r="C221" s="76" t="s">
        <v>1236</v>
      </c>
      <c r="D221" s="100" t="str">
        <f>VLOOKUP(A221,VODANET!B225:G1008,6,0)</f>
        <v>ACEITO</v>
      </c>
      <c r="E221" s="101">
        <f>VLOOKUP(A221,VODANET!B225:O917,14,0)</f>
        <v>40970</v>
      </c>
      <c r="F221" s="101">
        <f>VLOOKUP(A221,VODANET!B$6:C1607,2,0)</f>
        <v>40956</v>
      </c>
      <c r="G221" s="101">
        <v>40970</v>
      </c>
      <c r="H221" s="101">
        <v>40970</v>
      </c>
      <c r="I221" s="101">
        <v>40970</v>
      </c>
      <c r="J221" s="101">
        <v>40970</v>
      </c>
      <c r="K221" s="101">
        <v>40970</v>
      </c>
    </row>
    <row r="222" spans="1:11">
      <c r="A222" s="76" t="s">
        <v>1386</v>
      </c>
      <c r="B222" s="76">
        <v>880</v>
      </c>
      <c r="C222" s="76" t="s">
        <v>1237</v>
      </c>
      <c r="D222" s="100" t="str">
        <f>VLOOKUP(A222,VODANET!B226:G1009,6,0)</f>
        <v>PARALISADO</v>
      </c>
      <c r="E222" s="101" t="str">
        <f>VLOOKUP(A222,VODANET!B226:O918,14,0)</f>
        <v>-</v>
      </c>
      <c r="F222" s="101">
        <f>VLOOKUP(A222,VODANET!B$6:C1608,2,0)</f>
        <v>40956</v>
      </c>
    </row>
    <row r="223" spans="1:11">
      <c r="A223" s="76" t="s">
        <v>1387</v>
      </c>
      <c r="B223" s="76">
        <v>910</v>
      </c>
      <c r="C223" s="76" t="s">
        <v>1238</v>
      </c>
      <c r="D223" s="100" t="str">
        <f>VLOOKUP(A223,VODANET!B227:G1010,6,0)</f>
        <v>ACEITO</v>
      </c>
      <c r="E223" s="101">
        <f>VLOOKUP(A223,VODANET!B227:O919,14,0)</f>
        <v>40970</v>
      </c>
      <c r="F223" s="101">
        <f>VLOOKUP(A223,VODANET!B$6:C1609,2,0)</f>
        <v>40956</v>
      </c>
      <c r="G223" s="101">
        <v>40970</v>
      </c>
      <c r="H223" s="101">
        <v>40970</v>
      </c>
      <c r="I223" s="101">
        <v>40970</v>
      </c>
      <c r="J223" s="101">
        <v>40970</v>
      </c>
      <c r="K223" s="101">
        <v>40970</v>
      </c>
    </row>
    <row r="224" spans="1:11">
      <c r="A224" s="76" t="s">
        <v>1388</v>
      </c>
      <c r="B224" s="76">
        <v>914</v>
      </c>
      <c r="C224" s="76" t="s">
        <v>1239</v>
      </c>
      <c r="D224" s="100" t="str">
        <f>VLOOKUP(A224,VODANET!B228:G1011,6,0)</f>
        <v>PARALISADO</v>
      </c>
      <c r="E224" s="101" t="str">
        <f>VLOOKUP(A224,VODANET!B228:O920,14,0)</f>
        <v>-</v>
      </c>
      <c r="F224" s="101">
        <f>VLOOKUP(A224,VODANET!B$6:C1610,2,0)</f>
        <v>40956</v>
      </c>
    </row>
    <row r="225" spans="1:13">
      <c r="A225" s="76" t="s">
        <v>1389</v>
      </c>
      <c r="B225" s="76">
        <v>884</v>
      </c>
      <c r="C225" s="76" t="s">
        <v>1240</v>
      </c>
      <c r="D225" s="100" t="str">
        <f>VLOOKUP(A225,VODANET!B229:G1012,6,0)</f>
        <v>PARALISADO</v>
      </c>
      <c r="E225" s="101" t="str">
        <f>VLOOKUP(A225,VODANET!B229:O921,14,0)</f>
        <v>-</v>
      </c>
      <c r="F225" s="101">
        <f>VLOOKUP(A225,VODANET!B$6:C1611,2,0)</f>
        <v>40956</v>
      </c>
    </row>
    <row r="226" spans="1:13">
      <c r="A226" s="76" t="s">
        <v>1321</v>
      </c>
      <c r="B226" s="76">
        <v>923</v>
      </c>
      <c r="C226" s="76" t="s">
        <v>1322</v>
      </c>
      <c r="D226" s="100" t="str">
        <f>VLOOKUP(A226,VODANET!B230:G1013,6,0)</f>
        <v>ACEITO</v>
      </c>
      <c r="E226" s="101">
        <f>VLOOKUP(A226,VODANET!B230:O922,14,0)</f>
        <v>41002</v>
      </c>
      <c r="F226" s="101">
        <f>VLOOKUP(A226,VODANET!B$6:C1612,2,0)</f>
        <v>40956</v>
      </c>
      <c r="G226" s="101">
        <v>40998</v>
      </c>
      <c r="H226" s="101">
        <v>40998</v>
      </c>
      <c r="M226" s="76" t="s">
        <v>2814</v>
      </c>
    </row>
    <row r="227" spans="1:13">
      <c r="A227" s="76" t="s">
        <v>1323</v>
      </c>
      <c r="B227" s="76">
        <v>916</v>
      </c>
      <c r="C227" s="76" t="s">
        <v>1324</v>
      </c>
      <c r="D227" s="100" t="str">
        <f>VLOOKUP(A227,VODANET!B231:G1014,6,0)</f>
        <v>PARALISADO</v>
      </c>
      <c r="E227" s="101" t="str">
        <f>VLOOKUP(A227,VODANET!B231:O923,14,0)</f>
        <v>-</v>
      </c>
      <c r="F227" s="101">
        <f>VLOOKUP(A227,VODANET!B$6:C1613,2,0)</f>
        <v>40956</v>
      </c>
    </row>
    <row r="228" spans="1:13">
      <c r="A228" s="76" t="s">
        <v>1325</v>
      </c>
      <c r="B228" s="76">
        <v>917</v>
      </c>
      <c r="C228" s="76" t="s">
        <v>1326</v>
      </c>
      <c r="D228" s="100" t="str">
        <f>VLOOKUP(A228,VODANET!B232:G1015,6,0)</f>
        <v>ACEITO</v>
      </c>
      <c r="E228" s="101">
        <f>VLOOKUP(A228,VODANET!B232:O924,14,0)</f>
        <v>40981</v>
      </c>
      <c r="F228" s="101">
        <f>VLOOKUP(A228,VODANET!B$6:C1614,2,0)</f>
        <v>40956</v>
      </c>
      <c r="G228" s="101">
        <v>40981</v>
      </c>
      <c r="H228" s="101">
        <v>40981</v>
      </c>
      <c r="I228" s="101">
        <v>40981</v>
      </c>
      <c r="J228" s="101">
        <v>40981</v>
      </c>
      <c r="K228" s="101">
        <v>40981</v>
      </c>
    </row>
    <row r="229" spans="1:13">
      <c r="A229" s="76" t="s">
        <v>1327</v>
      </c>
      <c r="B229" s="76">
        <v>918</v>
      </c>
      <c r="C229" s="76" t="s">
        <v>1328</v>
      </c>
      <c r="D229" s="100" t="str">
        <f>VLOOKUP(A229,VODANET!B233:G1016,6,0)</f>
        <v>PARALISADO</v>
      </c>
      <c r="E229" s="101" t="str">
        <f>VLOOKUP(A229,VODANET!B233:O925,14,0)</f>
        <v>-</v>
      </c>
      <c r="F229" s="101">
        <f>VLOOKUP(A229,VODANET!B$6:C1615,2,0)</f>
        <v>40956</v>
      </c>
    </row>
    <row r="230" spans="1:13">
      <c r="A230" s="76" t="s">
        <v>1329</v>
      </c>
      <c r="B230" s="76">
        <v>919</v>
      </c>
      <c r="C230" s="76" t="s">
        <v>1330</v>
      </c>
      <c r="D230" s="100" t="str">
        <f>VLOOKUP(A230,VODANET!B234:G1017,6,0)</f>
        <v>PARALISADO</v>
      </c>
      <c r="E230" s="101" t="str">
        <f>VLOOKUP(A230,VODANET!B234:O926,14,0)</f>
        <v>-</v>
      </c>
      <c r="F230" s="101">
        <f>VLOOKUP(A230,VODANET!B$6:C1616,2,0)</f>
        <v>40956</v>
      </c>
    </row>
    <row r="231" spans="1:13">
      <c r="A231" s="76" t="s">
        <v>1331</v>
      </c>
      <c r="B231" s="76">
        <v>920</v>
      </c>
      <c r="C231" s="76" t="s">
        <v>1332</v>
      </c>
      <c r="D231" s="100" t="str">
        <f>VLOOKUP(A231,VODANET!B235:G1018,6,0)</f>
        <v>PARALISADO</v>
      </c>
      <c r="E231" s="101">
        <f>VLOOKUP(A231,VODANET!B235:O927,14,0)</f>
        <v>40974</v>
      </c>
      <c r="F231" s="101">
        <f>VLOOKUP(A231,VODANET!B$6:C1617,2,0)</f>
        <v>40956</v>
      </c>
    </row>
    <row r="232" spans="1:13">
      <c r="A232" s="76" t="s">
        <v>1333</v>
      </c>
      <c r="B232" s="76">
        <v>921</v>
      </c>
      <c r="C232" s="76" t="s">
        <v>1334</v>
      </c>
      <c r="D232" s="100" t="str">
        <f>VLOOKUP(A232,VODANET!B236:G1019,6,0)</f>
        <v>PARALISADO</v>
      </c>
      <c r="E232" s="101" t="str">
        <f>VLOOKUP(A232,VODANET!B236:O928,14,0)</f>
        <v>-</v>
      </c>
      <c r="F232" s="101">
        <f>VLOOKUP(A232,VODANET!B$6:C1618,2,0)</f>
        <v>40956</v>
      </c>
    </row>
    <row r="233" spans="1:13">
      <c r="A233" s="76" t="s">
        <v>1335</v>
      </c>
      <c r="B233" s="76">
        <v>922</v>
      </c>
      <c r="C233" s="76" t="s">
        <v>1336</v>
      </c>
      <c r="D233" s="100" t="str">
        <f>VLOOKUP(A233,VODANET!B237:G1020,6,0)</f>
        <v>PARALISADO</v>
      </c>
      <c r="E233" s="101" t="str">
        <f>VLOOKUP(A233,VODANET!B237:O929,14,0)</f>
        <v>-</v>
      </c>
      <c r="F233" s="101">
        <f>VLOOKUP(A233,VODANET!B$6:C1619,2,0)</f>
        <v>40956</v>
      </c>
    </row>
    <row r="234" spans="1:13">
      <c r="A234" s="76" t="s">
        <v>1395</v>
      </c>
      <c r="B234" s="76">
        <v>879</v>
      </c>
      <c r="C234" s="76" t="s">
        <v>1396</v>
      </c>
      <c r="D234" s="100" t="str">
        <f>VLOOKUP(A234,VODANET!B238:G1021,6,0)</f>
        <v>PARALISADO</v>
      </c>
      <c r="E234" s="101" t="str">
        <f>VLOOKUP(A234,VODANET!B238:O930,14,0)</f>
        <v>-</v>
      </c>
      <c r="F234" s="101">
        <f>VLOOKUP(A234,VODANET!B$6:C1620,2,0)</f>
        <v>40956</v>
      </c>
    </row>
    <row r="235" spans="1:13">
      <c r="A235" s="76" t="s">
        <v>1428</v>
      </c>
      <c r="B235" s="76">
        <v>924</v>
      </c>
      <c r="C235" s="76" t="s">
        <v>1425</v>
      </c>
      <c r="D235" s="100" t="str">
        <f>VLOOKUP(A235,VODANET!B239:G1022,6,0)</f>
        <v>ACEITO</v>
      </c>
      <c r="E235" s="101">
        <f>VLOOKUP(A235,VODANET!B239:O931,14,0)</f>
        <v>40982</v>
      </c>
      <c r="F235" s="101">
        <f>VLOOKUP(A235,VODANET!B$6:C1621,2,0)</f>
        <v>40967</v>
      </c>
      <c r="G235" s="101">
        <v>40982</v>
      </c>
      <c r="H235" s="101">
        <v>40982</v>
      </c>
      <c r="I235" s="101">
        <v>40982</v>
      </c>
      <c r="J235" s="101">
        <v>40982</v>
      </c>
      <c r="K235" s="101">
        <v>40982</v>
      </c>
    </row>
    <row r="236" spans="1:13">
      <c r="A236" s="76" t="s">
        <v>1550</v>
      </c>
      <c r="B236" s="76">
        <v>818</v>
      </c>
      <c r="C236" s="76" t="s">
        <v>1082</v>
      </c>
      <c r="D236" s="100" t="str">
        <f>VLOOKUP(A236,VODANET!B240:G1023,6,0)</f>
        <v>PARALISADO</v>
      </c>
      <c r="E236" s="101">
        <f>VLOOKUP(A236,VODANET!B240:O932,14,0)</f>
        <v>41011</v>
      </c>
      <c r="F236" s="101">
        <f>VLOOKUP(A236,VODANET!B$6:C1622,2,0)</f>
        <v>40975</v>
      </c>
    </row>
    <row r="237" spans="1:13">
      <c r="A237" s="76" t="s">
        <v>1573</v>
      </c>
      <c r="B237" s="76">
        <v>930</v>
      </c>
      <c r="C237" s="76" t="s">
        <v>1574</v>
      </c>
      <c r="D237" s="100" t="str">
        <f>VLOOKUP(A237,VODANET!B241:G1024,6,0)</f>
        <v>ACEITO</v>
      </c>
      <c r="E237" s="101">
        <f>VLOOKUP(A237,VODANET!B241:O933,14,0)</f>
        <v>40987</v>
      </c>
      <c r="F237" s="101">
        <f>VLOOKUP(A237,VODANET!B$6:C1623,2,0)</f>
        <v>40977</v>
      </c>
      <c r="G237" s="101">
        <v>40987</v>
      </c>
      <c r="H237" s="101">
        <v>40987</v>
      </c>
      <c r="I237" s="101">
        <v>40987</v>
      </c>
      <c r="J237" s="101">
        <v>40987</v>
      </c>
      <c r="K237" s="101">
        <v>40987</v>
      </c>
    </row>
    <row r="238" spans="1:13">
      <c r="A238" s="76" t="s">
        <v>2378</v>
      </c>
      <c r="B238" s="76">
        <v>850</v>
      </c>
      <c r="C238" s="76" t="s">
        <v>1133</v>
      </c>
      <c r="D238" s="100" t="str">
        <f>VLOOKUP(A238,VODANET!B242:G1025,6,0)</f>
        <v>ACEITO</v>
      </c>
      <c r="E238" s="101">
        <f>VLOOKUP(A238,VODANET!B242:O934,14,0)</f>
        <v>40996</v>
      </c>
      <c r="F238" s="101">
        <f>VLOOKUP(A238,VODANET!B$6:C1624,2,0)</f>
        <v>40984</v>
      </c>
      <c r="G238" s="101">
        <v>40995</v>
      </c>
      <c r="H238" s="101">
        <v>40996</v>
      </c>
      <c r="I238" s="101">
        <v>40996</v>
      </c>
      <c r="J238" s="20">
        <v>40996</v>
      </c>
      <c r="K238" s="20">
        <v>40996</v>
      </c>
      <c r="L238" s="20">
        <v>40996</v>
      </c>
    </row>
    <row r="239" spans="1:13">
      <c r="A239" s="76" t="s">
        <v>2379</v>
      </c>
      <c r="B239" s="76">
        <v>854</v>
      </c>
      <c r="C239" s="76" t="s">
        <v>1143</v>
      </c>
      <c r="D239" s="100" t="str">
        <f>VLOOKUP(A239,VODANET!B243:G1026,6,0)</f>
        <v>ACEITO</v>
      </c>
      <c r="E239" s="101">
        <f>VLOOKUP(A239,VODANET!B243:O935,14,0)</f>
        <v>40996</v>
      </c>
      <c r="F239" s="101">
        <f>VLOOKUP(A239,VODANET!B$6:C1625,2,0)</f>
        <v>40984</v>
      </c>
      <c r="G239" s="20">
        <v>40994</v>
      </c>
      <c r="H239" s="20">
        <v>40994</v>
      </c>
      <c r="I239" s="20">
        <v>40996</v>
      </c>
      <c r="J239" s="20">
        <v>40996</v>
      </c>
      <c r="K239" s="20">
        <v>40996</v>
      </c>
      <c r="L239" s="20">
        <v>40996</v>
      </c>
    </row>
    <row r="240" spans="1:13">
      <c r="A240" s="76" t="s">
        <v>2380</v>
      </c>
      <c r="B240" s="76">
        <v>913</v>
      </c>
      <c r="C240" s="76" t="s">
        <v>1230</v>
      </c>
      <c r="D240" s="100" t="str">
        <f>VLOOKUP(A240,VODANET!B244:G1027,6,0)</f>
        <v>ACEITO</v>
      </c>
      <c r="E240" s="101">
        <f>VLOOKUP(A240,VODANET!B244:O936,14,0)</f>
        <v>40989</v>
      </c>
      <c r="F240" s="101">
        <f>VLOOKUP(A240,VODANET!B$6:C1626,2,0)</f>
        <v>40984</v>
      </c>
      <c r="G240" s="101">
        <v>40989</v>
      </c>
      <c r="H240" s="101">
        <v>40991</v>
      </c>
      <c r="I240" s="101">
        <v>40991</v>
      </c>
      <c r="J240" s="101">
        <v>40991</v>
      </c>
      <c r="K240" s="101">
        <v>40991</v>
      </c>
      <c r="L240" s="101">
        <v>40994</v>
      </c>
    </row>
    <row r="241" spans="1:13">
      <c r="A241" s="76" t="s">
        <v>2384</v>
      </c>
      <c r="B241" s="76" t="s">
        <v>2383</v>
      </c>
      <c r="C241" s="76" t="s">
        <v>1025</v>
      </c>
      <c r="D241" s="100" t="str">
        <f>VLOOKUP(A241,VODANET!B245:G1028,6,0)</f>
        <v>ACEITO</v>
      </c>
      <c r="E241" s="101">
        <f>VLOOKUP(A241,VODANET!B245:O937,14,0)</f>
        <v>40995</v>
      </c>
      <c r="F241" s="101">
        <f>VLOOKUP(A241,VODANET!B$6:C1627,2,0)</f>
        <v>40984</v>
      </c>
      <c r="G241" s="20">
        <v>40995</v>
      </c>
      <c r="H241" s="20">
        <v>40995</v>
      </c>
      <c r="I241" s="20">
        <v>40995</v>
      </c>
      <c r="J241" s="20">
        <v>40996</v>
      </c>
      <c r="K241" s="20">
        <v>40996</v>
      </c>
      <c r="L241" s="20">
        <v>40996</v>
      </c>
    </row>
    <row r="242" spans="1:13">
      <c r="A242" s="76" t="s">
        <v>2382</v>
      </c>
      <c r="B242" s="76" t="s">
        <v>2381</v>
      </c>
      <c r="C242" s="76" t="s">
        <v>1163</v>
      </c>
      <c r="D242" s="100" t="str">
        <f>VLOOKUP(A242,VODANET!B246:G1029,6,0)</f>
        <v>ACEITO</v>
      </c>
      <c r="E242" s="101">
        <f>VLOOKUP(A242,VODANET!B246:O938,14,0)</f>
        <v>40994</v>
      </c>
      <c r="F242" s="101">
        <f>VLOOKUP(A242,VODANET!B$6:C1628,2,0)</f>
        <v>40984</v>
      </c>
      <c r="G242" s="20">
        <v>40994</v>
      </c>
      <c r="H242" s="20">
        <v>40994</v>
      </c>
      <c r="I242" s="20">
        <v>40994</v>
      </c>
      <c r="J242" s="20">
        <v>40995</v>
      </c>
      <c r="K242" s="20">
        <v>40995</v>
      </c>
      <c r="L242" s="20">
        <v>40996</v>
      </c>
    </row>
    <row r="243" spans="1:13">
      <c r="A243" s="76" t="s">
        <v>2404</v>
      </c>
      <c r="B243" s="76">
        <v>896</v>
      </c>
      <c r="C243" s="76" t="s">
        <v>1207</v>
      </c>
      <c r="D243" s="100" t="str">
        <f>VLOOKUP(A243,VODANET!B247:G1030,6,0)</f>
        <v>ACEITO</v>
      </c>
      <c r="E243" s="101">
        <f>VLOOKUP(A243,VODANET!B247:O939,14,0)</f>
        <v>40991</v>
      </c>
      <c r="F243" s="101">
        <f>VLOOKUP(A243,VODANET!B$6:C1629,2,0)</f>
        <v>40984</v>
      </c>
      <c r="G243" s="20">
        <v>40991</v>
      </c>
      <c r="H243" s="20">
        <v>40991</v>
      </c>
      <c r="I243" s="20">
        <v>40991</v>
      </c>
      <c r="J243" s="20">
        <v>40994</v>
      </c>
      <c r="K243" s="20">
        <v>40994</v>
      </c>
      <c r="L243" s="20">
        <v>40994</v>
      </c>
    </row>
    <row r="244" spans="1:13">
      <c r="A244" s="76" t="s">
        <v>2414</v>
      </c>
      <c r="B244" s="76" t="s">
        <v>2413</v>
      </c>
      <c r="C244" s="76" t="s">
        <v>1208</v>
      </c>
      <c r="D244" s="100" t="str">
        <f>VLOOKUP(A244,VODANET!B248:G1031,6,0)</f>
        <v>A AGENDAR</v>
      </c>
      <c r="E244" s="101" t="str">
        <f>VLOOKUP(A244,VODANET!B248:O940,14,0)</f>
        <v>-</v>
      </c>
      <c r="F244" s="101">
        <f>VLOOKUP(A244,VODANET!B$6:C1630,2,0)</f>
        <v>40987</v>
      </c>
    </row>
    <row r="245" spans="1:13">
      <c r="A245" s="76" t="s">
        <v>2451</v>
      </c>
      <c r="B245" s="76">
        <v>948</v>
      </c>
      <c r="C245" s="76" t="s">
        <v>2465</v>
      </c>
      <c r="D245" s="100" t="str">
        <f>VLOOKUP(A245,VODANET!B249:G1032,6,0)</f>
        <v>A AGENDAR</v>
      </c>
      <c r="E245" s="101" t="str">
        <f>VLOOKUP(A245,VODANET!B249:O941,14,0)</f>
        <v>-</v>
      </c>
      <c r="F245" s="101">
        <f>VLOOKUP(A245,VODANET!B$6:C1631,2,0)</f>
        <v>40989</v>
      </c>
    </row>
    <row r="246" spans="1:13">
      <c r="A246" s="76" t="s">
        <v>2452</v>
      </c>
      <c r="B246" s="76">
        <v>938</v>
      </c>
      <c r="C246" s="76" t="s">
        <v>2466</v>
      </c>
      <c r="D246" s="100" t="str">
        <f>VLOOKUP(A246,VODANET!B250:G1033,6,0)</f>
        <v>ACEITO</v>
      </c>
      <c r="E246" s="101">
        <f>VLOOKUP(A246,VODANET!B250:O942,14,0)</f>
        <v>40994</v>
      </c>
      <c r="F246" s="101">
        <f>VLOOKUP(A246,VODANET!B$6:C1632,2,0)</f>
        <v>40989</v>
      </c>
      <c r="G246" s="20">
        <v>40994</v>
      </c>
      <c r="H246" s="20">
        <v>40994</v>
      </c>
      <c r="I246" s="20">
        <v>40995</v>
      </c>
      <c r="J246" s="20">
        <v>40995</v>
      </c>
      <c r="K246" s="20">
        <v>40995</v>
      </c>
      <c r="L246" s="20">
        <v>40996</v>
      </c>
    </row>
    <row r="247" spans="1:13">
      <c r="A247" s="76" t="s">
        <v>2453</v>
      </c>
      <c r="B247" s="76">
        <v>939</v>
      </c>
      <c r="C247" s="76" t="s">
        <v>2467</v>
      </c>
      <c r="D247" s="100" t="str">
        <f>VLOOKUP(A247,VODANET!B251:G1034,6,0)</f>
        <v>PARALISADO</v>
      </c>
      <c r="E247" s="101" t="str">
        <f>VLOOKUP(A247,VODANET!B251:O943,14,0)</f>
        <v>-</v>
      </c>
      <c r="F247" s="101">
        <f>VLOOKUP(A247,VODANET!B$6:C1633,2,0)</f>
        <v>40989</v>
      </c>
      <c r="G247" s="101" t="s">
        <v>507</v>
      </c>
      <c r="H247" s="101">
        <v>40972</v>
      </c>
      <c r="M247" s="76" t="s">
        <v>2812</v>
      </c>
    </row>
    <row r="248" spans="1:13">
      <c r="A248" s="76" t="s">
        <v>2454</v>
      </c>
      <c r="B248" s="76">
        <v>940</v>
      </c>
      <c r="C248" s="76" t="s">
        <v>2529</v>
      </c>
      <c r="D248" s="100" t="str">
        <f>VLOOKUP(A248,VODANET!B252:G1035,6,0)</f>
        <v>ACEITO</v>
      </c>
      <c r="E248" s="101">
        <f>VLOOKUP(A248,VODANET!B252:O944,14,0)</f>
        <v>40994</v>
      </c>
      <c r="F248" s="101">
        <f>VLOOKUP(A248,VODANET!B$6:C1634,2,0)</f>
        <v>40989</v>
      </c>
      <c r="G248" s="20">
        <v>40994</v>
      </c>
      <c r="H248" s="20">
        <v>40994</v>
      </c>
      <c r="I248" s="20">
        <v>40995</v>
      </c>
      <c r="J248" s="20">
        <v>40995</v>
      </c>
      <c r="K248" s="20">
        <v>40995</v>
      </c>
      <c r="L248" s="20">
        <v>40996</v>
      </c>
    </row>
    <row r="249" spans="1:13">
      <c r="A249" s="76" t="s">
        <v>2455</v>
      </c>
      <c r="B249" s="76">
        <v>942</v>
      </c>
      <c r="C249" s="76" t="s">
        <v>2468</v>
      </c>
      <c r="D249" s="100" t="str">
        <f>VLOOKUP(A249,VODANET!B253:G1036,6,0)</f>
        <v>ACEITO</v>
      </c>
      <c r="E249" s="101">
        <f>VLOOKUP(A249,VODANET!B253:O945,14,0)</f>
        <v>40996</v>
      </c>
      <c r="F249" s="101">
        <f>VLOOKUP(A249,VODANET!B$6:C1635,2,0)</f>
        <v>40989</v>
      </c>
      <c r="G249" s="101">
        <v>40994</v>
      </c>
      <c r="H249" s="101">
        <v>40994</v>
      </c>
      <c r="I249" s="101">
        <v>40997</v>
      </c>
      <c r="J249" s="101">
        <v>40997</v>
      </c>
      <c r="K249" s="101">
        <v>40997</v>
      </c>
      <c r="L249" s="20">
        <v>40998</v>
      </c>
    </row>
    <row r="250" spans="1:13">
      <c r="A250" s="76" t="s">
        <v>2456</v>
      </c>
      <c r="B250" s="76">
        <v>943</v>
      </c>
      <c r="C250" s="76" t="s">
        <v>2469</v>
      </c>
      <c r="D250" s="100" t="str">
        <f>VLOOKUP(A250,VODANET!B254:G1037,6,0)</f>
        <v>A AGENDAR</v>
      </c>
      <c r="E250" s="101" t="str">
        <f>VLOOKUP(A250,VODANET!B254:O946,14,0)</f>
        <v>-</v>
      </c>
      <c r="F250" s="101">
        <f>VLOOKUP(A250,VODANET!B$6:C1636,2,0)</f>
        <v>40989</v>
      </c>
    </row>
    <row r="251" spans="1:13">
      <c r="A251" s="76" t="s">
        <v>2457</v>
      </c>
      <c r="B251" s="76">
        <v>944</v>
      </c>
      <c r="C251" s="76" t="s">
        <v>2470</v>
      </c>
      <c r="D251" s="100" t="str">
        <f>VLOOKUP(A251,VODANET!B255:G1038,6,0)</f>
        <v>A AGENDAR</v>
      </c>
      <c r="E251" s="101" t="str">
        <f>VLOOKUP(A251,VODANET!B255:O947,14,0)</f>
        <v>-</v>
      </c>
      <c r="F251" s="101">
        <f>VLOOKUP(A251,VODANET!B$6:C1637,2,0)</f>
        <v>40989</v>
      </c>
    </row>
    <row r="252" spans="1:13">
      <c r="A252" s="76" t="s">
        <v>2458</v>
      </c>
      <c r="B252" s="76">
        <v>945</v>
      </c>
      <c r="C252" s="76" t="s">
        <v>2471</v>
      </c>
      <c r="D252" s="100" t="str">
        <f>VLOOKUP(A252,VODANET!B256:G1039,6,0)</f>
        <v>A AGENDAR</v>
      </c>
      <c r="E252" s="101" t="str">
        <f>VLOOKUP(A252,VODANET!B256:O948,14,0)</f>
        <v>-</v>
      </c>
      <c r="F252" s="101">
        <f>VLOOKUP(A252,VODANET!B$6:C1638,2,0)</f>
        <v>40989</v>
      </c>
    </row>
    <row r="253" spans="1:13">
      <c r="A253" s="76" t="s">
        <v>2459</v>
      </c>
      <c r="B253" s="76">
        <v>946</v>
      </c>
      <c r="C253" s="76" t="s">
        <v>2472</v>
      </c>
      <c r="D253" s="100" t="str">
        <f>VLOOKUP(A253,VODANET!B257:G1040,6,0)</f>
        <v>A AGENDAR</v>
      </c>
      <c r="E253" s="101" t="str">
        <f>VLOOKUP(A253,VODANET!B257:O949,14,0)</f>
        <v>-</v>
      </c>
      <c r="F253" s="101">
        <f>VLOOKUP(A253,VODANET!B$6:C1639,2,0)</f>
        <v>40989</v>
      </c>
    </row>
    <row r="254" spans="1:13">
      <c r="A254" s="76" t="s">
        <v>2460</v>
      </c>
      <c r="B254" s="76">
        <v>947</v>
      </c>
      <c r="C254" s="76" t="s">
        <v>2473</v>
      </c>
      <c r="D254" s="100" t="str">
        <f>VLOOKUP(A254,VODANET!B258:G1041,6,0)</f>
        <v>A ACEITAR</v>
      </c>
      <c r="E254" s="101">
        <f>VLOOKUP(A254,VODANET!B258:O950,14,0)</f>
        <v>41009</v>
      </c>
      <c r="F254" s="101">
        <f>VLOOKUP(A254,VODANET!B$6:C1640,2,0)</f>
        <v>40989</v>
      </c>
      <c r="H254" s="101">
        <v>41009</v>
      </c>
    </row>
    <row r="255" spans="1:13">
      <c r="A255" s="76" t="s">
        <v>2461</v>
      </c>
      <c r="B255" s="76">
        <v>937</v>
      </c>
      <c r="C255" s="76" t="s">
        <v>2544</v>
      </c>
      <c r="D255" s="100" t="str">
        <f>VLOOKUP(A255,VODANET!B259:G1042,6,0)</f>
        <v>ACEITO</v>
      </c>
      <c r="E255" s="101">
        <f>VLOOKUP(A255,VODANET!B259:O951,14,0)</f>
        <v>40997</v>
      </c>
      <c r="F255" s="101">
        <f>VLOOKUP(A255,VODANET!B$6:C1641,2,0)</f>
        <v>40989</v>
      </c>
      <c r="G255" s="20">
        <v>40997</v>
      </c>
      <c r="H255" s="101">
        <v>40996</v>
      </c>
      <c r="I255" s="101">
        <v>41001</v>
      </c>
      <c r="J255" s="101">
        <v>41001</v>
      </c>
      <c r="K255" s="101">
        <v>41001</v>
      </c>
      <c r="L255" s="101">
        <v>41002</v>
      </c>
    </row>
    <row r="256" spans="1:13">
      <c r="A256" s="76" t="s">
        <v>2462</v>
      </c>
      <c r="B256" s="76">
        <v>936</v>
      </c>
      <c r="C256" s="76" t="s">
        <v>2474</v>
      </c>
      <c r="D256" s="100" t="str">
        <f>VLOOKUP(A256,VODANET!B260:G1043,6,0)</f>
        <v>A AGENDAR</v>
      </c>
      <c r="E256" s="101" t="str">
        <f>VLOOKUP(A256,VODANET!B260:O952,14,0)</f>
        <v>-</v>
      </c>
      <c r="F256" s="101">
        <f>VLOOKUP(A256,VODANET!B$6:C1642,2,0)</f>
        <v>40989</v>
      </c>
    </row>
    <row r="257" spans="1:12">
      <c r="A257" s="76" t="s">
        <v>2463</v>
      </c>
      <c r="B257" s="76">
        <v>935</v>
      </c>
      <c r="C257" s="76" t="s">
        <v>2475</v>
      </c>
      <c r="D257" s="100" t="str">
        <f>VLOOKUP(A257,VODANET!B261:G1044,6,0)</f>
        <v>ACEITO</v>
      </c>
      <c r="E257" s="101">
        <f>VLOOKUP(A257,VODANET!B261:O953,14,0)</f>
        <v>40998</v>
      </c>
      <c r="F257" s="101">
        <f>VLOOKUP(A257,VODANET!B$6:C1643,2,0)</f>
        <v>40989</v>
      </c>
      <c r="G257" s="20">
        <v>40998</v>
      </c>
      <c r="H257" s="20">
        <v>40998</v>
      </c>
      <c r="I257" s="101">
        <v>41001</v>
      </c>
      <c r="J257" s="101">
        <v>41001</v>
      </c>
      <c r="K257" s="101">
        <v>41001</v>
      </c>
      <c r="L257" s="101">
        <v>41002</v>
      </c>
    </row>
    <row r="258" spans="1:12">
      <c r="A258" s="76" t="s">
        <v>2464</v>
      </c>
      <c r="B258" s="76">
        <v>934</v>
      </c>
      <c r="C258" s="76" t="s">
        <v>2551</v>
      </c>
      <c r="D258" s="100" t="str">
        <f>VLOOKUP(A258,VODANET!B262:G1045,6,0)</f>
        <v>AGENDADO</v>
      </c>
      <c r="E258" s="101">
        <f>VLOOKUP(A258,VODANET!B262:O954,14,0)</f>
        <v>41015</v>
      </c>
      <c r="F258" s="101">
        <f>VLOOKUP(A258,VODANET!B$6:C1644,2,0)</f>
        <v>40989</v>
      </c>
    </row>
    <row r="259" spans="1:12">
      <c r="A259" s="76" t="s">
        <v>2604</v>
      </c>
      <c r="B259" s="76">
        <v>955</v>
      </c>
      <c r="C259" s="76" t="s">
        <v>2605</v>
      </c>
      <c r="D259" s="100" t="str">
        <f>VLOOKUP(A259,VODANET!B263:G1046,6,0)</f>
        <v>A AGENDAR</v>
      </c>
      <c r="E259" s="101" t="str">
        <f>VLOOKUP(A259,VODANET!B263:O955,14,0)</f>
        <v>-</v>
      </c>
      <c r="F259" s="101">
        <f>VLOOKUP(A259,VODANET!B$6:C1645,2,0)</f>
        <v>40997</v>
      </c>
    </row>
    <row r="260" spans="1:12">
      <c r="A260" s="76" t="s">
        <v>2784</v>
      </c>
      <c r="B260" s="76">
        <v>3231</v>
      </c>
      <c r="C260" s="76" t="s">
        <v>118</v>
      </c>
      <c r="D260" s="100" t="str">
        <f>VLOOKUP(A260,VODANET!B271:G1047,6,0)</f>
        <v>ACEITO</v>
      </c>
      <c r="E260" s="101">
        <f>VLOOKUP(A260,VODANET!B271:O956,14,0)</f>
        <v>41011</v>
      </c>
      <c r="F260" s="101">
        <f>VLOOKUP(A260,VODANET!B$6:C1646,2,0)</f>
        <v>41001</v>
      </c>
      <c r="H260" s="101">
        <v>41009</v>
      </c>
      <c r="I260" s="101">
        <v>41011</v>
      </c>
      <c r="J260" s="101">
        <v>41011</v>
      </c>
      <c r="K260" s="101">
        <v>41011</v>
      </c>
    </row>
    <row r="261" spans="1:12">
      <c r="A261" s="76" t="s">
        <v>2785</v>
      </c>
      <c r="B261" s="76">
        <v>3232</v>
      </c>
      <c r="C261" s="76" t="s">
        <v>118</v>
      </c>
      <c r="D261" s="100" t="str">
        <f>VLOOKUP(A261,VODANET!B272:G1048,6,0)</f>
        <v>EM ANDAMENTO</v>
      </c>
      <c r="E261" s="101">
        <f>VLOOKUP(A261,VODANET!B272:O957,14,0)</f>
        <v>41010</v>
      </c>
      <c r="H261" s="101">
        <v>41009</v>
      </c>
    </row>
    <row r="262" spans="1:12">
      <c r="A262" s="76" t="s">
        <v>2786</v>
      </c>
      <c r="B262" s="76">
        <v>3233</v>
      </c>
      <c r="C262" s="76" t="s">
        <v>118</v>
      </c>
      <c r="D262" s="100" t="str">
        <f>VLOOKUP(A262,VODANET!B273:G1049,6,0)</f>
        <v>EM ANDAMENTO</v>
      </c>
      <c r="E262" s="101" t="e">
        <f>VLOOKUP(A262,VODANET!B273:O958,14,0)</f>
        <v>#N/A</v>
      </c>
      <c r="H262" s="101">
        <v>41009</v>
      </c>
    </row>
    <row r="263" spans="1:12">
      <c r="A263" s="76" t="s">
        <v>2787</v>
      </c>
      <c r="B263" s="76">
        <v>3234</v>
      </c>
      <c r="C263" s="76" t="s">
        <v>118</v>
      </c>
      <c r="D263" s="100" t="str">
        <f>VLOOKUP(A263,VODANET!B274:G1050,6,0)</f>
        <v>EM ANDAMENTO</v>
      </c>
      <c r="E263" s="101">
        <f>VLOOKUP(A263,VODANET!B274:O959,14,0)</f>
        <v>41012</v>
      </c>
      <c r="H263" s="101">
        <v>41011</v>
      </c>
    </row>
    <row r="264" spans="1:12">
      <c r="A264" s="76" t="s">
        <v>2788</v>
      </c>
      <c r="B264" s="76">
        <v>3236</v>
      </c>
      <c r="C264" s="76" t="s">
        <v>118</v>
      </c>
      <c r="D264" s="100" t="str">
        <f>VLOOKUP(A264,VODANET!B275:G1051,6,0)</f>
        <v>A ACEITAR</v>
      </c>
      <c r="E264" s="101">
        <f>VLOOKUP(A264,VODANET!B275:O960,14,0)</f>
        <v>41012</v>
      </c>
      <c r="H264" s="101">
        <v>41011</v>
      </c>
    </row>
    <row r="265" spans="1:12">
      <c r="A265" s="76" t="s">
        <v>2806</v>
      </c>
      <c r="B265" s="76">
        <v>3237</v>
      </c>
      <c r="C265" s="76" t="s">
        <v>118</v>
      </c>
      <c r="D265" s="100" t="e">
        <f>VLOOKUP(A265,VODANET!B276:G1052,6,0)</f>
        <v>#N/A</v>
      </c>
      <c r="E265" s="101" t="e">
        <f>VLOOKUP(A265,VODANET!B276:O961,14,0)</f>
        <v>#N/A</v>
      </c>
    </row>
    <row r="266" spans="1:12">
      <c r="A266" s="76" t="s">
        <v>2789</v>
      </c>
      <c r="B266" s="76">
        <v>3238</v>
      </c>
      <c r="C266" s="76" t="s">
        <v>118</v>
      </c>
      <c r="D266" s="100" t="str">
        <f>VLOOKUP(A266,VODANET!B277:G1053,6,0)</f>
        <v>A AGENDAR</v>
      </c>
      <c r="E266" s="101" t="str">
        <f>VLOOKUP(A266,VODANET!B277:O962,14,0)</f>
        <v>-</v>
      </c>
    </row>
    <row r="267" spans="1:12">
      <c r="A267" s="76" t="s">
        <v>2790</v>
      </c>
      <c r="B267" s="76">
        <v>3239</v>
      </c>
      <c r="C267" s="76" t="s">
        <v>118</v>
      </c>
      <c r="D267" s="100" t="str">
        <f>VLOOKUP(A267,VODANET!B278:G1054,6,0)</f>
        <v>A AGENDAR</v>
      </c>
      <c r="E267" s="101" t="str">
        <f>VLOOKUP(A267,VODANET!B278:O963,14,0)</f>
        <v>-</v>
      </c>
    </row>
    <row r="268" spans="1:12">
      <c r="A268" s="76" t="s">
        <v>2791</v>
      </c>
      <c r="B268" s="76">
        <v>3240</v>
      </c>
      <c r="C268" s="76" t="s">
        <v>118</v>
      </c>
      <c r="D268" s="100" t="str">
        <f>VLOOKUP(A268,VODANET!B279:G1055,6,0)</f>
        <v>A AGENDAR</v>
      </c>
      <c r="E268" s="101" t="str">
        <f>VLOOKUP(A268,VODANET!B279:O964,14,0)</f>
        <v>-</v>
      </c>
    </row>
    <row r="269" spans="1:12">
      <c r="A269" s="76" t="s">
        <v>2807</v>
      </c>
      <c r="B269" s="76">
        <v>3241</v>
      </c>
      <c r="C269" s="76" t="s">
        <v>118</v>
      </c>
      <c r="D269" s="100" t="e">
        <f>VLOOKUP(A269,VODANET!B280:G1056,6,0)</f>
        <v>#N/A</v>
      </c>
      <c r="E269" s="101" t="e">
        <f>VLOOKUP(A269,VODANET!B280:O965,14,0)</f>
        <v>#N/A</v>
      </c>
    </row>
    <row r="270" spans="1:12">
      <c r="A270" s="76" t="s">
        <v>2792</v>
      </c>
      <c r="B270" s="76">
        <v>3242</v>
      </c>
      <c r="C270" s="76" t="s">
        <v>118</v>
      </c>
      <c r="D270" s="100" t="str">
        <f>VLOOKUP(A270,VODANET!B281:G1057,6,0)</f>
        <v>EM ANDAMENTO</v>
      </c>
      <c r="E270" s="101" t="e">
        <f>VLOOKUP(A270,VODANET!B281:O966,14,0)</f>
        <v>#N/A</v>
      </c>
      <c r="H270" s="101">
        <v>41010</v>
      </c>
    </row>
    <row r="271" spans="1:12">
      <c r="A271" s="76" t="s">
        <v>2793</v>
      </c>
      <c r="B271" s="76">
        <v>3243</v>
      </c>
      <c r="C271" s="76" t="s">
        <v>118</v>
      </c>
      <c r="D271" s="100" t="str">
        <f>VLOOKUP(A271,VODANET!B282:G1058,6,0)</f>
        <v>A AGENDAR</v>
      </c>
      <c r="E271" s="101" t="str">
        <f>VLOOKUP(A271,VODANET!B282:O967,14,0)</f>
        <v>-</v>
      </c>
    </row>
    <row r="272" spans="1:12">
      <c r="A272" s="76" t="s">
        <v>2794</v>
      </c>
      <c r="B272" s="76">
        <v>3244</v>
      </c>
      <c r="C272" s="76" t="s">
        <v>118</v>
      </c>
      <c r="D272" s="100" t="str">
        <f>VLOOKUP(A272,VODANET!B283:G1059,6,0)</f>
        <v>A ACEITAR</v>
      </c>
      <c r="E272" s="101">
        <f>VLOOKUP(A272,VODANET!B283:O968,14,0)</f>
        <v>41012</v>
      </c>
    </row>
    <row r="273" spans="1:13">
      <c r="A273" s="76" t="s">
        <v>2808</v>
      </c>
      <c r="B273" s="76">
        <v>3245</v>
      </c>
      <c r="C273" s="76" t="s">
        <v>118</v>
      </c>
      <c r="D273" s="100" t="e">
        <f>VLOOKUP(A273,VODANET!B284:G1060,6,0)</f>
        <v>#N/A</v>
      </c>
      <c r="E273" s="101" t="e">
        <f>VLOOKUP(A273,VODANET!B284:O969,14,0)</f>
        <v>#N/A</v>
      </c>
    </row>
    <row r="274" spans="1:13">
      <c r="A274" s="76" t="s">
        <v>2795</v>
      </c>
      <c r="B274" s="76">
        <v>3246</v>
      </c>
      <c r="C274" s="76" t="s">
        <v>118</v>
      </c>
      <c r="D274" s="100" t="str">
        <f>VLOOKUP(A274,VODANET!B285:G1061,6,0)</f>
        <v>AGENDADO</v>
      </c>
      <c r="E274" s="101">
        <f>VLOOKUP(A274,VODANET!B285:O970,14,0)</f>
        <v>41015</v>
      </c>
    </row>
    <row r="275" spans="1:13">
      <c r="A275" s="76" t="s">
        <v>2796</v>
      </c>
      <c r="B275" s="76">
        <v>3247</v>
      </c>
      <c r="C275" s="76" t="s">
        <v>118</v>
      </c>
      <c r="D275" s="100" t="str">
        <f>VLOOKUP(A275,VODANET!B286:G1062,6,0)</f>
        <v>A AGENDAR</v>
      </c>
      <c r="E275" s="101" t="str">
        <f>VLOOKUP(A275,VODANET!B286:O971,14,0)</f>
        <v>-</v>
      </c>
    </row>
    <row r="276" spans="1:13">
      <c r="A276" s="76" t="s">
        <v>2797</v>
      </c>
      <c r="B276" s="76">
        <v>3248</v>
      </c>
      <c r="C276" s="76" t="s">
        <v>118</v>
      </c>
      <c r="D276" s="100" t="str">
        <f>VLOOKUP(A276,VODANET!B287:G1063,6,0)</f>
        <v>A AGENDAR</v>
      </c>
      <c r="E276" s="101" t="str">
        <f>VLOOKUP(A276,VODANET!B287:O972,14,0)</f>
        <v>-</v>
      </c>
    </row>
    <row r="277" spans="1:13">
      <c r="A277" s="76" t="s">
        <v>2798</v>
      </c>
      <c r="B277" s="76">
        <v>3249</v>
      </c>
      <c r="C277" s="76" t="s">
        <v>118</v>
      </c>
      <c r="D277" s="100" t="str">
        <f>VLOOKUP(A277,VODANET!B288:G1064,6,0)</f>
        <v>A AGENDAR</v>
      </c>
      <c r="E277" s="101" t="str">
        <f>VLOOKUP(A277,VODANET!B288:O973,14,0)</f>
        <v>-</v>
      </c>
    </row>
    <row r="278" spans="1:13">
      <c r="A278" s="76" t="s">
        <v>2809</v>
      </c>
      <c r="B278" s="76">
        <v>3250</v>
      </c>
      <c r="C278" s="76" t="s">
        <v>118</v>
      </c>
      <c r="D278" s="100" t="e">
        <f>VLOOKUP(A278,VODANET!B289:G1065,6,0)</f>
        <v>#N/A</v>
      </c>
      <c r="E278" s="101" t="e">
        <f>VLOOKUP(A278,VODANET!B289:O974,14,0)</f>
        <v>#N/A</v>
      </c>
    </row>
    <row r="279" spans="1:13">
      <c r="A279" s="76" t="s">
        <v>2799</v>
      </c>
      <c r="B279" s="76">
        <v>3252</v>
      </c>
      <c r="C279" s="76" t="s">
        <v>118</v>
      </c>
      <c r="D279" s="100" t="str">
        <f>VLOOKUP(A279,VODANET!B290:G1066,6,0)</f>
        <v>EM ANDAMENTO</v>
      </c>
      <c r="E279" s="101">
        <f>VLOOKUP(A279,VODANET!B290:O975,14,0)</f>
        <v>41012</v>
      </c>
      <c r="H279" s="101">
        <v>41011</v>
      </c>
    </row>
    <row r="280" spans="1:13">
      <c r="A280" s="76" t="s">
        <v>2800</v>
      </c>
      <c r="B280" s="76">
        <v>3253</v>
      </c>
      <c r="C280" s="76" t="s">
        <v>118</v>
      </c>
      <c r="D280" s="100" t="str">
        <f>VLOOKUP(A280,VODANET!B291:G1067,6,0)</f>
        <v>A AGENDAR</v>
      </c>
      <c r="E280" s="101" t="str">
        <f>VLOOKUP(A280,VODANET!B291:O976,14,0)</f>
        <v>-</v>
      </c>
    </row>
    <row r="281" spans="1:13">
      <c r="A281" s="76" t="s">
        <v>2801</v>
      </c>
      <c r="B281" s="76">
        <v>3254</v>
      </c>
      <c r="C281" s="76" t="s">
        <v>118</v>
      </c>
      <c r="D281" s="100" t="str">
        <f>VLOOKUP(A281,VODANET!B292:G1068,6,0)</f>
        <v>A AGENDAR</v>
      </c>
      <c r="E281" s="101" t="str">
        <f>VLOOKUP(A281,VODANET!B292:O977,14,0)</f>
        <v>-</v>
      </c>
    </row>
    <row r="282" spans="1:13">
      <c r="A282" s="76" t="s">
        <v>2802</v>
      </c>
      <c r="B282" s="76">
        <v>3251</v>
      </c>
      <c r="C282" s="76" t="s">
        <v>118</v>
      </c>
      <c r="D282" s="100" t="str">
        <f>VLOOKUP(A282,VODANET!B293:G1069,6,0)</f>
        <v>A AGENDAR</v>
      </c>
      <c r="E282" s="101" t="str">
        <f>VLOOKUP(A282,VODANET!B293:O978,14,0)</f>
        <v>-</v>
      </c>
    </row>
    <row r="283" spans="1:13">
      <c r="A283" s="76" t="s">
        <v>2803</v>
      </c>
      <c r="B283" s="76">
        <v>3255</v>
      </c>
      <c r="C283" s="76" t="s">
        <v>118</v>
      </c>
      <c r="D283" s="100" t="str">
        <f>VLOOKUP(A283,VODANET!B294:G1070,6,0)</f>
        <v>A AGENDAR</v>
      </c>
      <c r="E283" s="101" t="str">
        <f>VLOOKUP(A283,VODANET!B294:O979,14,0)</f>
        <v>-</v>
      </c>
    </row>
    <row r="284" spans="1:13">
      <c r="A284" s="76" t="s">
        <v>2804</v>
      </c>
      <c r="B284" s="76">
        <v>3259</v>
      </c>
      <c r="C284" s="76" t="s">
        <v>2776</v>
      </c>
      <c r="D284" s="100" t="str">
        <f>VLOOKUP(A284,VODANET!B295:G1071,6,0)</f>
        <v>A AGENDAR</v>
      </c>
      <c r="E284" s="101" t="str">
        <f>VLOOKUP(A284,VODANET!B295:O980,14,0)</f>
        <v>-</v>
      </c>
    </row>
    <row r="285" spans="1:13">
      <c r="A285" s="76" t="s">
        <v>2805</v>
      </c>
      <c r="B285" s="76">
        <v>3235</v>
      </c>
      <c r="C285" s="76" t="s">
        <v>118</v>
      </c>
      <c r="D285" s="100" t="str">
        <f>VLOOKUP(A285,VODANET!B296:G1072,6,0)</f>
        <v>A AGENDAR</v>
      </c>
      <c r="E285" s="101" t="str">
        <f>VLOOKUP(A285,VODANET!B296:O981,14,0)</f>
        <v>-</v>
      </c>
    </row>
    <row r="286" spans="1:13" s="76" customFormat="1">
      <c r="A286" s="76" t="s">
        <v>2649</v>
      </c>
      <c r="B286" s="76">
        <v>950</v>
      </c>
      <c r="C286" s="76" t="s">
        <v>2650</v>
      </c>
      <c r="D286" s="100" t="s">
        <v>779</v>
      </c>
      <c r="E286" s="101" t="e">
        <f>VLOOKUP(A286,VODANET!B297:O982,14,0)</f>
        <v>#N/A</v>
      </c>
      <c r="F286" s="101">
        <v>40997</v>
      </c>
      <c r="G286" s="101" t="s">
        <v>507</v>
      </c>
      <c r="H286" s="101">
        <v>41002</v>
      </c>
      <c r="I286" s="101"/>
      <c r="J286" s="101"/>
      <c r="K286" s="101"/>
      <c r="L286" s="101"/>
      <c r="M286" s="76" t="s">
        <v>2811</v>
      </c>
    </row>
    <row r="287" spans="1:13" s="76" customFormat="1">
      <c r="A287" s="76" t="s">
        <v>2644</v>
      </c>
      <c r="B287" s="76">
        <v>949</v>
      </c>
      <c r="C287" s="76" t="s">
        <v>2645</v>
      </c>
      <c r="D287" s="100" t="s">
        <v>779</v>
      </c>
      <c r="E287" s="101" t="e">
        <f>VLOOKUP(A287,VODANET!B298:O983,14,0)</f>
        <v>#N/A</v>
      </c>
      <c r="F287" s="101">
        <v>40997</v>
      </c>
      <c r="G287" s="101" t="s">
        <v>507</v>
      </c>
      <c r="H287" s="101">
        <v>41002</v>
      </c>
      <c r="I287" s="101"/>
      <c r="J287" s="101"/>
      <c r="K287" s="101"/>
      <c r="L287" s="101"/>
      <c r="M287" s="76" t="s">
        <v>698</v>
      </c>
    </row>
    <row r="288" spans="1:13">
      <c r="A288" s="76">
        <v>3268</v>
      </c>
      <c r="B288" s="76">
        <v>3268</v>
      </c>
      <c r="C288" s="76" t="s">
        <v>2837</v>
      </c>
      <c r="D288" s="100" t="str">
        <f>VLOOKUP(A288,VODANET!B299:G1075,6,0)</f>
        <v>A AGENDAR</v>
      </c>
      <c r="E288" s="101" t="str">
        <f>VLOOKUP(A288,VODANET!B299:O984,14,0)</f>
        <v>-</v>
      </c>
    </row>
    <row r="289" spans="1:5">
      <c r="A289" s="76">
        <v>3269</v>
      </c>
      <c r="B289" s="76">
        <v>3269</v>
      </c>
      <c r="C289" s="76" t="s">
        <v>2841</v>
      </c>
      <c r="D289" s="100" t="str">
        <f>VLOOKUP(A289,VODANET!B300:G1076,6,0)</f>
        <v>A AGENDAR</v>
      </c>
      <c r="E289" s="101" t="str">
        <f>VLOOKUP(A289,VODANET!B300:O985,14,0)</f>
        <v>-</v>
      </c>
    </row>
    <row r="290" spans="1:5">
      <c r="A290" s="76">
        <v>3270</v>
      </c>
      <c r="B290" s="76">
        <v>3270</v>
      </c>
      <c r="C290" s="76" t="s">
        <v>2845</v>
      </c>
      <c r="D290" s="100" t="str">
        <f>VLOOKUP(A290,VODANET!B301:G1077,6,0)</f>
        <v>A AGENDAR</v>
      </c>
      <c r="E290" s="101" t="str">
        <f>VLOOKUP(A290,VODANET!B301:O986,14,0)</f>
        <v>-</v>
      </c>
    </row>
    <row r="291" spans="1:5">
      <c r="A291" s="76">
        <v>3271</v>
      </c>
      <c r="B291" s="76">
        <v>3271</v>
      </c>
      <c r="C291" s="76" t="s">
        <v>2849</v>
      </c>
      <c r="D291" s="100" t="str">
        <f>VLOOKUP(A291,VODANET!B302:G1078,6,0)</f>
        <v>A AGENDAR</v>
      </c>
      <c r="E291" s="101" t="str">
        <f>VLOOKUP(A291,VODANET!B302:O987,14,0)</f>
        <v>-</v>
      </c>
    </row>
    <row r="292" spans="1:5">
      <c r="A292" s="76">
        <v>3272</v>
      </c>
      <c r="B292" s="76">
        <v>3272</v>
      </c>
      <c r="C292" s="76" t="s">
        <v>2849</v>
      </c>
      <c r="D292" s="100" t="str">
        <f>VLOOKUP(A292,VODANET!B303:G1079,6,0)</f>
        <v>A AGENDAR</v>
      </c>
      <c r="E292" s="101" t="str">
        <f>VLOOKUP(A292,VODANET!B303:O988,14,0)</f>
        <v>-</v>
      </c>
    </row>
    <row r="293" spans="1:5">
      <c r="A293" s="76">
        <v>3265</v>
      </c>
      <c r="B293" s="76">
        <v>3265</v>
      </c>
      <c r="C293" s="76" t="s">
        <v>2854</v>
      </c>
      <c r="D293" s="100" t="str">
        <f>VLOOKUP(A293,VODANET!B304:G1080,6,0)</f>
        <v>A AGENDAR</v>
      </c>
      <c r="E293" s="101" t="str">
        <f>VLOOKUP(A293,VODANET!B304:O989,14,0)</f>
        <v>-</v>
      </c>
    </row>
    <row r="294" spans="1:5">
      <c r="A294" s="76">
        <v>3206</v>
      </c>
      <c r="B294" s="76">
        <v>3206</v>
      </c>
      <c r="C294" s="76" t="s">
        <v>2873</v>
      </c>
      <c r="D294" s="100" t="str">
        <f>VLOOKUP(A294,VODANET!B305:G1081,6,0)</f>
        <v>A AGENDAR</v>
      </c>
      <c r="E294" s="101" t="str">
        <f>VLOOKUP(A294,VODANET!B305:O990,14,0)</f>
        <v>-</v>
      </c>
    </row>
    <row r="295" spans="1:5">
      <c r="A295" s="76">
        <f>VODANET!B306</f>
        <v>0</v>
      </c>
      <c r="B295" s="76">
        <f>VODANET!A306</f>
        <v>0</v>
      </c>
      <c r="C295" s="76">
        <f>VODANET!J306</f>
        <v>0</v>
      </c>
      <c r="D295" s="100" t="e">
        <f>VLOOKUP(A295,VODANET!B306:G1082,6,0)</f>
        <v>#N/A</v>
      </c>
      <c r="E295" s="101" t="e">
        <f>VLOOKUP(A295,VODANET!B306:O991,14,0)</f>
        <v>#N/A</v>
      </c>
    </row>
    <row r="296" spans="1:5">
      <c r="A296" s="76">
        <f>VODANET!B307</f>
        <v>0</v>
      </c>
      <c r="B296" s="76">
        <f>VODANET!A307</f>
        <v>0</v>
      </c>
      <c r="C296" s="76">
        <f>VODANET!J307</f>
        <v>0</v>
      </c>
      <c r="D296" s="100" t="e">
        <f>VLOOKUP(A296,VODANET!B307:G1083,6,0)</f>
        <v>#N/A</v>
      </c>
      <c r="E296" s="101" t="e">
        <f>VLOOKUP(A296,VODANET!B307:O992,14,0)</f>
        <v>#N/A</v>
      </c>
    </row>
    <row r="297" spans="1:5">
      <c r="A297" s="76">
        <f>VODANET!B308</f>
        <v>0</v>
      </c>
      <c r="B297" s="76">
        <f>VODANET!A308</f>
        <v>0</v>
      </c>
      <c r="C297" s="76">
        <f>VODANET!J308</f>
        <v>0</v>
      </c>
      <c r="D297" s="100" t="e">
        <f>VLOOKUP(A297,VODANET!B308:G1084,6,0)</f>
        <v>#N/A</v>
      </c>
      <c r="E297" s="101" t="e">
        <f>VLOOKUP(A297,VODANET!B308:O993,14,0)</f>
        <v>#N/A</v>
      </c>
    </row>
    <row r="298" spans="1:5">
      <c r="A298" s="76">
        <f>VODANET!B309</f>
        <v>0</v>
      </c>
      <c r="B298" s="76">
        <f>VODANET!A309</f>
        <v>0</v>
      </c>
      <c r="C298" s="76">
        <f>VODANET!J309</f>
        <v>0</v>
      </c>
      <c r="D298" s="100" t="e">
        <f>VLOOKUP(A298,VODANET!B309:G1085,6,0)</f>
        <v>#N/A</v>
      </c>
      <c r="E298" s="101" t="e">
        <f>VLOOKUP(A298,VODANET!B309:O994,14,0)</f>
        <v>#N/A</v>
      </c>
    </row>
    <row r="299" spans="1:5">
      <c r="A299" s="76">
        <f>VODANET!B310</f>
        <v>0</v>
      </c>
      <c r="B299" s="76">
        <f>VODANET!A310</f>
        <v>0</v>
      </c>
      <c r="C299" s="76">
        <f>VODANET!J310</f>
        <v>0</v>
      </c>
      <c r="D299" s="100" t="e">
        <f>VLOOKUP(A299,VODANET!B310:G1086,6,0)</f>
        <v>#N/A</v>
      </c>
      <c r="E299" s="101" t="e">
        <f>VLOOKUP(A299,VODANET!B310:O995,14,0)</f>
        <v>#N/A</v>
      </c>
    </row>
    <row r="300" spans="1:5">
      <c r="A300" s="76">
        <f>VODANET!B311</f>
        <v>0</v>
      </c>
      <c r="B300" s="76">
        <f>VODANET!A311</f>
        <v>0</v>
      </c>
      <c r="C300" s="76">
        <f>VODANET!J311</f>
        <v>0</v>
      </c>
      <c r="D300" s="100" t="e">
        <f>VLOOKUP(A300,VODANET!B311:G1087,6,0)</f>
        <v>#N/A</v>
      </c>
      <c r="E300" s="101" t="e">
        <f>VLOOKUP(A300,VODANET!B311:O996,14,0)</f>
        <v>#N/A</v>
      </c>
    </row>
    <row r="301" spans="1:5">
      <c r="A301" s="76">
        <f>VODANET!B312</f>
        <v>0</v>
      </c>
      <c r="B301" s="76">
        <f>VODANET!A312</f>
        <v>0</v>
      </c>
      <c r="C301" s="76">
        <f>VODANET!J312</f>
        <v>0</v>
      </c>
      <c r="D301" s="100" t="e">
        <f>VLOOKUP(A301,VODANET!B312:G1088,6,0)</f>
        <v>#N/A</v>
      </c>
      <c r="E301" s="101" t="e">
        <f>VLOOKUP(A301,VODANET!B312:O997,14,0)</f>
        <v>#N/A</v>
      </c>
    </row>
    <row r="302" spans="1:5">
      <c r="A302" s="76">
        <f>VODANET!B313</f>
        <v>0</v>
      </c>
      <c r="B302" s="76">
        <f>VODANET!A313</f>
        <v>0</v>
      </c>
      <c r="C302" s="76">
        <f>VODANET!J313</f>
        <v>0</v>
      </c>
      <c r="D302" s="100" t="e">
        <f>VLOOKUP(A302,VODANET!B313:G1089,6,0)</f>
        <v>#N/A</v>
      </c>
      <c r="E302" s="101" t="e">
        <f>VLOOKUP(A302,VODANET!B313:O998,14,0)</f>
        <v>#N/A</v>
      </c>
    </row>
    <row r="303" spans="1:5">
      <c r="A303" s="76">
        <f>VODANET!B314</f>
        <v>0</v>
      </c>
      <c r="B303" s="76">
        <f>VODANET!A314</f>
        <v>0</v>
      </c>
      <c r="C303" s="76">
        <f>VODANET!J314</f>
        <v>0</v>
      </c>
      <c r="D303" s="100" t="e">
        <f>VLOOKUP(A303,VODANET!B314:G1090,6,0)</f>
        <v>#N/A</v>
      </c>
      <c r="E303" s="101" t="e">
        <f>VLOOKUP(A303,VODANET!B314:O999,14,0)</f>
        <v>#N/A</v>
      </c>
    </row>
    <row r="304" spans="1:5">
      <c r="A304" s="76">
        <f>VODANET!B315</f>
        <v>0</v>
      </c>
      <c r="B304" s="76">
        <f>VODANET!A315</f>
        <v>0</v>
      </c>
      <c r="C304" s="76">
        <f>VODANET!J315</f>
        <v>0</v>
      </c>
      <c r="D304" s="100" t="e">
        <f>VLOOKUP(A304,VODANET!B315:G1091,6,0)</f>
        <v>#N/A</v>
      </c>
      <c r="E304" s="101" t="e">
        <f>VLOOKUP(A304,VODANET!B315:O1000,14,0)</f>
        <v>#N/A</v>
      </c>
    </row>
    <row r="305" spans="1:5">
      <c r="A305" s="76">
        <f>VODANET!B316</f>
        <v>0</v>
      </c>
      <c r="B305" s="76">
        <f>VODANET!A316</f>
        <v>0</v>
      </c>
      <c r="C305" s="76">
        <f>VODANET!J316</f>
        <v>0</v>
      </c>
      <c r="D305" s="100" t="e">
        <f>VLOOKUP(A305,VODANET!B316:G1092,6,0)</f>
        <v>#N/A</v>
      </c>
      <c r="E305" s="101" t="e">
        <f>VLOOKUP(A305,VODANET!B316:O1001,14,0)</f>
        <v>#N/A</v>
      </c>
    </row>
    <row r="306" spans="1:5">
      <c r="A306" s="76">
        <f>VODANET!B317</f>
        <v>0</v>
      </c>
      <c r="B306" s="76">
        <f>VODANET!A317</f>
        <v>0</v>
      </c>
      <c r="C306" s="76">
        <f>VODANET!J317</f>
        <v>0</v>
      </c>
      <c r="D306" s="100" t="e">
        <f>VLOOKUP(A306,VODANET!B317:G1093,6,0)</f>
        <v>#N/A</v>
      </c>
      <c r="E306" s="101" t="e">
        <f>VLOOKUP(A306,VODANET!B317:O1002,14,0)</f>
        <v>#N/A</v>
      </c>
    </row>
    <row r="307" spans="1:5">
      <c r="A307" s="76">
        <f>VODANET!B318</f>
        <v>0</v>
      </c>
      <c r="B307" s="76">
        <f>VODANET!A318</f>
        <v>0</v>
      </c>
      <c r="C307" s="76">
        <f>VODANET!J318</f>
        <v>0</v>
      </c>
      <c r="D307" s="100" t="e">
        <f>VLOOKUP(A307,VODANET!B318:G1094,6,0)</f>
        <v>#N/A</v>
      </c>
      <c r="E307" s="101" t="e">
        <f>VLOOKUP(A307,VODANET!B318:O1003,14,0)</f>
        <v>#N/A</v>
      </c>
    </row>
    <row r="308" spans="1:5">
      <c r="A308" s="76">
        <f>VODANET!B319</f>
        <v>0</v>
      </c>
      <c r="B308" s="76">
        <f>VODANET!A319</f>
        <v>0</v>
      </c>
      <c r="C308" s="76">
        <f>VODANET!J319</f>
        <v>0</v>
      </c>
      <c r="D308" s="100" t="e">
        <f>VLOOKUP(A308,VODANET!B319:G1095,6,0)</f>
        <v>#N/A</v>
      </c>
      <c r="E308" s="101" t="e">
        <f>VLOOKUP(A308,VODANET!B319:O1004,14,0)</f>
        <v>#N/A</v>
      </c>
    </row>
    <row r="309" spans="1:5">
      <c r="A309" s="76">
        <f>VODANET!B320</f>
        <v>0</v>
      </c>
      <c r="B309" s="76">
        <f>VODANET!A320</f>
        <v>0</v>
      </c>
      <c r="C309" s="76">
        <f>VODANET!J320</f>
        <v>0</v>
      </c>
      <c r="D309" s="100" t="e">
        <f>VLOOKUP(A309,VODANET!B320:G1096,6,0)</f>
        <v>#N/A</v>
      </c>
      <c r="E309" s="101" t="e">
        <f>VLOOKUP(A309,VODANET!B320:O1005,14,0)</f>
        <v>#N/A</v>
      </c>
    </row>
    <row r="310" spans="1:5">
      <c r="A310" s="76">
        <f>VODANET!B321</f>
        <v>0</v>
      </c>
      <c r="B310" s="76">
        <f>VODANET!A321</f>
        <v>0</v>
      </c>
      <c r="C310" s="76">
        <f>VODANET!J321</f>
        <v>0</v>
      </c>
      <c r="D310" s="100" t="e">
        <f>VLOOKUP(A310,VODANET!B321:G1097,6,0)</f>
        <v>#N/A</v>
      </c>
      <c r="E310" s="101" t="e">
        <f>VLOOKUP(A310,VODANET!B321:O1006,14,0)</f>
        <v>#N/A</v>
      </c>
    </row>
    <row r="311" spans="1:5">
      <c r="A311" s="76">
        <f>VODANET!B322</f>
        <v>0</v>
      </c>
      <c r="B311" s="76">
        <f>VODANET!A322</f>
        <v>0</v>
      </c>
      <c r="C311" s="76">
        <f>VODANET!J322</f>
        <v>0</v>
      </c>
      <c r="D311" s="100" t="e">
        <f>VLOOKUP(A311,VODANET!B322:G1098,6,0)</f>
        <v>#N/A</v>
      </c>
      <c r="E311" s="101" t="e">
        <f>VLOOKUP(A311,VODANET!B322:O1007,14,0)</f>
        <v>#N/A</v>
      </c>
    </row>
    <row r="312" spans="1:5">
      <c r="A312" s="76">
        <f>VODANET!B323</f>
        <v>0</v>
      </c>
      <c r="B312" s="76">
        <f>VODANET!A323</f>
        <v>0</v>
      </c>
      <c r="C312" s="76">
        <f>VODANET!J323</f>
        <v>0</v>
      </c>
      <c r="D312" s="100" t="e">
        <f>VLOOKUP(A312,VODANET!B323:G1099,6,0)</f>
        <v>#N/A</v>
      </c>
      <c r="E312" s="101" t="e">
        <f>VLOOKUP(A312,VODANET!B323:O1008,14,0)</f>
        <v>#N/A</v>
      </c>
    </row>
    <row r="313" spans="1:5">
      <c r="A313" s="76">
        <f>VODANET!B324</f>
        <v>0</v>
      </c>
      <c r="B313" s="76">
        <f>VODANET!A324</f>
        <v>0</v>
      </c>
      <c r="C313" s="76">
        <f>VODANET!J324</f>
        <v>0</v>
      </c>
      <c r="D313" s="100" t="e">
        <f>VLOOKUP(A313,VODANET!B324:G1100,6,0)</f>
        <v>#N/A</v>
      </c>
      <c r="E313" s="101" t="e">
        <f>VLOOKUP(A313,VODANET!B324:O1009,14,0)</f>
        <v>#N/A</v>
      </c>
    </row>
    <row r="314" spans="1:5">
      <c r="A314" s="76">
        <f>VODANET!B325</f>
        <v>0</v>
      </c>
      <c r="B314" s="76">
        <f>VODANET!A325</f>
        <v>0</v>
      </c>
      <c r="C314" s="76">
        <f>VODANET!J325</f>
        <v>0</v>
      </c>
      <c r="D314" s="100" t="e">
        <f>VLOOKUP(A314,VODANET!B325:G1101,6,0)</f>
        <v>#N/A</v>
      </c>
      <c r="E314" s="101" t="e">
        <f>VLOOKUP(A314,VODANET!B325:O1010,14,0)</f>
        <v>#N/A</v>
      </c>
    </row>
    <row r="315" spans="1:5">
      <c r="A315" s="76">
        <f>VODANET!B326</f>
        <v>0</v>
      </c>
      <c r="B315" s="76">
        <f>VODANET!A326</f>
        <v>0</v>
      </c>
      <c r="C315" s="76">
        <f>VODANET!J326</f>
        <v>0</v>
      </c>
      <c r="D315" s="100" t="e">
        <f>VLOOKUP(A315,VODANET!B326:G1102,6,0)</f>
        <v>#N/A</v>
      </c>
      <c r="E315" s="101" t="e">
        <f>VLOOKUP(A315,VODANET!B326:O1011,14,0)</f>
        <v>#N/A</v>
      </c>
    </row>
    <row r="316" spans="1:5">
      <c r="A316" s="76">
        <f>VODANET!B327</f>
        <v>0</v>
      </c>
      <c r="B316" s="76">
        <f>VODANET!A327</f>
        <v>0</v>
      </c>
      <c r="C316" s="76">
        <f>VODANET!J327</f>
        <v>0</v>
      </c>
      <c r="D316" s="100" t="e">
        <f>VLOOKUP(A316,VODANET!B327:G1103,6,0)</f>
        <v>#N/A</v>
      </c>
      <c r="E316" s="101" t="e">
        <f>VLOOKUP(A316,VODANET!B327:O1012,14,0)</f>
        <v>#N/A</v>
      </c>
    </row>
    <row r="317" spans="1:5">
      <c r="A317" s="76">
        <f>VODANET!B328</f>
        <v>0</v>
      </c>
      <c r="B317" s="76">
        <f>VODANET!A328</f>
        <v>0</v>
      </c>
      <c r="C317" s="76">
        <f>VODANET!J328</f>
        <v>0</v>
      </c>
      <c r="D317" s="100" t="e">
        <f>VLOOKUP(A317,VODANET!B328:G1104,6,0)</f>
        <v>#N/A</v>
      </c>
      <c r="E317" s="101" t="e">
        <f>VLOOKUP(A317,VODANET!B328:O1013,14,0)</f>
        <v>#N/A</v>
      </c>
    </row>
    <row r="318" spans="1:5">
      <c r="A318" s="76">
        <f>VODANET!B329</f>
        <v>0</v>
      </c>
      <c r="B318" s="76">
        <f>VODANET!A329</f>
        <v>0</v>
      </c>
      <c r="C318" s="76">
        <f>VODANET!J329</f>
        <v>0</v>
      </c>
      <c r="D318" s="100" t="e">
        <f>VLOOKUP(A318,VODANET!B329:G1105,6,0)</f>
        <v>#N/A</v>
      </c>
      <c r="E318" s="101" t="e">
        <f>VLOOKUP(A318,VODANET!B329:O1014,14,0)</f>
        <v>#N/A</v>
      </c>
    </row>
    <row r="319" spans="1:5">
      <c r="A319" s="76">
        <f>VODANET!B330</f>
        <v>0</v>
      </c>
      <c r="B319" s="76">
        <f>VODANET!A330</f>
        <v>0</v>
      </c>
      <c r="C319" s="76">
        <f>VODANET!J330</f>
        <v>0</v>
      </c>
      <c r="D319" s="100" t="e">
        <f>VLOOKUP(A319,VODANET!B330:G1106,6,0)</f>
        <v>#N/A</v>
      </c>
      <c r="E319" s="101" t="e">
        <f>VLOOKUP(A319,VODANET!B330:O1015,14,0)</f>
        <v>#N/A</v>
      </c>
    </row>
    <row r="320" spans="1:5">
      <c r="A320" s="76">
        <f>VODANET!B331</f>
        <v>0</v>
      </c>
      <c r="B320" s="76">
        <f>VODANET!A331</f>
        <v>0</v>
      </c>
      <c r="C320" s="76">
        <f>VODANET!J331</f>
        <v>0</v>
      </c>
      <c r="D320" s="100" t="e">
        <f>VLOOKUP(A320,VODANET!B331:G1107,6,0)</f>
        <v>#N/A</v>
      </c>
      <c r="E320" s="101" t="e">
        <f>VLOOKUP(A320,VODANET!B331:O1016,14,0)</f>
        <v>#N/A</v>
      </c>
    </row>
    <row r="321" spans="1:5">
      <c r="A321" s="76">
        <f>VODANET!B332</f>
        <v>0</v>
      </c>
      <c r="B321" s="76">
        <f>VODANET!A332</f>
        <v>0</v>
      </c>
      <c r="C321" s="76">
        <f>VODANET!J332</f>
        <v>0</v>
      </c>
      <c r="D321" s="100" t="e">
        <f>VLOOKUP(A321,VODANET!B332:G1108,6,0)</f>
        <v>#N/A</v>
      </c>
      <c r="E321" s="101" t="e">
        <f>VLOOKUP(A321,VODANET!B332:O1017,14,0)</f>
        <v>#N/A</v>
      </c>
    </row>
    <row r="322" spans="1:5">
      <c r="A322" s="76">
        <f>VODANET!B333</f>
        <v>0</v>
      </c>
      <c r="B322" s="76">
        <f>VODANET!A333</f>
        <v>0</v>
      </c>
      <c r="C322" s="76">
        <f>VODANET!J333</f>
        <v>0</v>
      </c>
      <c r="D322" s="100" t="e">
        <f>VLOOKUP(A322,VODANET!B333:G1109,6,0)</f>
        <v>#N/A</v>
      </c>
      <c r="E322" s="101" t="e">
        <f>VLOOKUP(A322,VODANET!B333:O1018,14,0)</f>
        <v>#N/A</v>
      </c>
    </row>
    <row r="323" spans="1:5">
      <c r="A323" s="76">
        <f>VODANET!B334</f>
        <v>0</v>
      </c>
      <c r="B323" s="76">
        <f>VODANET!A334</f>
        <v>0</v>
      </c>
      <c r="C323" s="76">
        <f>VODANET!J334</f>
        <v>0</v>
      </c>
      <c r="D323" s="100" t="e">
        <f>VLOOKUP(A323,VODANET!B334:G1110,6,0)</f>
        <v>#N/A</v>
      </c>
      <c r="E323" s="101" t="e">
        <f>VLOOKUP(A323,VODANET!B334:O1019,14,0)</f>
        <v>#N/A</v>
      </c>
    </row>
    <row r="324" spans="1:5">
      <c r="A324" s="76">
        <f>VODANET!B335</f>
        <v>0</v>
      </c>
      <c r="B324" s="76">
        <f>VODANET!A335</f>
        <v>0</v>
      </c>
      <c r="C324" s="76">
        <f>VODANET!J335</f>
        <v>0</v>
      </c>
      <c r="D324" s="100" t="e">
        <f>VLOOKUP(A324,VODANET!B335:G1111,6,0)</f>
        <v>#N/A</v>
      </c>
      <c r="E324" s="101" t="e">
        <f>VLOOKUP(A324,VODANET!B335:O1020,14,0)</f>
        <v>#N/A</v>
      </c>
    </row>
    <row r="325" spans="1:5">
      <c r="A325" s="76">
        <f>VODANET!B336</f>
        <v>0</v>
      </c>
      <c r="B325" s="76">
        <f>VODANET!A336</f>
        <v>0</v>
      </c>
      <c r="C325" s="76">
        <f>VODANET!J336</f>
        <v>0</v>
      </c>
      <c r="D325" s="100" t="e">
        <f>VLOOKUP(A325,VODANET!B336:G1112,6,0)</f>
        <v>#N/A</v>
      </c>
      <c r="E325" s="101" t="e">
        <f>VLOOKUP(A325,VODANET!B336:O1021,14,0)</f>
        <v>#N/A</v>
      </c>
    </row>
    <row r="326" spans="1:5">
      <c r="A326" s="76">
        <f>VODANET!B337</f>
        <v>0</v>
      </c>
      <c r="B326" s="76">
        <f>VODANET!A337</f>
        <v>0</v>
      </c>
      <c r="C326" s="76">
        <f>VODANET!J337</f>
        <v>0</v>
      </c>
      <c r="D326" s="100" t="e">
        <f>VLOOKUP(A326,VODANET!B337:G1113,6,0)</f>
        <v>#N/A</v>
      </c>
      <c r="E326" s="101" t="e">
        <f>VLOOKUP(A326,VODANET!B337:O1022,14,0)</f>
        <v>#N/A</v>
      </c>
    </row>
    <row r="327" spans="1:5">
      <c r="A327" s="76">
        <f>VODANET!B338</f>
        <v>0</v>
      </c>
      <c r="B327" s="76">
        <f>VODANET!A338</f>
        <v>0</v>
      </c>
      <c r="C327" s="76">
        <f>VODANET!J338</f>
        <v>0</v>
      </c>
      <c r="D327" s="100" t="e">
        <f>VLOOKUP(A327,VODANET!B338:G1114,6,0)</f>
        <v>#N/A</v>
      </c>
      <c r="E327" s="101" t="e">
        <f>VLOOKUP(A327,VODANET!B338:O1023,14,0)</f>
        <v>#N/A</v>
      </c>
    </row>
    <row r="328" spans="1:5">
      <c r="A328" s="76">
        <f>VODANET!B339</f>
        <v>0</v>
      </c>
      <c r="B328" s="76">
        <f>VODANET!A339</f>
        <v>0</v>
      </c>
      <c r="C328" s="76">
        <f>VODANET!J339</f>
        <v>0</v>
      </c>
      <c r="D328" s="100" t="e">
        <f>VLOOKUP(A328,VODANET!B339:G1115,6,0)</f>
        <v>#N/A</v>
      </c>
      <c r="E328" s="101" t="e">
        <f>VLOOKUP(A328,VODANET!B339:O1024,14,0)</f>
        <v>#N/A</v>
      </c>
    </row>
    <row r="329" spans="1:5">
      <c r="A329" s="76">
        <f>VODANET!B340</f>
        <v>0</v>
      </c>
      <c r="B329" s="76">
        <f>VODANET!A340</f>
        <v>0</v>
      </c>
      <c r="C329" s="76">
        <f>VODANET!J340</f>
        <v>0</v>
      </c>
      <c r="D329" s="100" t="e">
        <f>VLOOKUP(A329,VODANET!B340:G1116,6,0)</f>
        <v>#N/A</v>
      </c>
      <c r="E329" s="101" t="e">
        <f>VLOOKUP(A329,VODANET!B340:O1025,14,0)</f>
        <v>#N/A</v>
      </c>
    </row>
    <row r="330" spans="1:5">
      <c r="A330" s="76">
        <f>VODANET!B341</f>
        <v>0</v>
      </c>
      <c r="B330" s="76">
        <f>VODANET!A341</f>
        <v>0</v>
      </c>
      <c r="C330" s="76">
        <f>VODANET!J341</f>
        <v>0</v>
      </c>
      <c r="D330" s="100" t="e">
        <f>VLOOKUP(A330,VODANET!B341:G1117,6,0)</f>
        <v>#N/A</v>
      </c>
      <c r="E330" s="101" t="e">
        <f>VLOOKUP(A330,VODANET!B341:O1026,14,0)</f>
        <v>#N/A</v>
      </c>
    </row>
    <row r="331" spans="1:5">
      <c r="A331" s="76">
        <f>VODANET!B342</f>
        <v>0</v>
      </c>
      <c r="B331" s="76">
        <f>VODANET!A342</f>
        <v>0</v>
      </c>
      <c r="C331" s="76">
        <f>VODANET!J342</f>
        <v>0</v>
      </c>
      <c r="D331" s="100" t="e">
        <f>VLOOKUP(A331,VODANET!B342:G1118,6,0)</f>
        <v>#N/A</v>
      </c>
      <c r="E331" s="101" t="e">
        <f>VLOOKUP(A331,VODANET!B342:O1027,14,0)</f>
        <v>#N/A</v>
      </c>
    </row>
    <row r="332" spans="1:5">
      <c r="A332" s="76">
        <f>VODANET!B343</f>
        <v>0</v>
      </c>
      <c r="B332" s="76">
        <f>VODANET!A343</f>
        <v>0</v>
      </c>
      <c r="C332" s="76">
        <f>VODANET!J343</f>
        <v>0</v>
      </c>
      <c r="D332" s="100" t="e">
        <f>VLOOKUP(A332,VODANET!B343:G1119,6,0)</f>
        <v>#N/A</v>
      </c>
      <c r="E332" s="101" t="e">
        <f>VLOOKUP(A332,VODANET!B343:O1028,14,0)</f>
        <v>#N/A</v>
      </c>
    </row>
    <row r="333" spans="1:5">
      <c r="A333" s="76">
        <f>VODANET!B344</f>
        <v>0</v>
      </c>
      <c r="B333" s="76">
        <f>VODANET!A344</f>
        <v>0</v>
      </c>
      <c r="C333" s="76">
        <f>VODANET!J344</f>
        <v>0</v>
      </c>
      <c r="D333" s="100" t="e">
        <f>VLOOKUP(A333,VODANET!B344:G1120,6,0)</f>
        <v>#N/A</v>
      </c>
      <c r="E333" s="101" t="e">
        <f>VLOOKUP(A333,VODANET!B344:O1029,14,0)</f>
        <v>#N/A</v>
      </c>
    </row>
    <row r="334" spans="1:5">
      <c r="A334" s="76">
        <f>VODANET!B345</f>
        <v>0</v>
      </c>
      <c r="B334" s="76">
        <f>VODANET!A345</f>
        <v>0</v>
      </c>
      <c r="C334" s="76">
        <f>VODANET!J345</f>
        <v>0</v>
      </c>
      <c r="D334" s="100" t="e">
        <f>VLOOKUP(A334,VODANET!B345:G1121,6,0)</f>
        <v>#N/A</v>
      </c>
      <c r="E334" s="101" t="e">
        <f>VLOOKUP(A334,VODANET!B345:O1030,14,0)</f>
        <v>#N/A</v>
      </c>
    </row>
    <row r="335" spans="1:5">
      <c r="A335" s="76">
        <f>VODANET!B346</f>
        <v>0</v>
      </c>
      <c r="B335" s="76">
        <f>VODANET!A346</f>
        <v>0</v>
      </c>
      <c r="C335" s="76">
        <f>VODANET!J346</f>
        <v>0</v>
      </c>
      <c r="D335" s="100" t="e">
        <f>VLOOKUP(A335,VODANET!B346:G1122,6,0)</f>
        <v>#N/A</v>
      </c>
      <c r="E335" s="101" t="e">
        <f>VLOOKUP(A335,VODANET!B346:O1031,14,0)</f>
        <v>#N/A</v>
      </c>
    </row>
    <row r="336" spans="1:5">
      <c r="A336" s="76">
        <f>VODANET!B347</f>
        <v>0</v>
      </c>
      <c r="B336" s="76">
        <f>VODANET!A347</f>
        <v>0</v>
      </c>
      <c r="C336" s="76">
        <f>VODANET!J347</f>
        <v>0</v>
      </c>
      <c r="D336" s="100" t="e">
        <f>VLOOKUP(A336,VODANET!B347:G1123,6,0)</f>
        <v>#N/A</v>
      </c>
      <c r="E336" s="101" t="e">
        <f>VLOOKUP(A336,VODANET!B347:O1032,14,0)</f>
        <v>#N/A</v>
      </c>
    </row>
    <row r="337" spans="1:5">
      <c r="A337" s="76">
        <f>VODANET!B348</f>
        <v>0</v>
      </c>
      <c r="B337" s="76">
        <f>VODANET!A348</f>
        <v>0</v>
      </c>
      <c r="C337" s="76">
        <f>VODANET!J348</f>
        <v>0</v>
      </c>
      <c r="D337" s="100" t="e">
        <f>VLOOKUP(A337,VODANET!B348:G1124,6,0)</f>
        <v>#N/A</v>
      </c>
      <c r="E337" s="101" t="e">
        <f>VLOOKUP(A337,VODANET!B348:O1033,14,0)</f>
        <v>#N/A</v>
      </c>
    </row>
    <row r="338" spans="1:5">
      <c r="A338" s="76">
        <f>VODANET!B349</f>
        <v>0</v>
      </c>
      <c r="B338" s="76">
        <f>VODANET!A349</f>
        <v>0</v>
      </c>
      <c r="C338" s="76">
        <f>VODANET!J349</f>
        <v>0</v>
      </c>
      <c r="D338" s="100" t="e">
        <f>VLOOKUP(A338,VODANET!B349:G1125,6,0)</f>
        <v>#N/A</v>
      </c>
      <c r="E338" s="101" t="e">
        <f>VLOOKUP(A338,VODANET!B349:O1034,14,0)</f>
        <v>#N/A</v>
      </c>
    </row>
    <row r="339" spans="1:5">
      <c r="A339" s="76">
        <f>VODANET!B350</f>
        <v>0</v>
      </c>
      <c r="B339" s="76">
        <f>VODANET!A350</f>
        <v>0</v>
      </c>
      <c r="C339" s="76">
        <f>VODANET!J350</f>
        <v>0</v>
      </c>
      <c r="D339" s="100" t="e">
        <f>VLOOKUP(A339,VODANET!B350:G1126,6,0)</f>
        <v>#N/A</v>
      </c>
      <c r="E339" s="101" t="e">
        <f>VLOOKUP(A339,VODANET!B350:O1035,14,0)</f>
        <v>#N/A</v>
      </c>
    </row>
    <row r="340" spans="1:5">
      <c r="A340" s="76">
        <f>VODANET!B351</f>
        <v>0</v>
      </c>
      <c r="B340" s="76">
        <f>VODANET!A351</f>
        <v>0</v>
      </c>
      <c r="C340" s="76">
        <f>VODANET!J351</f>
        <v>0</v>
      </c>
      <c r="D340" s="100" t="e">
        <f>VLOOKUP(A340,VODANET!B351:G1127,6,0)</f>
        <v>#N/A</v>
      </c>
      <c r="E340" s="101" t="e">
        <f>VLOOKUP(A340,VODANET!B351:O1036,14,0)</f>
        <v>#N/A</v>
      </c>
    </row>
    <row r="341" spans="1:5">
      <c r="A341" s="76">
        <f>VODANET!B352</f>
        <v>0</v>
      </c>
      <c r="B341" s="76">
        <f>VODANET!A352</f>
        <v>0</v>
      </c>
      <c r="C341" s="76">
        <f>VODANET!J352</f>
        <v>0</v>
      </c>
      <c r="D341" s="100" t="e">
        <f>VLOOKUP(A341,VODANET!B352:G1128,6,0)</f>
        <v>#N/A</v>
      </c>
      <c r="E341" s="101" t="e">
        <f>VLOOKUP(A341,VODANET!B352:O1037,14,0)</f>
        <v>#N/A</v>
      </c>
    </row>
    <row r="342" spans="1:5">
      <c r="A342" s="76">
        <f>VODANET!B353</f>
        <v>0</v>
      </c>
      <c r="B342" s="76">
        <f>VODANET!A353</f>
        <v>0</v>
      </c>
      <c r="C342" s="76">
        <f>VODANET!J353</f>
        <v>0</v>
      </c>
      <c r="D342" s="100" t="e">
        <f>VLOOKUP(A342,VODANET!B353:G1129,6,0)</f>
        <v>#N/A</v>
      </c>
      <c r="E342" s="101" t="e">
        <f>VLOOKUP(A342,VODANET!B353:O1038,14,0)</f>
        <v>#N/A</v>
      </c>
    </row>
    <row r="343" spans="1:5">
      <c r="A343" s="76">
        <f>VODANET!B354</f>
        <v>0</v>
      </c>
      <c r="B343" s="76">
        <f>VODANET!A354</f>
        <v>0</v>
      </c>
      <c r="C343" s="76">
        <f>VODANET!J354</f>
        <v>0</v>
      </c>
      <c r="D343" s="100" t="e">
        <f>VLOOKUP(A343,VODANET!B354:G1130,6,0)</f>
        <v>#N/A</v>
      </c>
      <c r="E343" s="101" t="e">
        <f>VLOOKUP(A343,VODANET!B354:O1039,14,0)</f>
        <v>#N/A</v>
      </c>
    </row>
    <row r="344" spans="1:5">
      <c r="A344" s="76">
        <f>VODANET!B355</f>
        <v>0</v>
      </c>
      <c r="B344" s="76">
        <f>VODANET!A355</f>
        <v>0</v>
      </c>
      <c r="C344" s="76">
        <f>VODANET!J355</f>
        <v>0</v>
      </c>
      <c r="D344" s="100" t="e">
        <f>VLOOKUP(A344,VODANET!B355:G1131,6,0)</f>
        <v>#N/A</v>
      </c>
      <c r="E344" s="101" t="e">
        <f>VLOOKUP(A344,VODANET!B355:O1040,14,0)</f>
        <v>#N/A</v>
      </c>
    </row>
    <row r="345" spans="1:5">
      <c r="A345" s="76">
        <f>VODANET!B356</f>
        <v>0</v>
      </c>
      <c r="B345" s="76">
        <f>VODANET!A356</f>
        <v>0</v>
      </c>
      <c r="C345" s="76">
        <f>VODANET!J356</f>
        <v>0</v>
      </c>
      <c r="D345" s="100" t="e">
        <f>VLOOKUP(A345,VODANET!B356:G1132,6,0)</f>
        <v>#N/A</v>
      </c>
      <c r="E345" s="101" t="e">
        <f>VLOOKUP(A345,VODANET!B356:O1041,14,0)</f>
        <v>#N/A</v>
      </c>
    </row>
    <row r="346" spans="1:5">
      <c r="A346" s="76">
        <f>VODANET!B357</f>
        <v>0</v>
      </c>
      <c r="B346" s="76">
        <f>VODANET!A357</f>
        <v>0</v>
      </c>
      <c r="C346" s="76">
        <f>VODANET!J357</f>
        <v>0</v>
      </c>
      <c r="D346" s="100" t="e">
        <f>VLOOKUP(A346,VODANET!B357:G1133,6,0)</f>
        <v>#N/A</v>
      </c>
      <c r="E346" s="101" t="e">
        <f>VLOOKUP(A346,VODANET!B357:O1042,14,0)</f>
        <v>#N/A</v>
      </c>
    </row>
    <row r="347" spans="1:5">
      <c r="A347" s="76">
        <f>VODANET!B358</f>
        <v>0</v>
      </c>
      <c r="B347" s="76">
        <f>VODANET!A358</f>
        <v>0</v>
      </c>
      <c r="C347" s="76">
        <f>VODANET!J358</f>
        <v>0</v>
      </c>
      <c r="D347" s="100" t="e">
        <f>VLOOKUP(A347,VODANET!B358:G1134,6,0)</f>
        <v>#N/A</v>
      </c>
      <c r="E347" s="101" t="e">
        <f>VLOOKUP(A347,VODANET!B358:O1043,14,0)</f>
        <v>#N/A</v>
      </c>
    </row>
    <row r="348" spans="1:5">
      <c r="A348" s="76">
        <f>VODANET!B359</f>
        <v>0</v>
      </c>
      <c r="B348" s="76">
        <f>VODANET!A359</f>
        <v>0</v>
      </c>
      <c r="C348" s="76">
        <f>VODANET!J359</f>
        <v>0</v>
      </c>
      <c r="D348" s="100" t="e">
        <f>VLOOKUP(A348,VODANET!B359:G1135,6,0)</f>
        <v>#N/A</v>
      </c>
      <c r="E348" s="101" t="e">
        <f>VLOOKUP(A348,VODANET!B359:O1044,14,0)</f>
        <v>#N/A</v>
      </c>
    </row>
    <row r="349" spans="1:5">
      <c r="A349" s="76">
        <f>VODANET!B360</f>
        <v>0</v>
      </c>
      <c r="B349" s="76">
        <f>VODANET!A360</f>
        <v>0</v>
      </c>
      <c r="C349" s="76">
        <f>VODANET!J360</f>
        <v>0</v>
      </c>
      <c r="D349" s="100" t="e">
        <f>VLOOKUP(A349,VODANET!B360:G1136,6,0)</f>
        <v>#N/A</v>
      </c>
      <c r="E349" s="101" t="e">
        <f>VLOOKUP(A349,VODANET!B360:O1045,14,0)</f>
        <v>#N/A</v>
      </c>
    </row>
    <row r="350" spans="1:5">
      <c r="A350" s="76">
        <f>VODANET!B361</f>
        <v>0</v>
      </c>
      <c r="B350" s="76">
        <f>VODANET!A361</f>
        <v>0</v>
      </c>
      <c r="C350" s="76">
        <f>VODANET!J361</f>
        <v>0</v>
      </c>
      <c r="D350" s="100" t="e">
        <f>VLOOKUP(A350,VODANET!B361:G1137,6,0)</f>
        <v>#N/A</v>
      </c>
      <c r="E350" s="101" t="e">
        <f>VLOOKUP(A350,VODANET!B361:O1046,14,0)</f>
        <v>#N/A</v>
      </c>
    </row>
    <row r="351" spans="1:5">
      <c r="A351" s="76">
        <f>VODANET!B362</f>
        <v>0</v>
      </c>
      <c r="B351" s="76">
        <f>VODANET!A362</f>
        <v>0</v>
      </c>
      <c r="C351" s="76">
        <f>VODANET!J362</f>
        <v>0</v>
      </c>
      <c r="D351" s="100" t="e">
        <f>VLOOKUP(A351,VODANET!B362:G1138,6,0)</f>
        <v>#N/A</v>
      </c>
      <c r="E351" s="101" t="e">
        <f>VLOOKUP(A351,VODANET!B362:O1047,14,0)</f>
        <v>#N/A</v>
      </c>
    </row>
    <row r="352" spans="1:5">
      <c r="A352" s="76">
        <f>VODANET!B363</f>
        <v>0</v>
      </c>
      <c r="B352" s="76">
        <f>VODANET!A363</f>
        <v>0</v>
      </c>
      <c r="C352" s="76">
        <f>VODANET!J363</f>
        <v>0</v>
      </c>
      <c r="D352" s="100" t="e">
        <f>VLOOKUP(A352,VODANET!B363:G1139,6,0)</f>
        <v>#N/A</v>
      </c>
      <c r="E352" s="101" t="e">
        <f>VLOOKUP(A352,VODANET!B363:O1048,14,0)</f>
        <v>#N/A</v>
      </c>
    </row>
    <row r="353" spans="1:5">
      <c r="A353" s="76">
        <f>VODANET!B364</f>
        <v>0</v>
      </c>
      <c r="B353" s="76">
        <f>VODANET!A364</f>
        <v>0</v>
      </c>
      <c r="C353" s="76">
        <f>VODANET!J364</f>
        <v>0</v>
      </c>
      <c r="D353" s="100" t="e">
        <f>VLOOKUP(A353,VODANET!B364:G1140,6,0)</f>
        <v>#N/A</v>
      </c>
      <c r="E353" s="101" t="e">
        <f>VLOOKUP(A353,VODANET!B364:O1049,14,0)</f>
        <v>#N/A</v>
      </c>
    </row>
    <row r="354" spans="1:5">
      <c r="A354" s="76">
        <f>VODANET!B365</f>
        <v>0</v>
      </c>
      <c r="B354" s="76">
        <f>VODANET!A365</f>
        <v>0</v>
      </c>
      <c r="C354" s="76">
        <f>VODANET!J365</f>
        <v>0</v>
      </c>
      <c r="D354" s="100" t="e">
        <f>VLOOKUP(A354,VODANET!B365:G1141,6,0)</f>
        <v>#N/A</v>
      </c>
      <c r="E354" s="101" t="e">
        <f>VLOOKUP(A354,VODANET!B365:O1050,14,0)</f>
        <v>#N/A</v>
      </c>
    </row>
    <row r="355" spans="1:5">
      <c r="A355" s="76">
        <f>VODANET!B366</f>
        <v>0</v>
      </c>
      <c r="B355" s="76">
        <f>VODANET!A366</f>
        <v>0</v>
      </c>
      <c r="C355" s="76">
        <f>VODANET!J366</f>
        <v>0</v>
      </c>
      <c r="D355" s="100" t="e">
        <f>VLOOKUP(A355,VODANET!B366:G1142,6,0)</f>
        <v>#N/A</v>
      </c>
      <c r="E355" s="101" t="e">
        <f>VLOOKUP(A355,VODANET!B366:O1051,14,0)</f>
        <v>#N/A</v>
      </c>
    </row>
    <row r="356" spans="1:5">
      <c r="A356" s="76">
        <f>VODANET!B367</f>
        <v>0</v>
      </c>
      <c r="B356" s="76">
        <f>VODANET!A367</f>
        <v>0</v>
      </c>
      <c r="C356" s="76">
        <f>VODANET!J367</f>
        <v>0</v>
      </c>
      <c r="D356" s="100" t="e">
        <f>VLOOKUP(A356,VODANET!B367:G1143,6,0)</f>
        <v>#N/A</v>
      </c>
      <c r="E356" s="101" t="e">
        <f>VLOOKUP(A356,VODANET!B367:O1052,14,0)</f>
        <v>#N/A</v>
      </c>
    </row>
    <row r="357" spans="1:5">
      <c r="A357" s="76">
        <f>VODANET!B368</f>
        <v>0</v>
      </c>
      <c r="B357" s="76">
        <f>VODANET!A368</f>
        <v>0</v>
      </c>
      <c r="C357" s="76">
        <f>VODANET!J368</f>
        <v>0</v>
      </c>
      <c r="D357" s="100" t="e">
        <f>VLOOKUP(A357,VODANET!B368:G1144,6,0)</f>
        <v>#N/A</v>
      </c>
      <c r="E357" s="101" t="e">
        <f>VLOOKUP(A357,VODANET!B368:O1053,14,0)</f>
        <v>#N/A</v>
      </c>
    </row>
    <row r="358" spans="1:5">
      <c r="A358" s="76">
        <f>VODANET!B369</f>
        <v>0</v>
      </c>
      <c r="B358" s="76">
        <f>VODANET!A369</f>
        <v>0</v>
      </c>
      <c r="C358" s="76">
        <f>VODANET!J369</f>
        <v>0</v>
      </c>
      <c r="D358" s="100" t="e">
        <f>VLOOKUP(A358,VODANET!B369:G1145,6,0)</f>
        <v>#N/A</v>
      </c>
      <c r="E358" s="101" t="e">
        <f>VLOOKUP(A358,VODANET!B369:O1054,14,0)</f>
        <v>#N/A</v>
      </c>
    </row>
    <row r="359" spans="1:5">
      <c r="A359" s="76">
        <f>VODANET!B370</f>
        <v>0</v>
      </c>
      <c r="B359" s="76">
        <f>VODANET!A370</f>
        <v>0</v>
      </c>
      <c r="C359" s="76">
        <f>VODANET!J370</f>
        <v>0</v>
      </c>
      <c r="D359" s="100" t="e">
        <f>VLOOKUP(A359,VODANET!B370:G1146,6,0)</f>
        <v>#N/A</v>
      </c>
      <c r="E359" s="101" t="e">
        <f>VLOOKUP(A359,VODANET!B370:O1055,14,0)</f>
        <v>#N/A</v>
      </c>
    </row>
    <row r="360" spans="1:5">
      <c r="A360" s="76">
        <f>VODANET!B371</f>
        <v>0</v>
      </c>
      <c r="B360" s="76">
        <f>VODANET!A371</f>
        <v>0</v>
      </c>
      <c r="C360" s="76">
        <f>VODANET!J371</f>
        <v>0</v>
      </c>
      <c r="D360" s="100" t="e">
        <f>VLOOKUP(A360,VODANET!B371:G1147,6,0)</f>
        <v>#N/A</v>
      </c>
      <c r="E360" s="101" t="e">
        <f>VLOOKUP(A360,VODANET!B371:O1056,14,0)</f>
        <v>#N/A</v>
      </c>
    </row>
    <row r="361" spans="1:5">
      <c r="A361" s="76">
        <f>VODANET!B372</f>
        <v>0</v>
      </c>
      <c r="B361" s="76">
        <f>VODANET!A372</f>
        <v>0</v>
      </c>
      <c r="C361" s="76">
        <f>VODANET!J372</f>
        <v>0</v>
      </c>
      <c r="D361" s="100" t="e">
        <f>VLOOKUP(A361,VODANET!B372:G1148,6,0)</f>
        <v>#N/A</v>
      </c>
      <c r="E361" s="101" t="e">
        <f>VLOOKUP(A361,VODANET!B372:O1057,14,0)</f>
        <v>#N/A</v>
      </c>
    </row>
    <row r="362" spans="1:5">
      <c r="A362" s="76">
        <f>VODANET!B373</f>
        <v>0</v>
      </c>
      <c r="B362" s="76">
        <f>VODANET!A373</f>
        <v>0</v>
      </c>
      <c r="C362" s="76">
        <f>VODANET!J373</f>
        <v>0</v>
      </c>
      <c r="D362" s="100" t="e">
        <f>VLOOKUP(A362,VODANET!B373:G1149,6,0)</f>
        <v>#N/A</v>
      </c>
      <c r="E362" s="101" t="e">
        <f>VLOOKUP(A362,VODANET!B373:O1058,14,0)</f>
        <v>#N/A</v>
      </c>
    </row>
    <row r="363" spans="1:5">
      <c r="A363" s="76">
        <f>VODANET!B374</f>
        <v>0</v>
      </c>
      <c r="B363" s="76">
        <f>VODANET!A374</f>
        <v>0</v>
      </c>
      <c r="C363" s="76">
        <f>VODANET!J374</f>
        <v>0</v>
      </c>
      <c r="D363" s="100" t="e">
        <f>VLOOKUP(A363,VODANET!B374:G1150,6,0)</f>
        <v>#N/A</v>
      </c>
      <c r="E363" s="101" t="e">
        <f>VLOOKUP(A363,VODANET!B374:O1059,14,0)</f>
        <v>#N/A</v>
      </c>
    </row>
    <row r="364" spans="1:5">
      <c r="A364" s="76">
        <f>VODANET!B375</f>
        <v>0</v>
      </c>
      <c r="B364" s="76">
        <f>VODANET!A375</f>
        <v>0</v>
      </c>
      <c r="C364" s="76">
        <f>VODANET!J375</f>
        <v>0</v>
      </c>
      <c r="D364" s="100" t="e">
        <f>VLOOKUP(A364,VODANET!B375:G1151,6,0)</f>
        <v>#N/A</v>
      </c>
      <c r="E364" s="101" t="e">
        <f>VLOOKUP(A364,VODANET!B375:O1060,14,0)</f>
        <v>#N/A</v>
      </c>
    </row>
    <row r="365" spans="1:5">
      <c r="A365" s="76">
        <f>VODANET!B376</f>
        <v>0</v>
      </c>
      <c r="B365" s="76">
        <f>VODANET!A376</f>
        <v>0</v>
      </c>
      <c r="C365" s="76">
        <f>VODANET!J376</f>
        <v>0</v>
      </c>
      <c r="D365" s="100" t="e">
        <f>VLOOKUP(A365,VODANET!B376:G1152,6,0)</f>
        <v>#N/A</v>
      </c>
      <c r="E365" s="101" t="e">
        <f>VLOOKUP(A365,VODANET!B376:O1061,14,0)</f>
        <v>#N/A</v>
      </c>
    </row>
    <row r="366" spans="1:5">
      <c r="A366" s="76">
        <f>VODANET!B377</f>
        <v>0</v>
      </c>
      <c r="B366" s="76">
        <f>VODANET!A377</f>
        <v>0</v>
      </c>
      <c r="C366" s="76">
        <f>VODANET!J377</f>
        <v>0</v>
      </c>
      <c r="D366" s="100" t="e">
        <f>VLOOKUP(A366,VODANET!B377:G1153,6,0)</f>
        <v>#N/A</v>
      </c>
      <c r="E366" s="101" t="e">
        <f>VLOOKUP(A366,VODANET!B377:O1062,14,0)</f>
        <v>#N/A</v>
      </c>
    </row>
    <row r="367" spans="1:5">
      <c r="A367" s="76">
        <f>VODANET!B378</f>
        <v>0</v>
      </c>
      <c r="B367" s="76">
        <f>VODANET!A378</f>
        <v>0</v>
      </c>
      <c r="C367" s="76">
        <f>VODANET!J378</f>
        <v>0</v>
      </c>
      <c r="D367" s="100" t="e">
        <f>VLOOKUP(A367,VODANET!B378:G1154,6,0)</f>
        <v>#N/A</v>
      </c>
      <c r="E367" s="101" t="e">
        <f>VLOOKUP(A367,VODANET!B378:O1063,14,0)</f>
        <v>#N/A</v>
      </c>
    </row>
    <row r="368" spans="1:5">
      <c r="A368" s="76">
        <f>VODANET!B379</f>
        <v>0</v>
      </c>
      <c r="B368" s="76">
        <f>VODANET!A379</f>
        <v>0</v>
      </c>
      <c r="C368" s="76">
        <f>VODANET!J379</f>
        <v>0</v>
      </c>
      <c r="D368" s="100" t="e">
        <f>VLOOKUP(A368,VODANET!B379:G1155,6,0)</f>
        <v>#N/A</v>
      </c>
      <c r="E368" s="101" t="e">
        <f>VLOOKUP(A368,VODANET!B379:O1064,14,0)</f>
        <v>#N/A</v>
      </c>
    </row>
    <row r="369" spans="1:5">
      <c r="A369" s="76">
        <f>VODANET!B380</f>
        <v>0</v>
      </c>
      <c r="B369" s="76">
        <f>VODANET!A380</f>
        <v>0</v>
      </c>
      <c r="C369" s="76">
        <f>VODANET!J380</f>
        <v>0</v>
      </c>
      <c r="D369" s="100" t="e">
        <f>VLOOKUP(A369,VODANET!B380:G1156,6,0)</f>
        <v>#N/A</v>
      </c>
      <c r="E369" s="101" t="e">
        <f>VLOOKUP(A369,VODANET!B380:O1065,14,0)</f>
        <v>#N/A</v>
      </c>
    </row>
    <row r="370" spans="1:5">
      <c r="A370" s="76">
        <f>VODANET!B381</f>
        <v>0</v>
      </c>
      <c r="B370" s="76">
        <f>VODANET!A381</f>
        <v>0</v>
      </c>
      <c r="C370" s="76">
        <f>VODANET!J381</f>
        <v>0</v>
      </c>
      <c r="D370" s="100" t="e">
        <f>VLOOKUP(A370,VODANET!B381:G1157,6,0)</f>
        <v>#N/A</v>
      </c>
      <c r="E370" s="101" t="e">
        <f>VLOOKUP(A370,VODANET!B381:O1066,14,0)</f>
        <v>#N/A</v>
      </c>
    </row>
    <row r="371" spans="1:5">
      <c r="A371" s="76">
        <f>VODANET!B382</f>
        <v>0</v>
      </c>
      <c r="B371" s="76">
        <f>VODANET!A382</f>
        <v>0</v>
      </c>
      <c r="C371" s="76">
        <f>VODANET!J382</f>
        <v>0</v>
      </c>
      <c r="D371" s="100" t="e">
        <f>VLOOKUP(A371,VODANET!B382:G1158,6,0)</f>
        <v>#N/A</v>
      </c>
      <c r="E371" s="101" t="e">
        <f>VLOOKUP(A371,VODANET!B382:O1067,14,0)</f>
        <v>#N/A</v>
      </c>
    </row>
    <row r="372" spans="1:5">
      <c r="A372" s="76">
        <f>VODANET!B383</f>
        <v>0</v>
      </c>
      <c r="B372" s="76">
        <f>VODANET!A383</f>
        <v>0</v>
      </c>
      <c r="C372" s="76">
        <f>VODANET!J383</f>
        <v>0</v>
      </c>
      <c r="D372" s="100" t="e">
        <f>VLOOKUP(A372,VODANET!B383:G1159,6,0)</f>
        <v>#N/A</v>
      </c>
      <c r="E372" s="101" t="e">
        <f>VLOOKUP(A372,VODANET!B383:O1068,14,0)</f>
        <v>#N/A</v>
      </c>
    </row>
    <row r="373" spans="1:5">
      <c r="A373" s="76">
        <f>VODANET!B384</f>
        <v>0</v>
      </c>
      <c r="B373" s="76">
        <f>VODANET!A384</f>
        <v>0</v>
      </c>
      <c r="C373" s="76">
        <f>VODANET!J384</f>
        <v>0</v>
      </c>
      <c r="D373" s="100" t="e">
        <f>VLOOKUP(A373,VODANET!B384:G1160,6,0)</f>
        <v>#N/A</v>
      </c>
      <c r="E373" s="101" t="e">
        <f>VLOOKUP(A373,VODANET!B384:O1069,14,0)</f>
        <v>#N/A</v>
      </c>
    </row>
    <row r="374" spans="1:5">
      <c r="A374" s="76">
        <f>VODANET!B385</f>
        <v>0</v>
      </c>
      <c r="B374" s="76">
        <f>VODANET!A385</f>
        <v>0</v>
      </c>
      <c r="C374" s="76">
        <f>VODANET!J385</f>
        <v>0</v>
      </c>
      <c r="D374" s="100" t="e">
        <f>VLOOKUP(A374,VODANET!B385:G1161,6,0)</f>
        <v>#N/A</v>
      </c>
      <c r="E374" s="101" t="e">
        <f>VLOOKUP(A374,VODANET!B385:O1070,14,0)</f>
        <v>#N/A</v>
      </c>
    </row>
    <row r="375" spans="1:5">
      <c r="A375" s="76">
        <f>VODANET!B386</f>
        <v>0</v>
      </c>
      <c r="B375" s="76">
        <f>VODANET!A386</f>
        <v>0</v>
      </c>
      <c r="C375" s="76">
        <f>VODANET!J386</f>
        <v>0</v>
      </c>
      <c r="D375" s="100" t="e">
        <f>VLOOKUP(A375,VODANET!B386:G1162,6,0)</f>
        <v>#N/A</v>
      </c>
      <c r="E375" s="101" t="e">
        <f>VLOOKUP(A375,VODANET!B386:O1071,14,0)</f>
        <v>#N/A</v>
      </c>
    </row>
    <row r="376" spans="1:5">
      <c r="A376" s="76">
        <f>VODANET!B387</f>
        <v>0</v>
      </c>
      <c r="B376" s="76">
        <f>VODANET!A387</f>
        <v>0</v>
      </c>
      <c r="C376" s="76">
        <f>VODANET!J387</f>
        <v>0</v>
      </c>
      <c r="D376" s="100" t="e">
        <f>VLOOKUP(A376,VODANET!B387:G1163,6,0)</f>
        <v>#N/A</v>
      </c>
      <c r="E376" s="101" t="e">
        <f>VLOOKUP(A376,VODANET!B387:O1072,14,0)</f>
        <v>#N/A</v>
      </c>
    </row>
    <row r="377" spans="1:5">
      <c r="A377" s="76">
        <f>VODANET!B388</f>
        <v>0</v>
      </c>
      <c r="B377" s="76">
        <f>VODANET!A388</f>
        <v>0</v>
      </c>
      <c r="C377" s="76">
        <f>VODANET!J388</f>
        <v>0</v>
      </c>
      <c r="D377" s="100" t="e">
        <f>VLOOKUP(A377,VODANET!B388:G1164,6,0)</f>
        <v>#N/A</v>
      </c>
      <c r="E377" s="101" t="e">
        <f>VLOOKUP(A377,VODANET!B388:O1073,14,0)</f>
        <v>#N/A</v>
      </c>
    </row>
    <row r="378" spans="1:5">
      <c r="A378" s="76">
        <f>VODANET!B389</f>
        <v>0</v>
      </c>
      <c r="B378" s="76">
        <f>VODANET!A389</f>
        <v>0</v>
      </c>
      <c r="C378" s="76">
        <f>VODANET!J389</f>
        <v>0</v>
      </c>
      <c r="D378" s="100" t="e">
        <f>VLOOKUP(A378,VODANET!B389:G1165,6,0)</f>
        <v>#N/A</v>
      </c>
      <c r="E378" s="101" t="e">
        <f>VLOOKUP(A378,VODANET!B389:O1074,14,0)</f>
        <v>#N/A</v>
      </c>
    </row>
    <row r="379" spans="1:5">
      <c r="A379" s="76">
        <f>VODANET!B390</f>
        <v>0</v>
      </c>
      <c r="B379" s="76">
        <f>VODANET!A390</f>
        <v>0</v>
      </c>
      <c r="C379" s="76">
        <f>VODANET!J390</f>
        <v>0</v>
      </c>
      <c r="D379" s="100" t="e">
        <f>VLOOKUP(A379,VODANET!B390:G1166,6,0)</f>
        <v>#N/A</v>
      </c>
      <c r="E379" s="101" t="e">
        <f>VLOOKUP(A379,VODANET!B390:O1075,14,0)</f>
        <v>#N/A</v>
      </c>
    </row>
    <row r="380" spans="1:5">
      <c r="A380" s="76">
        <f>VODANET!B391</f>
        <v>0</v>
      </c>
      <c r="B380" s="76">
        <f>VODANET!A391</f>
        <v>0</v>
      </c>
      <c r="C380" s="76">
        <f>VODANET!J391</f>
        <v>0</v>
      </c>
      <c r="D380" s="100" t="e">
        <f>VLOOKUP(A380,VODANET!B391:G1167,6,0)</f>
        <v>#N/A</v>
      </c>
      <c r="E380" s="101" t="e">
        <f>VLOOKUP(A380,VODANET!B391:O1076,14,0)</f>
        <v>#N/A</v>
      </c>
    </row>
    <row r="381" spans="1:5">
      <c r="A381" s="76">
        <f>VODANET!B392</f>
        <v>0</v>
      </c>
      <c r="B381" s="76">
        <f>VODANET!A392</f>
        <v>0</v>
      </c>
      <c r="C381" s="76">
        <f>VODANET!J392</f>
        <v>0</v>
      </c>
      <c r="D381" s="100" t="e">
        <f>VLOOKUP(A381,VODANET!B392:G1168,6,0)</f>
        <v>#N/A</v>
      </c>
      <c r="E381" s="101" t="e">
        <f>VLOOKUP(A381,VODANET!B392:O1077,14,0)</f>
        <v>#N/A</v>
      </c>
    </row>
    <row r="382" spans="1:5">
      <c r="A382" s="76">
        <f>VODANET!B393</f>
        <v>0</v>
      </c>
      <c r="B382" s="76">
        <f>VODANET!A393</f>
        <v>0</v>
      </c>
      <c r="C382" s="76">
        <f>VODANET!J393</f>
        <v>0</v>
      </c>
      <c r="D382" s="100" t="e">
        <f>VLOOKUP(A382,VODANET!B393:G1169,6,0)</f>
        <v>#N/A</v>
      </c>
      <c r="E382" s="101" t="e">
        <f>VLOOKUP(A382,VODANET!B393:O1078,14,0)</f>
        <v>#N/A</v>
      </c>
    </row>
    <row r="383" spans="1:5">
      <c r="A383" s="76">
        <f>VODANET!B394</f>
        <v>0</v>
      </c>
      <c r="B383" s="76">
        <f>VODANET!A394</f>
        <v>0</v>
      </c>
      <c r="C383" s="76">
        <f>VODANET!J394</f>
        <v>0</v>
      </c>
      <c r="D383" s="100" t="e">
        <f>VLOOKUP(A383,VODANET!B394:G1170,6,0)</f>
        <v>#N/A</v>
      </c>
      <c r="E383" s="101" t="e">
        <f>VLOOKUP(A383,VODANET!B394:O1079,14,0)</f>
        <v>#N/A</v>
      </c>
    </row>
    <row r="384" spans="1:5">
      <c r="A384" s="76">
        <f>VODANET!B395</f>
        <v>0</v>
      </c>
      <c r="B384" s="76">
        <f>VODANET!A395</f>
        <v>0</v>
      </c>
      <c r="C384" s="76">
        <f>VODANET!J395</f>
        <v>0</v>
      </c>
      <c r="D384" s="100" t="e">
        <f>VLOOKUP(A384,VODANET!B395:G1171,6,0)</f>
        <v>#N/A</v>
      </c>
      <c r="E384" s="101" t="e">
        <f>VLOOKUP(A384,VODANET!B395:O1080,14,0)</f>
        <v>#N/A</v>
      </c>
    </row>
    <row r="385" spans="1:5">
      <c r="A385" s="76">
        <f>VODANET!B396</f>
        <v>0</v>
      </c>
      <c r="B385" s="76">
        <f>VODANET!A396</f>
        <v>0</v>
      </c>
      <c r="C385" s="76">
        <f>VODANET!J396</f>
        <v>0</v>
      </c>
      <c r="D385" s="100" t="e">
        <f>VLOOKUP(A385,VODANET!B396:G1172,6,0)</f>
        <v>#N/A</v>
      </c>
      <c r="E385" s="101" t="e">
        <f>VLOOKUP(A385,VODANET!B396:O1081,14,0)</f>
        <v>#N/A</v>
      </c>
    </row>
    <row r="386" spans="1:5">
      <c r="A386" s="76">
        <f>VODANET!B397</f>
        <v>0</v>
      </c>
      <c r="B386" s="76">
        <f>VODANET!A397</f>
        <v>0</v>
      </c>
      <c r="C386" s="76">
        <f>VODANET!J397</f>
        <v>0</v>
      </c>
      <c r="D386" s="100" t="e">
        <f>VLOOKUP(A386,VODANET!B397:G1173,6,0)</f>
        <v>#N/A</v>
      </c>
      <c r="E386" s="101" t="e">
        <f>VLOOKUP(A386,VODANET!B397:O1082,14,0)</f>
        <v>#N/A</v>
      </c>
    </row>
    <row r="387" spans="1:5">
      <c r="A387" s="76">
        <f>VODANET!B398</f>
        <v>0</v>
      </c>
      <c r="B387" s="76">
        <f>VODANET!A398</f>
        <v>0</v>
      </c>
      <c r="C387" s="76">
        <f>VODANET!J398</f>
        <v>0</v>
      </c>
      <c r="D387" s="100" t="e">
        <f>VLOOKUP(A387,VODANET!B398:G1174,6,0)</f>
        <v>#N/A</v>
      </c>
      <c r="E387" s="101" t="e">
        <f>VLOOKUP(A387,VODANET!B398:O1083,14,0)</f>
        <v>#N/A</v>
      </c>
    </row>
    <row r="388" spans="1:5">
      <c r="A388" s="76">
        <f>VODANET!B399</f>
        <v>0</v>
      </c>
      <c r="B388" s="76">
        <f>VODANET!A399</f>
        <v>0</v>
      </c>
      <c r="C388" s="76">
        <f>VODANET!J399</f>
        <v>0</v>
      </c>
      <c r="D388" s="100" t="e">
        <f>VLOOKUP(A388,VODANET!B399:G1175,6,0)</f>
        <v>#N/A</v>
      </c>
      <c r="E388" s="101" t="e">
        <f>VLOOKUP(A388,VODANET!B399:O1084,14,0)</f>
        <v>#N/A</v>
      </c>
    </row>
    <row r="389" spans="1:5">
      <c r="A389" s="76">
        <f>VODANET!B400</f>
        <v>0</v>
      </c>
      <c r="B389" s="76">
        <f>VODANET!A400</f>
        <v>0</v>
      </c>
      <c r="C389" s="76">
        <f>VODANET!J400</f>
        <v>0</v>
      </c>
      <c r="D389" s="100" t="e">
        <f>VLOOKUP(A389,VODANET!B400:G1176,6,0)</f>
        <v>#N/A</v>
      </c>
      <c r="E389" s="101" t="e">
        <f>VLOOKUP(A389,VODANET!B400:O1085,14,0)</f>
        <v>#N/A</v>
      </c>
    </row>
    <row r="390" spans="1:5">
      <c r="A390" s="76">
        <f>VODANET!B401</f>
        <v>0</v>
      </c>
      <c r="B390" s="76">
        <f>VODANET!A401</f>
        <v>0</v>
      </c>
      <c r="C390" s="76">
        <f>VODANET!J401</f>
        <v>0</v>
      </c>
      <c r="D390" s="100" t="e">
        <f>VLOOKUP(A390,VODANET!B401:G1177,6,0)</f>
        <v>#N/A</v>
      </c>
      <c r="E390" s="101" t="e">
        <f>VLOOKUP(A390,VODANET!B401:O1086,14,0)</f>
        <v>#N/A</v>
      </c>
    </row>
    <row r="391" spans="1:5">
      <c r="A391" s="76">
        <f>VODANET!B402</f>
        <v>0</v>
      </c>
      <c r="B391" s="76">
        <f>VODANET!A402</f>
        <v>0</v>
      </c>
      <c r="C391" s="76">
        <f>VODANET!J402</f>
        <v>0</v>
      </c>
      <c r="D391" s="100" t="e">
        <f>VLOOKUP(A391,VODANET!B402:G1178,6,0)</f>
        <v>#N/A</v>
      </c>
      <c r="E391" s="101" t="e">
        <f>VLOOKUP(A391,VODANET!B402:O1087,14,0)</f>
        <v>#N/A</v>
      </c>
    </row>
    <row r="392" spans="1:5">
      <c r="A392" s="76">
        <f>VODANET!B403</f>
        <v>0</v>
      </c>
      <c r="B392" s="76">
        <f>VODANET!A403</f>
        <v>0</v>
      </c>
      <c r="C392" s="76">
        <f>VODANET!J403</f>
        <v>0</v>
      </c>
      <c r="D392" s="100" t="e">
        <f>VLOOKUP(A392,VODANET!B403:G1179,6,0)</f>
        <v>#N/A</v>
      </c>
      <c r="E392" s="101" t="e">
        <f>VLOOKUP(A392,VODANET!B403:O1088,14,0)</f>
        <v>#N/A</v>
      </c>
    </row>
    <row r="393" spans="1:5">
      <c r="A393" s="76">
        <f>VODANET!B404</f>
        <v>0</v>
      </c>
      <c r="B393" s="76">
        <f>VODANET!A404</f>
        <v>0</v>
      </c>
      <c r="C393" s="76">
        <f>VODANET!J404</f>
        <v>0</v>
      </c>
      <c r="D393" s="100" t="e">
        <f>VLOOKUP(A393,VODANET!B404:G1180,6,0)</f>
        <v>#N/A</v>
      </c>
      <c r="E393" s="101" t="e">
        <f>VLOOKUP(A393,VODANET!B404:O1089,14,0)</f>
        <v>#N/A</v>
      </c>
    </row>
    <row r="394" spans="1:5">
      <c r="A394" s="76">
        <f>VODANET!B405</f>
        <v>0</v>
      </c>
      <c r="B394" s="76">
        <f>VODANET!A405</f>
        <v>0</v>
      </c>
      <c r="C394" s="76">
        <f>VODANET!J405</f>
        <v>0</v>
      </c>
      <c r="D394" s="100" t="e">
        <f>VLOOKUP(A394,VODANET!B405:G1181,6,0)</f>
        <v>#N/A</v>
      </c>
      <c r="E394" s="101" t="e">
        <f>VLOOKUP(A394,VODANET!B405:O1090,14,0)</f>
        <v>#N/A</v>
      </c>
    </row>
    <row r="395" spans="1:5">
      <c r="A395" s="76">
        <f>VODANET!B406</f>
        <v>0</v>
      </c>
      <c r="B395" s="76">
        <f>VODANET!A406</f>
        <v>0</v>
      </c>
      <c r="C395" s="76">
        <f>VODANET!J406</f>
        <v>0</v>
      </c>
      <c r="D395" s="100" t="e">
        <f>VLOOKUP(A395,VODANET!B406:G1182,6,0)</f>
        <v>#N/A</v>
      </c>
      <c r="E395" s="101" t="e">
        <f>VLOOKUP(A395,VODANET!B406:O1091,14,0)</f>
        <v>#N/A</v>
      </c>
    </row>
    <row r="396" spans="1:5">
      <c r="A396" s="76">
        <f>VODANET!B407</f>
        <v>0</v>
      </c>
      <c r="B396" s="76">
        <f>VODANET!A407</f>
        <v>0</v>
      </c>
      <c r="C396" s="76">
        <f>VODANET!J407</f>
        <v>0</v>
      </c>
      <c r="D396" s="100" t="e">
        <f>VLOOKUP(A396,VODANET!B407:G1183,6,0)</f>
        <v>#N/A</v>
      </c>
      <c r="E396" s="101" t="e">
        <f>VLOOKUP(A396,VODANET!B407:O1092,14,0)</f>
        <v>#N/A</v>
      </c>
    </row>
    <row r="397" spans="1:5">
      <c r="A397" s="76">
        <f>VODANET!B408</f>
        <v>0</v>
      </c>
      <c r="B397" s="76">
        <f>VODANET!A408</f>
        <v>0</v>
      </c>
      <c r="C397" s="76">
        <f>VODANET!J408</f>
        <v>0</v>
      </c>
      <c r="D397" s="100" t="e">
        <f>VLOOKUP(A397,VODANET!B408:G1184,6,0)</f>
        <v>#N/A</v>
      </c>
      <c r="E397" s="101" t="e">
        <f>VLOOKUP(A397,VODANET!B408:O1093,14,0)</f>
        <v>#N/A</v>
      </c>
    </row>
    <row r="398" spans="1:5">
      <c r="A398" s="76">
        <f>VODANET!B409</f>
        <v>0</v>
      </c>
      <c r="B398" s="76">
        <f>VODANET!A409</f>
        <v>0</v>
      </c>
      <c r="C398" s="76">
        <f>VODANET!J409</f>
        <v>0</v>
      </c>
      <c r="D398" s="100" t="e">
        <f>VLOOKUP(A398,VODANET!B409:G1185,6,0)</f>
        <v>#N/A</v>
      </c>
      <c r="E398" s="101" t="e">
        <f>VLOOKUP(A398,VODANET!B409:O1094,14,0)</f>
        <v>#N/A</v>
      </c>
    </row>
    <row r="399" spans="1:5">
      <c r="A399" s="76">
        <f>VODANET!B410</f>
        <v>0</v>
      </c>
      <c r="B399" s="76">
        <f>VODANET!A410</f>
        <v>0</v>
      </c>
      <c r="C399" s="76">
        <f>VODANET!J410</f>
        <v>0</v>
      </c>
      <c r="D399" s="100" t="e">
        <f>VLOOKUP(A399,VODANET!B410:G1186,6,0)</f>
        <v>#N/A</v>
      </c>
      <c r="E399" s="101" t="e">
        <f>VLOOKUP(A399,VODANET!B410:O1095,14,0)</f>
        <v>#N/A</v>
      </c>
    </row>
    <row r="400" spans="1:5">
      <c r="A400" s="76">
        <f>VODANET!B411</f>
        <v>0</v>
      </c>
      <c r="B400" s="76">
        <f>VODANET!A411</f>
        <v>0</v>
      </c>
      <c r="C400" s="76">
        <f>VODANET!J411</f>
        <v>0</v>
      </c>
      <c r="D400" s="100" t="e">
        <f>VLOOKUP(A400,VODANET!B411:G1187,6,0)</f>
        <v>#N/A</v>
      </c>
      <c r="E400" s="101" t="e">
        <f>VLOOKUP(A400,VODANET!B411:O1096,14,0)</f>
        <v>#N/A</v>
      </c>
    </row>
    <row r="401" spans="1:5">
      <c r="A401" s="76">
        <f>VODANET!B412</f>
        <v>0</v>
      </c>
      <c r="B401" s="76">
        <f>VODANET!A412</f>
        <v>0</v>
      </c>
      <c r="C401" s="76">
        <f>VODANET!J412</f>
        <v>0</v>
      </c>
      <c r="D401" s="100" t="e">
        <f>VLOOKUP(A401,VODANET!B412:G1188,6,0)</f>
        <v>#N/A</v>
      </c>
      <c r="E401" s="101" t="e">
        <f>VLOOKUP(A401,VODANET!B412:O1097,14,0)</f>
        <v>#N/A</v>
      </c>
    </row>
    <row r="402" spans="1:5">
      <c r="A402" s="76">
        <f>VODANET!B413</f>
        <v>0</v>
      </c>
      <c r="B402" s="76">
        <f>VODANET!A413</f>
        <v>0</v>
      </c>
      <c r="C402" s="76">
        <f>VODANET!J413</f>
        <v>0</v>
      </c>
      <c r="D402" s="100" t="e">
        <f>VLOOKUP(A402,VODANET!B413:G1189,6,0)</f>
        <v>#N/A</v>
      </c>
      <c r="E402" s="101" t="e">
        <f>VLOOKUP(A402,VODANET!B413:O1098,14,0)</f>
        <v>#N/A</v>
      </c>
    </row>
    <row r="403" spans="1:5">
      <c r="A403" s="76">
        <f>VODANET!B414</f>
        <v>0</v>
      </c>
      <c r="B403" s="76">
        <f>VODANET!A414</f>
        <v>0</v>
      </c>
      <c r="C403" s="76">
        <f>VODANET!J414</f>
        <v>0</v>
      </c>
      <c r="D403" s="100" t="e">
        <f>VLOOKUP(A403,VODANET!B414:G1190,6,0)</f>
        <v>#N/A</v>
      </c>
      <c r="E403" s="101" t="e">
        <f>VLOOKUP(A403,VODANET!B414:O1099,14,0)</f>
        <v>#N/A</v>
      </c>
    </row>
    <row r="404" spans="1:5">
      <c r="A404" s="76">
        <f>VODANET!B415</f>
        <v>0</v>
      </c>
      <c r="B404" s="76">
        <f>VODANET!A415</f>
        <v>0</v>
      </c>
      <c r="C404" s="76">
        <f>VODANET!J415</f>
        <v>0</v>
      </c>
      <c r="D404" s="100" t="e">
        <f>VLOOKUP(A404,VODANET!B415:G1191,6,0)</f>
        <v>#N/A</v>
      </c>
      <c r="E404" s="101" t="e">
        <f>VLOOKUP(A404,VODANET!B415:O1100,14,0)</f>
        <v>#N/A</v>
      </c>
    </row>
    <row r="405" spans="1:5">
      <c r="A405" s="76">
        <f>VODANET!B416</f>
        <v>0</v>
      </c>
      <c r="B405" s="76">
        <f>VODANET!A416</f>
        <v>0</v>
      </c>
      <c r="C405" s="76">
        <f>VODANET!J416</f>
        <v>0</v>
      </c>
      <c r="D405" s="100" t="e">
        <f>VLOOKUP(A405,VODANET!B416:G1192,6,0)</f>
        <v>#N/A</v>
      </c>
      <c r="E405" s="101" t="e">
        <f>VLOOKUP(A405,VODANET!B416:O1101,14,0)</f>
        <v>#N/A</v>
      </c>
    </row>
    <row r="406" spans="1:5">
      <c r="A406" s="76">
        <f>VODANET!B417</f>
        <v>0</v>
      </c>
      <c r="B406" s="76">
        <f>VODANET!A417</f>
        <v>0</v>
      </c>
      <c r="C406" s="76">
        <f>VODANET!J417</f>
        <v>0</v>
      </c>
      <c r="D406" s="100" t="e">
        <f>VLOOKUP(A406,VODANET!B417:G1193,6,0)</f>
        <v>#N/A</v>
      </c>
      <c r="E406" s="101" t="e">
        <f>VLOOKUP(A406,VODANET!B417:O1102,14,0)</f>
        <v>#N/A</v>
      </c>
    </row>
    <row r="407" spans="1:5">
      <c r="A407" s="76">
        <f>VODANET!B418</f>
        <v>0</v>
      </c>
      <c r="B407" s="76">
        <f>VODANET!A418</f>
        <v>0</v>
      </c>
      <c r="C407" s="76">
        <f>VODANET!J418</f>
        <v>0</v>
      </c>
      <c r="D407" s="100" t="e">
        <f>VLOOKUP(A407,VODANET!B418:G1194,6,0)</f>
        <v>#N/A</v>
      </c>
      <c r="E407" s="101" t="e">
        <f>VLOOKUP(A407,VODANET!B418:O1103,14,0)</f>
        <v>#N/A</v>
      </c>
    </row>
    <row r="408" spans="1:5">
      <c r="A408" s="76">
        <f>VODANET!B419</f>
        <v>0</v>
      </c>
      <c r="B408" s="76">
        <f>VODANET!A419</f>
        <v>0</v>
      </c>
      <c r="C408" s="76">
        <f>VODANET!J419</f>
        <v>0</v>
      </c>
      <c r="D408" s="100" t="e">
        <f>VLOOKUP(A408,VODANET!B419:G1195,6,0)</f>
        <v>#N/A</v>
      </c>
      <c r="E408" s="101" t="e">
        <f>VLOOKUP(A408,VODANET!B419:O1104,14,0)</f>
        <v>#N/A</v>
      </c>
    </row>
    <row r="409" spans="1:5">
      <c r="A409" s="76">
        <f>VODANET!B420</f>
        <v>0</v>
      </c>
      <c r="B409" s="76">
        <f>VODANET!A420</f>
        <v>0</v>
      </c>
      <c r="C409" s="76">
        <f>VODANET!J420</f>
        <v>0</v>
      </c>
      <c r="D409" s="100" t="e">
        <f>VLOOKUP(A409,VODANET!B420:G1196,6,0)</f>
        <v>#N/A</v>
      </c>
      <c r="E409" s="101" t="e">
        <f>VLOOKUP(A409,VODANET!B420:O1105,14,0)</f>
        <v>#N/A</v>
      </c>
    </row>
    <row r="410" spans="1:5">
      <c r="A410" s="76">
        <f>VODANET!B421</f>
        <v>0</v>
      </c>
      <c r="B410" s="76">
        <f>VODANET!A421</f>
        <v>0</v>
      </c>
      <c r="C410" s="76">
        <f>VODANET!J421</f>
        <v>0</v>
      </c>
      <c r="D410" s="100" t="e">
        <f>VLOOKUP(A410,VODANET!B421:G1197,6,0)</f>
        <v>#N/A</v>
      </c>
      <c r="E410" s="101" t="e">
        <f>VLOOKUP(A410,VODANET!B421:O1106,14,0)</f>
        <v>#N/A</v>
      </c>
    </row>
    <row r="411" spans="1:5">
      <c r="A411" s="76">
        <f>VODANET!B422</f>
        <v>0</v>
      </c>
      <c r="B411" s="76">
        <f>VODANET!A422</f>
        <v>0</v>
      </c>
      <c r="C411" s="76">
        <f>VODANET!J422</f>
        <v>0</v>
      </c>
      <c r="D411" s="100" t="e">
        <f>VLOOKUP(A411,VODANET!B422:G1198,6,0)</f>
        <v>#N/A</v>
      </c>
      <c r="E411" s="101" t="e">
        <f>VLOOKUP(A411,VODANET!B422:O1107,14,0)</f>
        <v>#N/A</v>
      </c>
    </row>
    <row r="412" spans="1:5">
      <c r="A412" s="76">
        <f>VODANET!B423</f>
        <v>0</v>
      </c>
      <c r="B412" s="76">
        <f>VODANET!A423</f>
        <v>0</v>
      </c>
      <c r="C412" s="76">
        <f>VODANET!J423</f>
        <v>0</v>
      </c>
      <c r="D412" s="100" t="e">
        <f>VLOOKUP(A412,VODANET!B423:G1199,6,0)</f>
        <v>#N/A</v>
      </c>
      <c r="E412" s="101" t="e">
        <f>VLOOKUP(A412,VODANET!B423:O1108,14,0)</f>
        <v>#N/A</v>
      </c>
    </row>
    <row r="413" spans="1:5">
      <c r="A413" s="76">
        <f>VODANET!B424</f>
        <v>0</v>
      </c>
      <c r="B413" s="76">
        <f>VODANET!A424</f>
        <v>0</v>
      </c>
      <c r="C413" s="76">
        <f>VODANET!J424</f>
        <v>0</v>
      </c>
      <c r="D413" s="100" t="e">
        <f>VLOOKUP(A413,VODANET!B424:G1200,6,0)</f>
        <v>#N/A</v>
      </c>
      <c r="E413" s="101" t="e">
        <f>VLOOKUP(A413,VODANET!B424:O1109,14,0)</f>
        <v>#N/A</v>
      </c>
    </row>
    <row r="414" spans="1:5">
      <c r="A414" s="76">
        <f>VODANET!B425</f>
        <v>0</v>
      </c>
      <c r="B414" s="76">
        <f>VODANET!A425</f>
        <v>0</v>
      </c>
      <c r="C414" s="76">
        <f>VODANET!J425</f>
        <v>0</v>
      </c>
      <c r="D414" s="100" t="e">
        <f>VLOOKUP(A414,VODANET!B425:G1201,6,0)</f>
        <v>#N/A</v>
      </c>
      <c r="E414" s="101" t="e">
        <f>VLOOKUP(A414,VODANET!B425:O1110,14,0)</f>
        <v>#N/A</v>
      </c>
    </row>
    <row r="415" spans="1:5">
      <c r="A415" s="76">
        <f>VODANET!B426</f>
        <v>0</v>
      </c>
      <c r="B415" s="76">
        <f>VODANET!A426</f>
        <v>0</v>
      </c>
      <c r="C415" s="76">
        <f>VODANET!J426</f>
        <v>0</v>
      </c>
      <c r="D415" s="100" t="e">
        <f>VLOOKUP(A415,VODANET!B426:G1202,6,0)</f>
        <v>#N/A</v>
      </c>
      <c r="E415" s="101" t="e">
        <f>VLOOKUP(A415,VODANET!B426:O1111,14,0)</f>
        <v>#N/A</v>
      </c>
    </row>
    <row r="416" spans="1:5">
      <c r="A416" s="76">
        <f>VODANET!B427</f>
        <v>0</v>
      </c>
      <c r="B416" s="76">
        <f>VODANET!A427</f>
        <v>0</v>
      </c>
      <c r="C416" s="76">
        <f>VODANET!J427</f>
        <v>0</v>
      </c>
      <c r="D416" s="100" t="e">
        <f>VLOOKUP(A416,VODANET!B427:G1203,6,0)</f>
        <v>#N/A</v>
      </c>
      <c r="E416" s="101" t="e">
        <f>VLOOKUP(A416,VODANET!B427:O1112,14,0)</f>
        <v>#N/A</v>
      </c>
    </row>
    <row r="417" spans="1:5">
      <c r="A417" s="76">
        <f>VODANET!B428</f>
        <v>0</v>
      </c>
      <c r="B417" s="76">
        <f>VODANET!A428</f>
        <v>0</v>
      </c>
      <c r="C417" s="76">
        <f>VODANET!J428</f>
        <v>0</v>
      </c>
      <c r="D417" s="100" t="e">
        <f>VLOOKUP(A417,VODANET!B428:G1204,6,0)</f>
        <v>#N/A</v>
      </c>
      <c r="E417" s="101" t="e">
        <f>VLOOKUP(A417,VODANET!B428:O1113,14,0)</f>
        <v>#N/A</v>
      </c>
    </row>
    <row r="418" spans="1:5">
      <c r="A418" s="76">
        <f>VODANET!B429</f>
        <v>0</v>
      </c>
      <c r="B418" s="76">
        <f>VODANET!A429</f>
        <v>0</v>
      </c>
      <c r="C418" s="76">
        <f>VODANET!J429</f>
        <v>0</v>
      </c>
      <c r="D418" s="100" t="e">
        <f>VLOOKUP(A418,VODANET!B429:G1205,6,0)</f>
        <v>#N/A</v>
      </c>
      <c r="E418" s="101" t="e">
        <f>VLOOKUP(A418,VODANET!B429:O1114,14,0)</f>
        <v>#N/A</v>
      </c>
    </row>
    <row r="419" spans="1:5">
      <c r="A419" s="76">
        <f>VODANET!B430</f>
        <v>0</v>
      </c>
      <c r="B419" s="76">
        <f>VODANET!A430</f>
        <v>0</v>
      </c>
      <c r="C419" s="76">
        <f>VODANET!J430</f>
        <v>0</v>
      </c>
      <c r="D419" s="100" t="e">
        <f>VLOOKUP(A419,VODANET!B430:G1206,6,0)</f>
        <v>#N/A</v>
      </c>
      <c r="E419" s="101" t="e">
        <f>VLOOKUP(A419,VODANET!B430:O1115,14,0)</f>
        <v>#N/A</v>
      </c>
    </row>
    <row r="420" spans="1:5">
      <c r="A420" s="76">
        <f>VODANET!B431</f>
        <v>0</v>
      </c>
      <c r="B420" s="76">
        <f>VODANET!A431</f>
        <v>0</v>
      </c>
      <c r="C420" s="76">
        <f>VODANET!J431</f>
        <v>0</v>
      </c>
      <c r="D420" s="100" t="e">
        <f>VLOOKUP(A420,VODANET!B431:G1207,6,0)</f>
        <v>#N/A</v>
      </c>
      <c r="E420" s="101" t="e">
        <f>VLOOKUP(A420,VODANET!B431:O1116,14,0)</f>
        <v>#N/A</v>
      </c>
    </row>
    <row r="421" spans="1:5">
      <c r="A421" s="76">
        <f>VODANET!B432</f>
        <v>0</v>
      </c>
      <c r="B421" s="76">
        <f>VODANET!A432</f>
        <v>0</v>
      </c>
      <c r="C421" s="76">
        <f>VODANET!J432</f>
        <v>0</v>
      </c>
      <c r="D421" s="100" t="e">
        <f>VLOOKUP(A421,VODANET!B432:G1208,6,0)</f>
        <v>#N/A</v>
      </c>
      <c r="E421" s="101" t="e">
        <f>VLOOKUP(A421,VODANET!B432:O1117,14,0)</f>
        <v>#N/A</v>
      </c>
    </row>
    <row r="422" spans="1:5">
      <c r="A422" s="76">
        <f>VODANET!B433</f>
        <v>0</v>
      </c>
      <c r="B422" s="76">
        <f>VODANET!A433</f>
        <v>0</v>
      </c>
      <c r="C422" s="76">
        <f>VODANET!J433</f>
        <v>0</v>
      </c>
      <c r="D422" s="100" t="e">
        <f>VLOOKUP(A422,VODANET!B433:G1209,6,0)</f>
        <v>#N/A</v>
      </c>
      <c r="E422" s="101" t="e">
        <f>VLOOKUP(A422,VODANET!B433:O1118,14,0)</f>
        <v>#N/A</v>
      </c>
    </row>
    <row r="423" spans="1:5">
      <c r="A423" s="76">
        <f>VODANET!B434</f>
        <v>0</v>
      </c>
      <c r="B423" s="76">
        <f>VODANET!A434</f>
        <v>0</v>
      </c>
      <c r="C423" s="76">
        <f>VODANET!J434</f>
        <v>0</v>
      </c>
      <c r="D423" s="100" t="e">
        <f>VLOOKUP(A423,VODANET!B434:G1210,6,0)</f>
        <v>#N/A</v>
      </c>
      <c r="E423" s="101" t="e">
        <f>VLOOKUP(A423,VODANET!B434:O1119,14,0)</f>
        <v>#N/A</v>
      </c>
    </row>
    <row r="424" spans="1:5">
      <c r="A424" s="76">
        <f>VODANET!B435</f>
        <v>0</v>
      </c>
      <c r="B424" s="76">
        <f>VODANET!A435</f>
        <v>0</v>
      </c>
      <c r="C424" s="76">
        <f>VODANET!J435</f>
        <v>0</v>
      </c>
      <c r="D424" s="100" t="e">
        <f>VLOOKUP(A424,VODANET!B435:G1211,6,0)</f>
        <v>#N/A</v>
      </c>
      <c r="E424" s="101" t="e">
        <f>VLOOKUP(A424,VODANET!B435:O1120,14,0)</f>
        <v>#N/A</v>
      </c>
    </row>
    <row r="425" spans="1:5">
      <c r="A425" s="76">
        <f>VODANET!B436</f>
        <v>0</v>
      </c>
      <c r="B425" s="76">
        <f>VODANET!A436</f>
        <v>0</v>
      </c>
      <c r="C425" s="76">
        <f>VODANET!J436</f>
        <v>0</v>
      </c>
      <c r="D425" s="100" t="e">
        <f>VLOOKUP(A425,VODANET!B436:G1212,6,0)</f>
        <v>#N/A</v>
      </c>
      <c r="E425" s="101" t="e">
        <f>VLOOKUP(A425,VODANET!B436:O1121,14,0)</f>
        <v>#N/A</v>
      </c>
    </row>
    <row r="426" spans="1:5">
      <c r="A426" s="76">
        <f>VODANET!B437</f>
        <v>0</v>
      </c>
      <c r="B426" s="76">
        <f>VODANET!A437</f>
        <v>0</v>
      </c>
      <c r="C426" s="76">
        <f>VODANET!J437</f>
        <v>0</v>
      </c>
      <c r="D426" s="100" t="e">
        <f>VLOOKUP(A426,VODANET!B437:G1213,6,0)</f>
        <v>#N/A</v>
      </c>
      <c r="E426" s="101" t="e">
        <f>VLOOKUP(A426,VODANET!B437:O1122,14,0)</f>
        <v>#N/A</v>
      </c>
    </row>
    <row r="427" spans="1:5">
      <c r="A427" s="76">
        <f>VODANET!B438</f>
        <v>0</v>
      </c>
      <c r="B427" s="76">
        <f>VODANET!A438</f>
        <v>0</v>
      </c>
      <c r="C427" s="76">
        <f>VODANET!J438</f>
        <v>0</v>
      </c>
      <c r="D427" s="100" t="e">
        <f>VLOOKUP(A427,VODANET!B438:G1214,6,0)</f>
        <v>#N/A</v>
      </c>
      <c r="E427" s="101" t="e">
        <f>VLOOKUP(A427,VODANET!B438:O1123,14,0)</f>
        <v>#N/A</v>
      </c>
    </row>
    <row r="428" spans="1:5">
      <c r="A428" s="76">
        <f>VODANET!B439</f>
        <v>0</v>
      </c>
      <c r="B428" s="76">
        <f>VODANET!A439</f>
        <v>0</v>
      </c>
      <c r="C428" s="76">
        <f>VODANET!J439</f>
        <v>0</v>
      </c>
      <c r="D428" s="100" t="e">
        <f>VLOOKUP(A428,VODANET!B439:G1215,6,0)</f>
        <v>#N/A</v>
      </c>
      <c r="E428" s="101" t="e">
        <f>VLOOKUP(A428,VODANET!B439:O1124,14,0)</f>
        <v>#N/A</v>
      </c>
    </row>
    <row r="429" spans="1:5">
      <c r="A429" s="76">
        <f>VODANET!B440</f>
        <v>0</v>
      </c>
      <c r="B429" s="76">
        <f>VODANET!A440</f>
        <v>0</v>
      </c>
      <c r="C429" s="76">
        <f>VODANET!J440</f>
        <v>0</v>
      </c>
      <c r="D429" s="100" t="e">
        <f>VLOOKUP(A429,VODANET!B440:G1216,6,0)</f>
        <v>#N/A</v>
      </c>
      <c r="E429" s="101" t="e">
        <f>VLOOKUP(A429,VODANET!B440:O1125,14,0)</f>
        <v>#N/A</v>
      </c>
    </row>
    <row r="430" spans="1:5">
      <c r="A430" s="76">
        <f>VODANET!B441</f>
        <v>0</v>
      </c>
      <c r="B430" s="76">
        <f>VODANET!A441</f>
        <v>0</v>
      </c>
      <c r="C430" s="76">
        <f>VODANET!J441</f>
        <v>0</v>
      </c>
      <c r="D430" s="100" t="e">
        <f>VLOOKUP(A430,VODANET!B441:G1217,6,0)</f>
        <v>#N/A</v>
      </c>
      <c r="E430" s="101" t="e">
        <f>VLOOKUP(A430,VODANET!B441:O1126,14,0)</f>
        <v>#N/A</v>
      </c>
    </row>
    <row r="431" spans="1:5">
      <c r="A431" s="76">
        <f>VODANET!B442</f>
        <v>0</v>
      </c>
      <c r="B431" s="76">
        <f>VODANET!A442</f>
        <v>0</v>
      </c>
      <c r="C431" s="76">
        <f>VODANET!J442</f>
        <v>0</v>
      </c>
      <c r="D431" s="100" t="e">
        <f>VLOOKUP(A431,VODANET!B442:G1218,6,0)</f>
        <v>#N/A</v>
      </c>
      <c r="E431" s="101" t="e">
        <f>VLOOKUP(A431,VODANET!B442:O1127,14,0)</f>
        <v>#N/A</v>
      </c>
    </row>
    <row r="432" spans="1:5">
      <c r="A432" s="76">
        <f>VODANET!B443</f>
        <v>0</v>
      </c>
      <c r="B432" s="76">
        <f>VODANET!A443</f>
        <v>0</v>
      </c>
      <c r="C432" s="76">
        <f>VODANET!J443</f>
        <v>0</v>
      </c>
      <c r="D432" s="100" t="e">
        <f>VLOOKUP(A432,VODANET!B443:G1219,6,0)</f>
        <v>#N/A</v>
      </c>
      <c r="E432" s="101" t="e">
        <f>VLOOKUP(A432,VODANET!B443:O1128,14,0)</f>
        <v>#N/A</v>
      </c>
    </row>
    <row r="433" spans="1:5">
      <c r="A433" s="76">
        <f>VODANET!B444</f>
        <v>0</v>
      </c>
      <c r="B433" s="76">
        <f>VODANET!A444</f>
        <v>0</v>
      </c>
      <c r="C433" s="76">
        <f>VODANET!J444</f>
        <v>0</v>
      </c>
      <c r="D433" s="100" t="e">
        <f>VLOOKUP(A433,VODANET!B444:G1220,6,0)</f>
        <v>#N/A</v>
      </c>
      <c r="E433" s="101" t="e">
        <f>VLOOKUP(A433,VODANET!B444:O1129,14,0)</f>
        <v>#N/A</v>
      </c>
    </row>
    <row r="434" spans="1:5">
      <c r="A434" s="76">
        <f>VODANET!B445</f>
        <v>0</v>
      </c>
      <c r="B434" s="76">
        <f>VODANET!A445</f>
        <v>0</v>
      </c>
      <c r="C434" s="76">
        <f>VODANET!J445</f>
        <v>0</v>
      </c>
      <c r="D434" s="100" t="e">
        <f>VLOOKUP(A434,VODANET!B445:G1221,6,0)</f>
        <v>#N/A</v>
      </c>
      <c r="E434" s="101" t="e">
        <f>VLOOKUP(A434,VODANET!B445:O1130,14,0)</f>
        <v>#N/A</v>
      </c>
    </row>
    <row r="435" spans="1:5">
      <c r="A435" s="76">
        <f>VODANET!B446</f>
        <v>0</v>
      </c>
      <c r="B435" s="76">
        <f>VODANET!A446</f>
        <v>0</v>
      </c>
      <c r="C435" s="76">
        <f>VODANET!J446</f>
        <v>0</v>
      </c>
      <c r="D435" s="100" t="e">
        <f>VLOOKUP(A435,VODANET!B446:G1222,6,0)</f>
        <v>#N/A</v>
      </c>
      <c r="E435" s="101" t="e">
        <f>VLOOKUP(A435,VODANET!B446:O1131,14,0)</f>
        <v>#N/A</v>
      </c>
    </row>
    <row r="436" spans="1:5">
      <c r="A436" s="76">
        <f>VODANET!B447</f>
        <v>0</v>
      </c>
      <c r="B436" s="76">
        <f>VODANET!A447</f>
        <v>0</v>
      </c>
      <c r="C436" s="76">
        <f>VODANET!J447</f>
        <v>0</v>
      </c>
      <c r="D436" s="100" t="e">
        <f>VLOOKUP(A436,VODANET!B447:G1223,6,0)</f>
        <v>#N/A</v>
      </c>
      <c r="E436" s="101" t="e">
        <f>VLOOKUP(A436,VODANET!B447:O1132,14,0)</f>
        <v>#N/A</v>
      </c>
    </row>
    <row r="437" spans="1:5">
      <c r="A437" s="76">
        <f>VODANET!B448</f>
        <v>0</v>
      </c>
      <c r="B437" s="76">
        <f>VODANET!A448</f>
        <v>0</v>
      </c>
      <c r="C437" s="76">
        <f>VODANET!J448</f>
        <v>0</v>
      </c>
      <c r="D437" s="100" t="e">
        <f>VLOOKUP(A437,VODANET!B448:G1224,6,0)</f>
        <v>#N/A</v>
      </c>
      <c r="E437" s="101" t="e">
        <f>VLOOKUP(A437,VODANET!B448:O1133,14,0)</f>
        <v>#N/A</v>
      </c>
    </row>
    <row r="438" spans="1:5">
      <c r="A438" s="76">
        <f>VODANET!B449</f>
        <v>0</v>
      </c>
      <c r="B438" s="76">
        <f>VODANET!A449</f>
        <v>0</v>
      </c>
      <c r="C438" s="76">
        <f>VODANET!J449</f>
        <v>0</v>
      </c>
      <c r="D438" s="100" t="e">
        <f>VLOOKUP(A438,VODANET!B449:G1225,6,0)</f>
        <v>#N/A</v>
      </c>
      <c r="E438" s="101" t="e">
        <f>VLOOKUP(A438,VODANET!B449:O1134,14,0)</f>
        <v>#N/A</v>
      </c>
    </row>
    <row r="439" spans="1:5">
      <c r="A439" s="76">
        <f>VODANET!B450</f>
        <v>0</v>
      </c>
      <c r="B439" s="76">
        <f>VODANET!A450</f>
        <v>0</v>
      </c>
      <c r="C439" s="76">
        <f>VODANET!J450</f>
        <v>0</v>
      </c>
      <c r="D439" s="100" t="e">
        <f>VLOOKUP(A439,VODANET!B450:G1226,6,0)</f>
        <v>#N/A</v>
      </c>
      <c r="E439" s="101" t="e">
        <f>VLOOKUP(A439,VODANET!B450:O1135,14,0)</f>
        <v>#N/A</v>
      </c>
    </row>
    <row r="440" spans="1:5">
      <c r="A440" s="76">
        <f>VODANET!B451</f>
        <v>0</v>
      </c>
      <c r="B440" s="76">
        <f>VODANET!A451</f>
        <v>0</v>
      </c>
      <c r="C440" s="76">
        <f>VODANET!J451</f>
        <v>0</v>
      </c>
      <c r="D440" s="100" t="e">
        <f>VLOOKUP(A440,VODANET!B451:G1227,6,0)</f>
        <v>#N/A</v>
      </c>
      <c r="E440" s="101" t="e">
        <f>VLOOKUP(A440,VODANET!B451:O1136,14,0)</f>
        <v>#N/A</v>
      </c>
    </row>
    <row r="441" spans="1:5">
      <c r="A441" s="76">
        <f>VODANET!B452</f>
        <v>0</v>
      </c>
      <c r="B441" s="76">
        <f>VODANET!A452</f>
        <v>0</v>
      </c>
      <c r="C441" s="76">
        <f>VODANET!J452</f>
        <v>0</v>
      </c>
      <c r="D441" s="100" t="e">
        <f>VLOOKUP(A441,VODANET!B452:G1228,6,0)</f>
        <v>#N/A</v>
      </c>
      <c r="E441" s="101" t="e">
        <f>VLOOKUP(A441,VODANET!B452:O1137,14,0)</f>
        <v>#N/A</v>
      </c>
    </row>
    <row r="442" spans="1:5">
      <c r="A442" s="76">
        <f>VODANET!B453</f>
        <v>0</v>
      </c>
      <c r="B442" s="76">
        <f>VODANET!A453</f>
        <v>0</v>
      </c>
      <c r="C442" s="76">
        <f>VODANET!J453</f>
        <v>0</v>
      </c>
      <c r="D442" s="100" t="e">
        <f>VLOOKUP(A442,VODANET!B453:G1229,6,0)</f>
        <v>#N/A</v>
      </c>
      <c r="E442" s="101" t="e">
        <f>VLOOKUP(A442,VODANET!B453:O1138,14,0)</f>
        <v>#N/A</v>
      </c>
    </row>
    <row r="443" spans="1:5">
      <c r="A443" s="76">
        <f>VODANET!B454</f>
        <v>0</v>
      </c>
      <c r="B443" s="76">
        <f>VODANET!A454</f>
        <v>0</v>
      </c>
      <c r="C443" s="76">
        <f>VODANET!J454</f>
        <v>0</v>
      </c>
      <c r="D443" s="100" t="e">
        <f>VLOOKUP(A443,VODANET!B454:G1230,6,0)</f>
        <v>#N/A</v>
      </c>
      <c r="E443" s="101" t="e">
        <f>VLOOKUP(A443,VODANET!B454:O1139,14,0)</f>
        <v>#N/A</v>
      </c>
    </row>
    <row r="444" spans="1:5">
      <c r="A444" s="76">
        <f>VODANET!B455</f>
        <v>0</v>
      </c>
      <c r="B444" s="76">
        <f>VODANET!A455</f>
        <v>0</v>
      </c>
      <c r="C444" s="76">
        <f>VODANET!J455</f>
        <v>0</v>
      </c>
      <c r="D444" s="100" t="e">
        <f>VLOOKUP(A444,VODANET!B455:G1231,6,0)</f>
        <v>#N/A</v>
      </c>
      <c r="E444" s="101" t="e">
        <f>VLOOKUP(A444,VODANET!B455:O1140,14,0)</f>
        <v>#N/A</v>
      </c>
    </row>
    <row r="445" spans="1:5">
      <c r="A445" s="76">
        <f>VODANET!B456</f>
        <v>0</v>
      </c>
      <c r="B445" s="76">
        <f>VODANET!A456</f>
        <v>0</v>
      </c>
      <c r="C445" s="76">
        <f>VODANET!J456</f>
        <v>0</v>
      </c>
      <c r="D445" s="100" t="e">
        <f>VLOOKUP(A445,VODANET!B456:G1232,6,0)</f>
        <v>#N/A</v>
      </c>
      <c r="E445" s="101" t="e">
        <f>VLOOKUP(A445,VODANET!B456:O1141,14,0)</f>
        <v>#N/A</v>
      </c>
    </row>
    <row r="446" spans="1:5">
      <c r="A446" s="76">
        <f>VODANET!B457</f>
        <v>0</v>
      </c>
      <c r="B446" s="76">
        <f>VODANET!A457</f>
        <v>0</v>
      </c>
      <c r="C446" s="76">
        <f>VODANET!J457</f>
        <v>0</v>
      </c>
      <c r="D446" s="100" t="e">
        <f>VLOOKUP(A446,VODANET!B457:G1233,6,0)</f>
        <v>#N/A</v>
      </c>
      <c r="E446" s="101" t="e">
        <f>VLOOKUP(A446,VODANET!B457:O1142,14,0)</f>
        <v>#N/A</v>
      </c>
    </row>
    <row r="447" spans="1:5">
      <c r="A447" s="76">
        <f>VODANET!B458</f>
        <v>0</v>
      </c>
      <c r="B447" s="76">
        <f>VODANET!A458</f>
        <v>0</v>
      </c>
      <c r="C447" s="76">
        <f>VODANET!J458</f>
        <v>0</v>
      </c>
      <c r="D447" s="100" t="e">
        <f>VLOOKUP(A447,VODANET!B458:G1234,6,0)</f>
        <v>#N/A</v>
      </c>
      <c r="E447" s="101" t="e">
        <f>VLOOKUP(A447,VODANET!B458:O1143,14,0)</f>
        <v>#N/A</v>
      </c>
    </row>
    <row r="448" spans="1:5">
      <c r="A448" s="76">
        <f>VODANET!B459</f>
        <v>0</v>
      </c>
      <c r="B448" s="76">
        <f>VODANET!A459</f>
        <v>0</v>
      </c>
      <c r="C448" s="76">
        <f>VODANET!J459</f>
        <v>0</v>
      </c>
      <c r="D448" s="100" t="e">
        <f>VLOOKUP(A448,VODANET!B459:G1235,6,0)</f>
        <v>#N/A</v>
      </c>
      <c r="E448" s="101" t="e">
        <f>VLOOKUP(A448,VODANET!B459:O1144,14,0)</f>
        <v>#N/A</v>
      </c>
    </row>
    <row r="449" spans="1:5">
      <c r="A449" s="76">
        <f>VODANET!B460</f>
        <v>0</v>
      </c>
      <c r="B449" s="76">
        <f>VODANET!A460</f>
        <v>0</v>
      </c>
      <c r="C449" s="76">
        <f>VODANET!J460</f>
        <v>0</v>
      </c>
      <c r="D449" s="100" t="e">
        <f>VLOOKUP(A449,VODANET!B460:G1236,6,0)</f>
        <v>#N/A</v>
      </c>
      <c r="E449" s="101" t="e">
        <f>VLOOKUP(A449,VODANET!B460:O1145,14,0)</f>
        <v>#N/A</v>
      </c>
    </row>
    <row r="450" spans="1:5">
      <c r="A450" s="76">
        <f>VODANET!B461</f>
        <v>0</v>
      </c>
      <c r="B450" s="76">
        <f>VODANET!A461</f>
        <v>0</v>
      </c>
      <c r="C450" s="76">
        <f>VODANET!J461</f>
        <v>0</v>
      </c>
      <c r="D450" s="100" t="e">
        <f>VLOOKUP(A450,VODANET!B461:G1237,6,0)</f>
        <v>#N/A</v>
      </c>
      <c r="E450" s="101" t="e">
        <f>VLOOKUP(A450,VODANET!B461:O1146,14,0)</f>
        <v>#N/A</v>
      </c>
    </row>
    <row r="451" spans="1:5">
      <c r="A451" s="76">
        <f>VODANET!B462</f>
        <v>0</v>
      </c>
      <c r="B451" s="76">
        <f>VODANET!A462</f>
        <v>0</v>
      </c>
      <c r="C451" s="76">
        <f>VODANET!J462</f>
        <v>0</v>
      </c>
      <c r="D451" s="100" t="e">
        <f>VLOOKUP(A451,VODANET!B462:G1238,6,0)</f>
        <v>#N/A</v>
      </c>
      <c r="E451" s="101" t="e">
        <f>VLOOKUP(A451,VODANET!B462:O1147,14,0)</f>
        <v>#N/A</v>
      </c>
    </row>
    <row r="452" spans="1:5">
      <c r="A452" s="76">
        <f>VODANET!B463</f>
        <v>0</v>
      </c>
      <c r="B452" s="76">
        <f>VODANET!A463</f>
        <v>0</v>
      </c>
      <c r="C452" s="76">
        <f>VODANET!J463</f>
        <v>0</v>
      </c>
      <c r="D452" s="100" t="e">
        <f>VLOOKUP(A452,VODANET!B463:G1239,6,0)</f>
        <v>#N/A</v>
      </c>
      <c r="E452" s="101" t="e">
        <f>VLOOKUP(A452,VODANET!B463:O1148,14,0)</f>
        <v>#N/A</v>
      </c>
    </row>
    <row r="453" spans="1:5">
      <c r="A453" s="76">
        <f>VODANET!B464</f>
        <v>0</v>
      </c>
      <c r="B453" s="76">
        <f>VODANET!A464</f>
        <v>0</v>
      </c>
      <c r="C453" s="76">
        <f>VODANET!J464</f>
        <v>0</v>
      </c>
      <c r="D453" s="100" t="e">
        <f>VLOOKUP(A453,VODANET!B464:G1240,6,0)</f>
        <v>#N/A</v>
      </c>
      <c r="E453" s="101" t="e">
        <f>VLOOKUP(A453,VODANET!B464:O1149,14,0)</f>
        <v>#N/A</v>
      </c>
    </row>
    <row r="454" spans="1:5">
      <c r="A454" s="76">
        <f>VODANET!B465</f>
        <v>0</v>
      </c>
      <c r="B454" s="76">
        <f>VODANET!A465</f>
        <v>0</v>
      </c>
      <c r="C454" s="76">
        <f>VODANET!J465</f>
        <v>0</v>
      </c>
      <c r="D454" s="100" t="e">
        <f>VLOOKUP(A454,VODANET!B465:G1241,6,0)</f>
        <v>#N/A</v>
      </c>
      <c r="E454" s="101" t="e">
        <f>VLOOKUP(A454,VODANET!B465:O1150,14,0)</f>
        <v>#N/A</v>
      </c>
    </row>
    <row r="455" spans="1:5">
      <c r="A455" s="76">
        <f>VODANET!B466</f>
        <v>0</v>
      </c>
      <c r="B455" s="76">
        <f>VODANET!A466</f>
        <v>0</v>
      </c>
      <c r="C455" s="76">
        <f>VODANET!J466</f>
        <v>0</v>
      </c>
      <c r="D455" s="100" t="e">
        <f>VLOOKUP(A455,VODANET!B466:G1242,6,0)</f>
        <v>#N/A</v>
      </c>
      <c r="E455" s="101" t="e">
        <f>VLOOKUP(A455,VODANET!B466:O1151,14,0)</f>
        <v>#N/A</v>
      </c>
    </row>
    <row r="456" spans="1:5">
      <c r="A456" s="76">
        <f>VODANET!B467</f>
        <v>0</v>
      </c>
      <c r="B456" s="76">
        <f>VODANET!A467</f>
        <v>0</v>
      </c>
      <c r="C456" s="76">
        <f>VODANET!J467</f>
        <v>0</v>
      </c>
      <c r="D456" s="100" t="e">
        <f>VLOOKUP(A456,VODANET!B467:G1243,6,0)</f>
        <v>#N/A</v>
      </c>
      <c r="E456" s="101" t="e">
        <f>VLOOKUP(A456,VODANET!B467:O1152,14,0)</f>
        <v>#N/A</v>
      </c>
    </row>
    <row r="457" spans="1:5">
      <c r="A457" s="76">
        <f>VODANET!B468</f>
        <v>0</v>
      </c>
      <c r="B457" s="76">
        <f>VODANET!A468</f>
        <v>0</v>
      </c>
      <c r="C457" s="76">
        <f>VODANET!J468</f>
        <v>0</v>
      </c>
      <c r="D457" s="100" t="e">
        <f>VLOOKUP(A457,VODANET!B468:G1244,6,0)</f>
        <v>#N/A</v>
      </c>
      <c r="E457" s="101" t="e">
        <f>VLOOKUP(A457,VODANET!B468:O1153,14,0)</f>
        <v>#N/A</v>
      </c>
    </row>
    <row r="458" spans="1:5">
      <c r="A458" s="76">
        <f>VODANET!B469</f>
        <v>0</v>
      </c>
      <c r="B458" s="76">
        <f>VODANET!A469</f>
        <v>0</v>
      </c>
      <c r="C458" s="76">
        <f>VODANET!J469</f>
        <v>0</v>
      </c>
      <c r="D458" s="100" t="e">
        <f>VLOOKUP(A458,VODANET!B469:G1245,6,0)</f>
        <v>#N/A</v>
      </c>
      <c r="E458" s="101" t="e">
        <f>VLOOKUP(A458,VODANET!B469:O1154,14,0)</f>
        <v>#N/A</v>
      </c>
    </row>
    <row r="459" spans="1:5">
      <c r="A459" s="76">
        <f>VODANET!B470</f>
        <v>0</v>
      </c>
      <c r="B459" s="76">
        <f>VODANET!A470</f>
        <v>0</v>
      </c>
      <c r="C459" s="76">
        <f>VODANET!J470</f>
        <v>0</v>
      </c>
      <c r="D459" s="100" t="e">
        <f>VLOOKUP(A459,VODANET!B470:G1246,6,0)</f>
        <v>#N/A</v>
      </c>
      <c r="E459" s="101" t="e">
        <f>VLOOKUP(A459,VODANET!B470:O1155,14,0)</f>
        <v>#N/A</v>
      </c>
    </row>
    <row r="460" spans="1:5">
      <c r="A460" s="76">
        <f>VODANET!B471</f>
        <v>0</v>
      </c>
      <c r="B460" s="76">
        <f>VODANET!A471</f>
        <v>0</v>
      </c>
      <c r="C460" s="76">
        <f>VODANET!J471</f>
        <v>0</v>
      </c>
      <c r="D460" s="100" t="e">
        <f>VLOOKUP(A460,VODANET!B471:G1247,6,0)</f>
        <v>#N/A</v>
      </c>
      <c r="E460" s="101" t="e">
        <f>VLOOKUP(A460,VODANET!B471:O1156,14,0)</f>
        <v>#N/A</v>
      </c>
    </row>
    <row r="461" spans="1:5">
      <c r="A461" s="76">
        <f>VODANET!B472</f>
        <v>0</v>
      </c>
      <c r="B461" s="76">
        <f>VODANET!A472</f>
        <v>0</v>
      </c>
      <c r="C461" s="76">
        <f>VODANET!J472</f>
        <v>0</v>
      </c>
      <c r="D461" s="100" t="e">
        <f>VLOOKUP(A461,VODANET!B472:G1248,6,0)</f>
        <v>#N/A</v>
      </c>
      <c r="E461" s="101" t="e">
        <f>VLOOKUP(A461,VODANET!B472:O1157,14,0)</f>
        <v>#N/A</v>
      </c>
    </row>
    <row r="462" spans="1:5">
      <c r="A462" s="76">
        <f>VODANET!B473</f>
        <v>0</v>
      </c>
      <c r="B462" s="76">
        <f>VODANET!A473</f>
        <v>0</v>
      </c>
      <c r="C462" s="76">
        <f>VODANET!J473</f>
        <v>0</v>
      </c>
      <c r="D462" s="100" t="e">
        <f>VLOOKUP(A462,VODANET!B473:G1249,6,0)</f>
        <v>#N/A</v>
      </c>
      <c r="E462" s="101" t="e">
        <f>VLOOKUP(A462,VODANET!B473:O1158,14,0)</f>
        <v>#N/A</v>
      </c>
    </row>
    <row r="463" spans="1:5">
      <c r="A463" s="76">
        <f>VODANET!B474</f>
        <v>0</v>
      </c>
      <c r="B463" s="76">
        <f>VODANET!A474</f>
        <v>0</v>
      </c>
      <c r="C463" s="76">
        <f>VODANET!J474</f>
        <v>0</v>
      </c>
      <c r="D463" s="100" t="e">
        <f>VLOOKUP(A463,VODANET!B474:G1250,6,0)</f>
        <v>#N/A</v>
      </c>
      <c r="E463" s="101" t="e">
        <f>VLOOKUP(A463,VODANET!B474:O1159,14,0)</f>
        <v>#N/A</v>
      </c>
    </row>
    <row r="464" spans="1:5">
      <c r="A464" s="76">
        <f>VODANET!B475</f>
        <v>0</v>
      </c>
      <c r="B464" s="76">
        <f>VODANET!A475</f>
        <v>0</v>
      </c>
      <c r="C464" s="76">
        <f>VODANET!J475</f>
        <v>0</v>
      </c>
      <c r="D464" s="100" t="e">
        <f>VLOOKUP(A464,VODANET!B475:G1251,6,0)</f>
        <v>#N/A</v>
      </c>
      <c r="E464" s="101" t="e">
        <f>VLOOKUP(A464,VODANET!B475:O1160,14,0)</f>
        <v>#N/A</v>
      </c>
    </row>
    <row r="465" spans="1:5">
      <c r="A465" s="76">
        <f>VODANET!B476</f>
        <v>0</v>
      </c>
      <c r="B465" s="76">
        <f>VODANET!A476</f>
        <v>0</v>
      </c>
      <c r="C465" s="76">
        <f>VODANET!J476</f>
        <v>0</v>
      </c>
      <c r="D465" s="100" t="e">
        <f>VLOOKUP(A465,VODANET!B476:G1252,6,0)</f>
        <v>#N/A</v>
      </c>
      <c r="E465" s="101" t="e">
        <f>VLOOKUP(A465,VODANET!B476:O1161,14,0)</f>
        <v>#N/A</v>
      </c>
    </row>
    <row r="466" spans="1:5">
      <c r="A466" s="76">
        <f>VODANET!B477</f>
        <v>0</v>
      </c>
      <c r="B466" s="76">
        <f>VODANET!A477</f>
        <v>0</v>
      </c>
      <c r="C466" s="76">
        <f>VODANET!J477</f>
        <v>0</v>
      </c>
      <c r="D466" s="100" t="e">
        <f>VLOOKUP(A466,VODANET!B477:G1253,6,0)</f>
        <v>#N/A</v>
      </c>
      <c r="E466" s="101" t="e">
        <f>VLOOKUP(A466,VODANET!B477:O1162,14,0)</f>
        <v>#N/A</v>
      </c>
    </row>
    <row r="467" spans="1:5">
      <c r="A467" s="76">
        <f>VODANET!B478</f>
        <v>0</v>
      </c>
      <c r="B467" s="76">
        <f>VODANET!A478</f>
        <v>0</v>
      </c>
      <c r="C467" s="76">
        <f>VODANET!J478</f>
        <v>0</v>
      </c>
      <c r="D467" s="100" t="e">
        <f>VLOOKUP(A467,VODANET!B478:G1254,6,0)</f>
        <v>#N/A</v>
      </c>
      <c r="E467" s="101" t="e">
        <f>VLOOKUP(A467,VODANET!B478:O1163,14,0)</f>
        <v>#N/A</v>
      </c>
    </row>
    <row r="468" spans="1:5">
      <c r="A468" s="76">
        <f>VODANET!B479</f>
        <v>0</v>
      </c>
      <c r="B468" s="76">
        <f>VODANET!A479</f>
        <v>0</v>
      </c>
      <c r="C468" s="76">
        <f>VODANET!J479</f>
        <v>0</v>
      </c>
      <c r="D468" s="100" t="e">
        <f>VLOOKUP(A468,VODANET!B479:G1255,6,0)</f>
        <v>#N/A</v>
      </c>
      <c r="E468" s="101" t="e">
        <f>VLOOKUP(A468,VODANET!B479:O1164,14,0)</f>
        <v>#N/A</v>
      </c>
    </row>
    <row r="469" spans="1:5">
      <c r="A469" s="76">
        <f>VODANET!B480</f>
        <v>0</v>
      </c>
      <c r="B469" s="76">
        <f>VODANET!A480</f>
        <v>0</v>
      </c>
      <c r="C469" s="76">
        <f>VODANET!J480</f>
        <v>0</v>
      </c>
      <c r="D469" s="100" t="e">
        <f>VLOOKUP(A469,VODANET!B480:G1256,6,0)</f>
        <v>#N/A</v>
      </c>
      <c r="E469" s="101" t="e">
        <f>VLOOKUP(A469,VODANET!B480:O1165,14,0)</f>
        <v>#N/A</v>
      </c>
    </row>
    <row r="470" spans="1:5">
      <c r="A470" s="76">
        <f>VODANET!B481</f>
        <v>0</v>
      </c>
      <c r="B470" s="76">
        <f>VODANET!A481</f>
        <v>0</v>
      </c>
      <c r="C470" s="76">
        <f>VODANET!J481</f>
        <v>0</v>
      </c>
      <c r="D470" s="100" t="e">
        <f>VLOOKUP(A470,VODANET!B481:G1257,6,0)</f>
        <v>#N/A</v>
      </c>
      <c r="E470" s="101" t="e">
        <f>VLOOKUP(A470,VODANET!B481:O1166,14,0)</f>
        <v>#N/A</v>
      </c>
    </row>
    <row r="471" spans="1:5">
      <c r="A471" s="76">
        <f>VODANET!B482</f>
        <v>0</v>
      </c>
      <c r="B471" s="76">
        <f>VODANET!A482</f>
        <v>0</v>
      </c>
      <c r="C471" s="76">
        <f>VODANET!J482</f>
        <v>0</v>
      </c>
      <c r="D471" s="100" t="e">
        <f>VLOOKUP(A471,VODANET!B482:G1258,6,0)</f>
        <v>#N/A</v>
      </c>
      <c r="E471" s="101" t="e">
        <f>VLOOKUP(A471,VODANET!B482:O1167,14,0)</f>
        <v>#N/A</v>
      </c>
    </row>
    <row r="472" spans="1:5">
      <c r="A472" s="76">
        <f>VODANET!B483</f>
        <v>0</v>
      </c>
      <c r="B472" s="76">
        <f>VODANET!A483</f>
        <v>0</v>
      </c>
      <c r="C472" s="76">
        <f>VODANET!J483</f>
        <v>0</v>
      </c>
      <c r="D472" s="100" t="e">
        <f>VLOOKUP(A472,VODANET!B483:G1259,6,0)</f>
        <v>#N/A</v>
      </c>
      <c r="E472" s="101" t="e">
        <f>VLOOKUP(A472,VODANET!B483:O1168,14,0)</f>
        <v>#N/A</v>
      </c>
    </row>
    <row r="473" spans="1:5">
      <c r="A473" s="76">
        <f>VODANET!B484</f>
        <v>0</v>
      </c>
      <c r="B473" s="76">
        <f>VODANET!A484</f>
        <v>0</v>
      </c>
      <c r="C473" s="76">
        <f>VODANET!J484</f>
        <v>0</v>
      </c>
      <c r="D473" s="100" t="e">
        <f>VLOOKUP(A473,VODANET!B484:G1260,6,0)</f>
        <v>#N/A</v>
      </c>
      <c r="E473" s="101" t="e">
        <f>VLOOKUP(A473,VODANET!B484:O1169,14,0)</f>
        <v>#N/A</v>
      </c>
    </row>
    <row r="474" spans="1:5">
      <c r="A474" s="76">
        <f>VODANET!B485</f>
        <v>0</v>
      </c>
      <c r="B474" s="76">
        <f>VODANET!A485</f>
        <v>0</v>
      </c>
      <c r="C474" s="76">
        <f>VODANET!J485</f>
        <v>0</v>
      </c>
      <c r="D474" s="100" t="e">
        <f>VLOOKUP(A474,VODANET!B485:G1261,6,0)</f>
        <v>#N/A</v>
      </c>
      <c r="E474" s="101" t="e">
        <f>VLOOKUP(A474,VODANET!B485:O1170,14,0)</f>
        <v>#N/A</v>
      </c>
    </row>
    <row r="475" spans="1:5">
      <c r="A475" s="76">
        <f>VODANET!B486</f>
        <v>0</v>
      </c>
      <c r="B475" s="76">
        <f>VODANET!A486</f>
        <v>0</v>
      </c>
      <c r="C475" s="76">
        <f>VODANET!J486</f>
        <v>0</v>
      </c>
      <c r="D475" s="100" t="e">
        <f>VLOOKUP(A475,VODANET!B486:G1262,6,0)</f>
        <v>#N/A</v>
      </c>
      <c r="E475" s="101" t="e">
        <f>VLOOKUP(A475,VODANET!B486:O1171,14,0)</f>
        <v>#N/A</v>
      </c>
    </row>
    <row r="476" spans="1:5">
      <c r="A476" s="76">
        <f>VODANET!B487</f>
        <v>0</v>
      </c>
      <c r="B476" s="76">
        <f>VODANET!A487</f>
        <v>0</v>
      </c>
      <c r="C476" s="76">
        <f>VODANET!J487</f>
        <v>0</v>
      </c>
      <c r="D476" s="100" t="e">
        <f>VLOOKUP(A476,VODANET!B487:G1263,6,0)</f>
        <v>#N/A</v>
      </c>
      <c r="E476" s="101" t="e">
        <f>VLOOKUP(A476,VODANET!B487:O1172,14,0)</f>
        <v>#N/A</v>
      </c>
    </row>
    <row r="477" spans="1:5">
      <c r="A477" s="76">
        <f>VODANET!B488</f>
        <v>0</v>
      </c>
      <c r="B477" s="76">
        <f>VODANET!A488</f>
        <v>0</v>
      </c>
      <c r="C477" s="76">
        <f>VODANET!J488</f>
        <v>0</v>
      </c>
      <c r="D477" s="100" t="e">
        <f>VLOOKUP(A477,VODANET!B488:G1264,6,0)</f>
        <v>#N/A</v>
      </c>
      <c r="E477" s="101" t="e">
        <f>VLOOKUP(A477,VODANET!B488:O1173,14,0)</f>
        <v>#N/A</v>
      </c>
    </row>
    <row r="478" spans="1:5">
      <c r="A478" s="76">
        <f>VODANET!B489</f>
        <v>0</v>
      </c>
      <c r="B478" s="76">
        <f>VODANET!A489</f>
        <v>0</v>
      </c>
      <c r="C478" s="76">
        <f>VODANET!J489</f>
        <v>0</v>
      </c>
      <c r="D478" s="100" t="e">
        <f>VLOOKUP(A478,VODANET!B489:G1265,6,0)</f>
        <v>#N/A</v>
      </c>
      <c r="E478" s="101" t="e">
        <f>VLOOKUP(A478,VODANET!B489:O1174,14,0)</f>
        <v>#N/A</v>
      </c>
    </row>
    <row r="479" spans="1:5">
      <c r="A479" s="76">
        <f>VODANET!B490</f>
        <v>0</v>
      </c>
      <c r="B479" s="76">
        <f>VODANET!A490</f>
        <v>0</v>
      </c>
      <c r="C479" s="76">
        <f>VODANET!J490</f>
        <v>0</v>
      </c>
      <c r="D479" s="100" t="e">
        <f>VLOOKUP(A479,VODANET!B490:G1266,6,0)</f>
        <v>#N/A</v>
      </c>
      <c r="E479" s="101" t="e">
        <f>VLOOKUP(A479,VODANET!B490:O1175,14,0)</f>
        <v>#N/A</v>
      </c>
    </row>
    <row r="480" spans="1:5">
      <c r="A480" s="76">
        <f>VODANET!B491</f>
        <v>0</v>
      </c>
      <c r="B480" s="76">
        <f>VODANET!A491</f>
        <v>0</v>
      </c>
      <c r="C480" s="76">
        <f>VODANET!J491</f>
        <v>0</v>
      </c>
      <c r="D480" s="100" t="e">
        <f>VLOOKUP(A480,VODANET!B491:G1267,6,0)</f>
        <v>#N/A</v>
      </c>
      <c r="E480" s="101" t="e">
        <f>VLOOKUP(A480,VODANET!B491:O1176,14,0)</f>
        <v>#N/A</v>
      </c>
    </row>
    <row r="481" spans="1:5">
      <c r="A481" s="76">
        <f>VODANET!B492</f>
        <v>0</v>
      </c>
      <c r="B481" s="76">
        <f>VODANET!A492</f>
        <v>0</v>
      </c>
      <c r="C481" s="76">
        <f>VODANET!J492</f>
        <v>0</v>
      </c>
      <c r="D481" s="100" t="e">
        <f>VLOOKUP(A481,VODANET!B492:G1268,6,0)</f>
        <v>#N/A</v>
      </c>
      <c r="E481" s="101" t="e">
        <f>VLOOKUP(A481,VODANET!B492:O1177,14,0)</f>
        <v>#N/A</v>
      </c>
    </row>
    <row r="482" spans="1:5">
      <c r="A482" s="76">
        <f>VODANET!B493</f>
        <v>0</v>
      </c>
      <c r="B482" s="76">
        <f>VODANET!A493</f>
        <v>0</v>
      </c>
      <c r="C482" s="76">
        <f>VODANET!J493</f>
        <v>0</v>
      </c>
      <c r="D482" s="100" t="e">
        <f>VLOOKUP(A482,VODANET!B493:G1269,6,0)</f>
        <v>#N/A</v>
      </c>
      <c r="E482" s="101" t="e">
        <f>VLOOKUP(A482,VODANET!B493:O1178,14,0)</f>
        <v>#N/A</v>
      </c>
    </row>
    <row r="483" spans="1:5">
      <c r="A483" s="76">
        <f>VODANET!B494</f>
        <v>0</v>
      </c>
      <c r="B483" s="76">
        <f>VODANET!A494</f>
        <v>0</v>
      </c>
      <c r="C483" s="76">
        <f>VODANET!J494</f>
        <v>0</v>
      </c>
      <c r="D483" s="100" t="e">
        <f>VLOOKUP(A483,VODANET!B494:G1270,6,0)</f>
        <v>#N/A</v>
      </c>
      <c r="E483" s="101" t="e">
        <f>VLOOKUP(A483,VODANET!B494:O1179,14,0)</f>
        <v>#N/A</v>
      </c>
    </row>
    <row r="484" spans="1:5">
      <c r="A484" s="76">
        <f>VODANET!B495</f>
        <v>0</v>
      </c>
      <c r="B484" s="76">
        <f>VODANET!A495</f>
        <v>0</v>
      </c>
      <c r="C484" s="76">
        <f>VODANET!J495</f>
        <v>0</v>
      </c>
      <c r="D484" s="100" t="e">
        <f>VLOOKUP(A484,VODANET!B495:G1271,6,0)</f>
        <v>#N/A</v>
      </c>
      <c r="E484" s="101" t="e">
        <f>VLOOKUP(A484,VODANET!B495:O1180,14,0)</f>
        <v>#N/A</v>
      </c>
    </row>
    <row r="485" spans="1:5">
      <c r="A485" s="76">
        <f>VODANET!B496</f>
        <v>0</v>
      </c>
      <c r="B485" s="76">
        <f>VODANET!A496</f>
        <v>0</v>
      </c>
      <c r="C485" s="76">
        <f>VODANET!J496</f>
        <v>0</v>
      </c>
      <c r="D485" s="100" t="e">
        <f>VLOOKUP(A485,VODANET!B496:G1272,6,0)</f>
        <v>#N/A</v>
      </c>
      <c r="E485" s="101" t="e">
        <f>VLOOKUP(A485,VODANET!B496:O1181,14,0)</f>
        <v>#N/A</v>
      </c>
    </row>
    <row r="486" spans="1:5">
      <c r="A486" s="76">
        <f>VODANET!B497</f>
        <v>0</v>
      </c>
      <c r="B486" s="76">
        <f>VODANET!A497</f>
        <v>0</v>
      </c>
      <c r="C486" s="76">
        <f>VODANET!J497</f>
        <v>0</v>
      </c>
      <c r="D486" s="100" t="e">
        <f>VLOOKUP(A486,VODANET!B497:G1273,6,0)</f>
        <v>#N/A</v>
      </c>
      <c r="E486" s="101" t="e">
        <f>VLOOKUP(A486,VODANET!B497:O1182,14,0)</f>
        <v>#N/A</v>
      </c>
    </row>
    <row r="487" spans="1:5">
      <c r="A487" s="76">
        <f>VODANET!B498</f>
        <v>0</v>
      </c>
      <c r="B487" s="76">
        <f>VODANET!A498</f>
        <v>0</v>
      </c>
      <c r="C487" s="76">
        <f>VODANET!J498</f>
        <v>0</v>
      </c>
      <c r="D487" s="100" t="e">
        <f>VLOOKUP(A487,VODANET!B498:G1274,6,0)</f>
        <v>#N/A</v>
      </c>
      <c r="E487" s="101" t="e">
        <f>VLOOKUP(A487,VODANET!B498:O1183,14,0)</f>
        <v>#N/A</v>
      </c>
    </row>
    <row r="488" spans="1:5">
      <c r="A488" s="76">
        <f>VODANET!B499</f>
        <v>0</v>
      </c>
      <c r="B488" s="76">
        <f>VODANET!A499</f>
        <v>0</v>
      </c>
      <c r="C488" s="76">
        <f>VODANET!J499</f>
        <v>0</v>
      </c>
      <c r="D488" s="100" t="e">
        <f>VLOOKUP(A488,VODANET!B499:G1275,6,0)</f>
        <v>#N/A</v>
      </c>
      <c r="E488" s="101" t="e">
        <f>VLOOKUP(A488,VODANET!B499:O1184,14,0)</f>
        <v>#N/A</v>
      </c>
    </row>
    <row r="489" spans="1:5">
      <c r="A489" s="76">
        <f>VODANET!B500</f>
        <v>0</v>
      </c>
      <c r="B489" s="76">
        <f>VODANET!A500</f>
        <v>0</v>
      </c>
      <c r="C489" s="76">
        <f>VODANET!J500</f>
        <v>0</v>
      </c>
      <c r="D489" s="100" t="e">
        <f>VLOOKUP(A489,VODANET!B500:G1276,6,0)</f>
        <v>#N/A</v>
      </c>
      <c r="E489" s="101" t="e">
        <f>VLOOKUP(A489,VODANET!B500:O1185,14,0)</f>
        <v>#N/A</v>
      </c>
    </row>
    <row r="490" spans="1:5">
      <c r="A490" s="76">
        <f>VODANET!B501</f>
        <v>0</v>
      </c>
      <c r="B490" s="76">
        <f>VODANET!A501</f>
        <v>0</v>
      </c>
      <c r="C490" s="76">
        <f>VODANET!J501</f>
        <v>0</v>
      </c>
      <c r="D490" s="100" t="e">
        <f>VLOOKUP(A490,VODANET!B501:G1277,6,0)</f>
        <v>#N/A</v>
      </c>
      <c r="E490" s="101" t="e">
        <f>VLOOKUP(A490,VODANET!B501:O1186,14,0)</f>
        <v>#N/A</v>
      </c>
    </row>
    <row r="491" spans="1:5">
      <c r="A491" s="76">
        <f>VODANET!B502</f>
        <v>0</v>
      </c>
      <c r="B491" s="76">
        <f>VODANET!A502</f>
        <v>0</v>
      </c>
      <c r="C491" s="76">
        <f>VODANET!J502</f>
        <v>0</v>
      </c>
      <c r="D491" s="100" t="e">
        <f>VLOOKUP(A491,VODANET!B502:G1278,6,0)</f>
        <v>#N/A</v>
      </c>
      <c r="E491" s="101" t="e">
        <f>VLOOKUP(A491,VODANET!B502:O1187,14,0)</f>
        <v>#N/A</v>
      </c>
    </row>
    <row r="492" spans="1:5">
      <c r="A492" s="76">
        <f>VODANET!B503</f>
        <v>0</v>
      </c>
      <c r="B492" s="76">
        <f>VODANET!A503</f>
        <v>0</v>
      </c>
      <c r="C492" s="76">
        <f>VODANET!J503</f>
        <v>0</v>
      </c>
      <c r="D492" s="100" t="e">
        <f>VLOOKUP(A492,VODANET!B503:G1279,6,0)</f>
        <v>#N/A</v>
      </c>
      <c r="E492" s="101" t="e">
        <f>VLOOKUP(A492,VODANET!B503:O1188,14,0)</f>
        <v>#N/A</v>
      </c>
    </row>
    <row r="493" spans="1:5">
      <c r="A493" s="76">
        <f>VODANET!B504</f>
        <v>0</v>
      </c>
      <c r="B493" s="76">
        <f>VODANET!A504</f>
        <v>0</v>
      </c>
      <c r="C493" s="76">
        <f>VODANET!J504</f>
        <v>0</v>
      </c>
      <c r="D493" s="100" t="e">
        <f>VLOOKUP(A493,VODANET!B504:G1280,6,0)</f>
        <v>#N/A</v>
      </c>
      <c r="E493" s="101" t="e">
        <f>VLOOKUP(A493,VODANET!B504:O1189,14,0)</f>
        <v>#N/A</v>
      </c>
    </row>
    <row r="494" spans="1:5">
      <c r="A494" s="76">
        <f>VODANET!B505</f>
        <v>0</v>
      </c>
      <c r="B494" s="76">
        <f>VODANET!A505</f>
        <v>0</v>
      </c>
      <c r="C494" s="76">
        <f>VODANET!J505</f>
        <v>0</v>
      </c>
      <c r="D494" s="100" t="e">
        <f>VLOOKUP(A494,VODANET!B505:G1281,6,0)</f>
        <v>#N/A</v>
      </c>
      <c r="E494" s="101" t="e">
        <f>VLOOKUP(A494,VODANET!B505:O1190,14,0)</f>
        <v>#N/A</v>
      </c>
    </row>
    <row r="495" spans="1:5">
      <c r="A495" s="76">
        <f>VODANET!B506</f>
        <v>0</v>
      </c>
      <c r="B495" s="76">
        <f>VODANET!A506</f>
        <v>0</v>
      </c>
      <c r="C495" s="76">
        <f>VODANET!J506</f>
        <v>0</v>
      </c>
      <c r="D495" s="100" t="e">
        <f>VLOOKUP(A495,VODANET!B506:G1282,6,0)</f>
        <v>#N/A</v>
      </c>
      <c r="E495" s="101" t="e">
        <f>VLOOKUP(A495,VODANET!B506:O1191,14,0)</f>
        <v>#N/A</v>
      </c>
    </row>
    <row r="496" spans="1:5">
      <c r="A496" s="76">
        <f>VODANET!B507</f>
        <v>0</v>
      </c>
      <c r="B496" s="76">
        <f>VODANET!A507</f>
        <v>0</v>
      </c>
      <c r="C496" s="76">
        <f>VODANET!J507</f>
        <v>0</v>
      </c>
      <c r="D496" s="100" t="e">
        <f>VLOOKUP(A496,VODANET!B507:G1283,6,0)</f>
        <v>#N/A</v>
      </c>
      <c r="E496" s="101" t="e">
        <f>VLOOKUP(A496,VODANET!B507:O1192,14,0)</f>
        <v>#N/A</v>
      </c>
    </row>
    <row r="497" spans="1:5">
      <c r="A497" s="76">
        <f>VODANET!B508</f>
        <v>0</v>
      </c>
      <c r="B497" s="76">
        <f>VODANET!A508</f>
        <v>0</v>
      </c>
      <c r="C497" s="76">
        <f>VODANET!J508</f>
        <v>0</v>
      </c>
      <c r="D497" s="100" t="e">
        <f>VLOOKUP(A497,VODANET!B508:G1284,6,0)</f>
        <v>#N/A</v>
      </c>
      <c r="E497" s="101" t="e">
        <f>VLOOKUP(A497,VODANET!B508:O1193,14,0)</f>
        <v>#N/A</v>
      </c>
    </row>
    <row r="498" spans="1:5">
      <c r="A498" s="76">
        <f>VODANET!B509</f>
        <v>0</v>
      </c>
      <c r="B498" s="76">
        <f>VODANET!A509</f>
        <v>0</v>
      </c>
      <c r="C498" s="76">
        <f>VODANET!J509</f>
        <v>0</v>
      </c>
      <c r="D498" s="100" t="e">
        <f>VLOOKUP(A498,VODANET!B509:G1285,6,0)</f>
        <v>#N/A</v>
      </c>
      <c r="E498" s="101" t="e">
        <f>VLOOKUP(A498,VODANET!B509:O1194,14,0)</f>
        <v>#N/A</v>
      </c>
    </row>
    <row r="499" spans="1:5">
      <c r="A499" s="76">
        <f>VODANET!B510</f>
        <v>0</v>
      </c>
      <c r="B499" s="76">
        <f>VODANET!A510</f>
        <v>0</v>
      </c>
      <c r="C499" s="76">
        <f>VODANET!J510</f>
        <v>0</v>
      </c>
      <c r="D499" s="100" t="e">
        <f>VLOOKUP(A499,VODANET!B510:G1286,6,0)</f>
        <v>#N/A</v>
      </c>
      <c r="E499" s="101" t="e">
        <f>VLOOKUP(A499,VODANET!B510:O1195,14,0)</f>
        <v>#N/A</v>
      </c>
    </row>
    <row r="500" spans="1:5">
      <c r="A500" s="76">
        <f>VODANET!B511</f>
        <v>0</v>
      </c>
      <c r="B500" s="76">
        <f>VODANET!A511</f>
        <v>0</v>
      </c>
      <c r="C500" s="76">
        <f>VODANET!J511</f>
        <v>0</v>
      </c>
      <c r="D500" s="100" t="e">
        <f>VLOOKUP(A500,VODANET!B511:G1287,6,0)</f>
        <v>#N/A</v>
      </c>
      <c r="E500" s="101" t="e">
        <f>VLOOKUP(A500,VODANET!B511:O1196,14,0)</f>
        <v>#N/A</v>
      </c>
    </row>
    <row r="501" spans="1:5">
      <c r="A501" s="76">
        <f>VODANET!B512</f>
        <v>0</v>
      </c>
      <c r="B501" s="76">
        <f>VODANET!A512</f>
        <v>0</v>
      </c>
      <c r="C501" s="76">
        <f>VODANET!J512</f>
        <v>0</v>
      </c>
      <c r="D501" s="100" t="e">
        <f>VLOOKUP(A501,VODANET!B512:G1288,6,0)</f>
        <v>#N/A</v>
      </c>
      <c r="E501" s="101" t="e">
        <f>VLOOKUP(A501,VODANET!B512:O1197,14,0)</f>
        <v>#N/A</v>
      </c>
    </row>
    <row r="502" spans="1:5">
      <c r="A502" s="76">
        <f>VODANET!B513</f>
        <v>0</v>
      </c>
      <c r="B502" s="76">
        <f>VODANET!A513</f>
        <v>0</v>
      </c>
      <c r="C502" s="76">
        <f>VODANET!J513</f>
        <v>0</v>
      </c>
      <c r="D502" s="100" t="e">
        <f>VLOOKUP(A502,VODANET!B513:G1289,6,0)</f>
        <v>#N/A</v>
      </c>
      <c r="E502" s="101" t="e">
        <f>VLOOKUP(A502,VODANET!B513:O1198,14,0)</f>
        <v>#N/A</v>
      </c>
    </row>
    <row r="503" spans="1:5">
      <c r="A503" s="76">
        <f>VODANET!B514</f>
        <v>0</v>
      </c>
      <c r="B503" s="76">
        <f>VODANET!A514</f>
        <v>0</v>
      </c>
      <c r="C503" s="76">
        <f>VODANET!J514</f>
        <v>0</v>
      </c>
      <c r="D503" s="100" t="e">
        <f>VLOOKUP(A503,VODANET!B514:G1290,6,0)</f>
        <v>#N/A</v>
      </c>
      <c r="E503" s="101" t="e">
        <f>VLOOKUP(A503,VODANET!B514:O1199,14,0)</f>
        <v>#N/A</v>
      </c>
    </row>
    <row r="504" spans="1:5">
      <c r="A504" s="76">
        <f>VODANET!B515</f>
        <v>0</v>
      </c>
      <c r="B504" s="76">
        <f>VODANET!A515</f>
        <v>0</v>
      </c>
      <c r="C504" s="76">
        <f>VODANET!J515</f>
        <v>0</v>
      </c>
      <c r="D504" s="100" t="e">
        <f>VLOOKUP(A504,VODANET!B515:G1291,6,0)</f>
        <v>#N/A</v>
      </c>
      <c r="E504" s="101" t="e">
        <f>VLOOKUP(A504,VODANET!B515:O1200,14,0)</f>
        <v>#N/A</v>
      </c>
    </row>
    <row r="505" spans="1:5">
      <c r="A505" s="76">
        <f>VODANET!B516</f>
        <v>0</v>
      </c>
      <c r="B505" s="76">
        <f>VODANET!A516</f>
        <v>0</v>
      </c>
      <c r="C505" s="76">
        <f>VODANET!J516</f>
        <v>0</v>
      </c>
      <c r="D505" s="100" t="e">
        <f>VLOOKUP(A505,VODANET!B516:G1292,6,0)</f>
        <v>#N/A</v>
      </c>
      <c r="E505" s="101" t="e">
        <f>VLOOKUP(A505,VODANET!B516:O1201,14,0)</f>
        <v>#N/A</v>
      </c>
    </row>
    <row r="506" spans="1:5">
      <c r="A506" s="76">
        <f>VODANET!B517</f>
        <v>0</v>
      </c>
      <c r="B506" s="76">
        <f>VODANET!A517</f>
        <v>0</v>
      </c>
      <c r="C506" s="76">
        <f>VODANET!J517</f>
        <v>0</v>
      </c>
      <c r="D506" s="100" t="e">
        <f>VLOOKUP(A506,VODANET!B517:G1293,6,0)</f>
        <v>#N/A</v>
      </c>
      <c r="E506" s="101" t="e">
        <f>VLOOKUP(A506,VODANET!B517:O1202,14,0)</f>
        <v>#N/A</v>
      </c>
    </row>
    <row r="507" spans="1:5">
      <c r="A507" s="76">
        <f>VODANET!B518</f>
        <v>0</v>
      </c>
      <c r="B507" s="76">
        <f>VODANET!A518</f>
        <v>0</v>
      </c>
      <c r="C507" s="76">
        <f>VODANET!J518</f>
        <v>0</v>
      </c>
      <c r="D507" s="100" t="e">
        <f>VLOOKUP(A507,VODANET!B518:G1294,6,0)</f>
        <v>#N/A</v>
      </c>
      <c r="E507" s="101" t="e">
        <f>VLOOKUP(A507,VODANET!B518:O1203,14,0)</f>
        <v>#N/A</v>
      </c>
    </row>
    <row r="508" spans="1:5">
      <c r="A508" s="76">
        <f>VODANET!B519</f>
        <v>0</v>
      </c>
      <c r="B508" s="76">
        <f>VODANET!A519</f>
        <v>0</v>
      </c>
      <c r="C508" s="76">
        <f>VODANET!J519</f>
        <v>0</v>
      </c>
      <c r="D508" s="100" t="e">
        <f>VLOOKUP(A508,VODANET!B519:G1295,6,0)</f>
        <v>#N/A</v>
      </c>
      <c r="E508" s="101" t="e">
        <f>VLOOKUP(A508,VODANET!B519:O1204,14,0)</f>
        <v>#N/A</v>
      </c>
    </row>
    <row r="509" spans="1:5">
      <c r="A509" s="76">
        <f>VODANET!B520</f>
        <v>0</v>
      </c>
      <c r="B509" s="76">
        <f>VODANET!A520</f>
        <v>0</v>
      </c>
      <c r="C509" s="76">
        <f>VODANET!J520</f>
        <v>0</v>
      </c>
      <c r="D509" s="100" t="e">
        <f>VLOOKUP(A509,VODANET!B520:G1296,6,0)</f>
        <v>#N/A</v>
      </c>
      <c r="E509" s="101" t="e">
        <f>VLOOKUP(A509,VODANET!B520:O1205,14,0)</f>
        <v>#N/A</v>
      </c>
    </row>
    <row r="510" spans="1:5">
      <c r="A510" s="76">
        <f>VODANET!B521</f>
        <v>0</v>
      </c>
      <c r="B510" s="76">
        <f>VODANET!A521</f>
        <v>0</v>
      </c>
      <c r="C510" s="76">
        <f>VODANET!J521</f>
        <v>0</v>
      </c>
      <c r="D510" s="100" t="e">
        <f>VLOOKUP(A510,VODANET!B521:G1297,6,0)</f>
        <v>#N/A</v>
      </c>
      <c r="E510" s="101" t="e">
        <f>VLOOKUP(A510,VODANET!B521:O1206,14,0)</f>
        <v>#N/A</v>
      </c>
    </row>
    <row r="511" spans="1:5">
      <c r="A511" s="76">
        <f>VODANET!B522</f>
        <v>0</v>
      </c>
      <c r="B511" s="76">
        <f>VODANET!A522</f>
        <v>0</v>
      </c>
      <c r="C511" s="76">
        <f>VODANET!J522</f>
        <v>0</v>
      </c>
      <c r="D511" s="100" t="e">
        <f>VLOOKUP(A511,VODANET!B522:G1298,6,0)</f>
        <v>#N/A</v>
      </c>
      <c r="E511" s="101" t="e">
        <f>VLOOKUP(A511,VODANET!B522:O1207,14,0)</f>
        <v>#N/A</v>
      </c>
    </row>
    <row r="512" spans="1:5">
      <c r="A512" s="76">
        <f>VODANET!B523</f>
        <v>0</v>
      </c>
      <c r="B512" s="76">
        <f>VODANET!A523</f>
        <v>0</v>
      </c>
      <c r="C512" s="76">
        <f>VODANET!J523</f>
        <v>0</v>
      </c>
      <c r="D512" s="100" t="e">
        <f>VLOOKUP(A512,VODANET!B523:G1299,6,0)</f>
        <v>#N/A</v>
      </c>
      <c r="E512" s="101" t="e">
        <f>VLOOKUP(A512,VODANET!B523:O1208,14,0)</f>
        <v>#N/A</v>
      </c>
    </row>
    <row r="513" spans="1:5">
      <c r="A513" s="76">
        <f>VODANET!B524</f>
        <v>0</v>
      </c>
      <c r="B513" s="76">
        <f>VODANET!A524</f>
        <v>0</v>
      </c>
      <c r="C513" s="76">
        <f>VODANET!J524</f>
        <v>0</v>
      </c>
      <c r="D513" s="100" t="e">
        <f>VLOOKUP(A513,VODANET!B524:G1300,6,0)</f>
        <v>#N/A</v>
      </c>
      <c r="E513" s="101" t="e">
        <f>VLOOKUP(A513,VODANET!B524:O1209,14,0)</f>
        <v>#N/A</v>
      </c>
    </row>
    <row r="514" spans="1:5">
      <c r="A514" s="76">
        <f>VODANET!B525</f>
        <v>0</v>
      </c>
      <c r="B514" s="76">
        <f>VODANET!A525</f>
        <v>0</v>
      </c>
      <c r="C514" s="76">
        <f>VODANET!J525</f>
        <v>0</v>
      </c>
      <c r="D514" s="100" t="e">
        <f>VLOOKUP(A514,VODANET!B525:G1301,6,0)</f>
        <v>#N/A</v>
      </c>
      <c r="E514" s="101" t="e">
        <f>VLOOKUP(A514,VODANET!B525:O1210,14,0)</f>
        <v>#N/A</v>
      </c>
    </row>
    <row r="515" spans="1:5">
      <c r="A515" s="76">
        <f>VODANET!B526</f>
        <v>0</v>
      </c>
      <c r="B515" s="76">
        <f>VODANET!A526</f>
        <v>0</v>
      </c>
      <c r="C515" s="76">
        <f>VODANET!J526</f>
        <v>0</v>
      </c>
      <c r="D515" s="100" t="e">
        <f>VLOOKUP(A515,VODANET!B526:G1302,6,0)</f>
        <v>#N/A</v>
      </c>
      <c r="E515" s="101" t="e">
        <f>VLOOKUP(A515,VODANET!B526:O1211,14,0)</f>
        <v>#N/A</v>
      </c>
    </row>
    <row r="516" spans="1:5">
      <c r="A516" s="76">
        <f>VODANET!B527</f>
        <v>0</v>
      </c>
      <c r="B516" s="76">
        <f>VODANET!A527</f>
        <v>0</v>
      </c>
      <c r="C516" s="76">
        <f>VODANET!J527</f>
        <v>0</v>
      </c>
      <c r="D516" s="100" t="e">
        <f>VLOOKUP(A516,VODANET!B527:G1303,6,0)</f>
        <v>#N/A</v>
      </c>
      <c r="E516" s="101" t="e">
        <f>VLOOKUP(A516,VODANET!B527:O1212,14,0)</f>
        <v>#N/A</v>
      </c>
    </row>
    <row r="517" spans="1:5">
      <c r="A517" s="76">
        <f>VODANET!B528</f>
        <v>0</v>
      </c>
      <c r="B517" s="76">
        <f>VODANET!A528</f>
        <v>0</v>
      </c>
      <c r="C517" s="76">
        <f>VODANET!J528</f>
        <v>0</v>
      </c>
      <c r="D517" s="100" t="e">
        <f>VLOOKUP(A517,VODANET!B528:G1304,6,0)</f>
        <v>#N/A</v>
      </c>
      <c r="E517" s="101" t="e">
        <f>VLOOKUP(A517,VODANET!B528:O1213,14,0)</f>
        <v>#N/A</v>
      </c>
    </row>
    <row r="518" spans="1:5">
      <c r="A518" s="76">
        <f>VODANET!B529</f>
        <v>0</v>
      </c>
      <c r="B518" s="76">
        <f>VODANET!A529</f>
        <v>0</v>
      </c>
      <c r="C518" s="76">
        <f>VODANET!J529</f>
        <v>0</v>
      </c>
      <c r="D518" s="100" t="e">
        <f>VLOOKUP(A518,VODANET!B529:G1305,6,0)</f>
        <v>#N/A</v>
      </c>
      <c r="E518" s="101" t="e">
        <f>VLOOKUP(A518,VODANET!B529:O1214,14,0)</f>
        <v>#N/A</v>
      </c>
    </row>
    <row r="519" spans="1:5">
      <c r="A519" s="76">
        <f>VODANET!B530</f>
        <v>0</v>
      </c>
      <c r="B519" s="76">
        <f>VODANET!A530</f>
        <v>0</v>
      </c>
      <c r="C519" s="76">
        <f>VODANET!J530</f>
        <v>0</v>
      </c>
      <c r="D519" s="100" t="e">
        <f>VLOOKUP(A519,VODANET!B530:G1306,6,0)</f>
        <v>#N/A</v>
      </c>
      <c r="E519" s="101" t="e">
        <f>VLOOKUP(A519,VODANET!B530:O1215,14,0)</f>
        <v>#N/A</v>
      </c>
    </row>
    <row r="520" spans="1:5">
      <c r="A520" s="76">
        <f>VODANET!B531</f>
        <v>0</v>
      </c>
      <c r="B520" s="76">
        <f>VODANET!A531</f>
        <v>0</v>
      </c>
      <c r="C520" s="76">
        <f>VODANET!J531</f>
        <v>0</v>
      </c>
      <c r="D520" s="100" t="e">
        <f>VLOOKUP(A520,VODANET!B531:G1307,6,0)</f>
        <v>#N/A</v>
      </c>
      <c r="E520" s="101" t="e">
        <f>VLOOKUP(A520,VODANET!B531:O1216,14,0)</f>
        <v>#N/A</v>
      </c>
    </row>
    <row r="521" spans="1:5">
      <c r="A521" s="76">
        <f>VODANET!B532</f>
        <v>0</v>
      </c>
      <c r="B521" s="76">
        <f>VODANET!A532</f>
        <v>0</v>
      </c>
      <c r="C521" s="76">
        <f>VODANET!J532</f>
        <v>0</v>
      </c>
      <c r="D521" s="100" t="e">
        <f>VLOOKUP(A521,VODANET!B532:G1308,6,0)</f>
        <v>#N/A</v>
      </c>
      <c r="E521" s="101" t="e">
        <f>VLOOKUP(A521,VODANET!B532:O1217,14,0)</f>
        <v>#N/A</v>
      </c>
    </row>
    <row r="522" spans="1:5">
      <c r="A522" s="76">
        <f>VODANET!B533</f>
        <v>0</v>
      </c>
      <c r="B522" s="76">
        <f>VODANET!A533</f>
        <v>0</v>
      </c>
      <c r="C522" s="76">
        <f>VODANET!J533</f>
        <v>0</v>
      </c>
      <c r="D522" s="100" t="e">
        <f>VLOOKUP(A522,VODANET!B533:G1309,6,0)</f>
        <v>#N/A</v>
      </c>
      <c r="E522" s="101" t="e">
        <f>VLOOKUP(A522,VODANET!B533:O1218,14,0)</f>
        <v>#N/A</v>
      </c>
    </row>
    <row r="523" spans="1:5">
      <c r="A523" s="76">
        <f>VODANET!B534</f>
        <v>0</v>
      </c>
      <c r="B523" s="76">
        <f>VODANET!A534</f>
        <v>0</v>
      </c>
      <c r="C523" s="76">
        <f>VODANET!J534</f>
        <v>0</v>
      </c>
      <c r="D523" s="100" t="e">
        <f>VLOOKUP(A523,VODANET!B534:G1310,6,0)</f>
        <v>#N/A</v>
      </c>
      <c r="E523" s="101" t="e">
        <f>VLOOKUP(A523,VODANET!B534:O1219,14,0)</f>
        <v>#N/A</v>
      </c>
    </row>
    <row r="524" spans="1:5">
      <c r="A524" s="76">
        <f>VODANET!B535</f>
        <v>0</v>
      </c>
      <c r="B524" s="76">
        <f>VODANET!A535</f>
        <v>0</v>
      </c>
      <c r="C524" s="76">
        <f>VODANET!J535</f>
        <v>0</v>
      </c>
      <c r="D524" s="100" t="e">
        <f>VLOOKUP(A524,VODANET!B535:G1311,6,0)</f>
        <v>#N/A</v>
      </c>
      <c r="E524" s="101" t="e">
        <f>VLOOKUP(A524,VODANET!B535:O1220,14,0)</f>
        <v>#N/A</v>
      </c>
    </row>
    <row r="525" spans="1:5">
      <c r="A525" s="76">
        <f>VODANET!B536</f>
        <v>0</v>
      </c>
      <c r="B525" s="76">
        <f>VODANET!A536</f>
        <v>0</v>
      </c>
      <c r="C525" s="76">
        <f>VODANET!J536</f>
        <v>0</v>
      </c>
      <c r="D525" s="100" t="e">
        <f>VLOOKUP(A525,VODANET!B536:G1312,6,0)</f>
        <v>#N/A</v>
      </c>
      <c r="E525" s="101" t="e">
        <f>VLOOKUP(A525,VODANET!B536:O1221,14,0)</f>
        <v>#N/A</v>
      </c>
    </row>
    <row r="526" spans="1:5">
      <c r="A526" s="76">
        <f>VODANET!B537</f>
        <v>0</v>
      </c>
      <c r="B526" s="76">
        <f>VODANET!A537</f>
        <v>0</v>
      </c>
      <c r="C526" s="76">
        <f>VODANET!J537</f>
        <v>0</v>
      </c>
      <c r="D526" s="100" t="e">
        <f>VLOOKUP(A526,VODANET!B537:G1313,6,0)</f>
        <v>#N/A</v>
      </c>
      <c r="E526" s="101" t="e">
        <f>VLOOKUP(A526,VODANET!B537:O1222,14,0)</f>
        <v>#N/A</v>
      </c>
    </row>
    <row r="527" spans="1:5">
      <c r="A527" s="76">
        <f>VODANET!B538</f>
        <v>0</v>
      </c>
      <c r="B527" s="76">
        <f>VODANET!A538</f>
        <v>0</v>
      </c>
      <c r="C527" s="76">
        <f>VODANET!J538</f>
        <v>0</v>
      </c>
      <c r="D527" s="100" t="e">
        <f>VLOOKUP(A527,VODANET!B538:G1314,6,0)</f>
        <v>#N/A</v>
      </c>
      <c r="E527" s="101" t="e">
        <f>VLOOKUP(A527,VODANET!B538:O1223,14,0)</f>
        <v>#N/A</v>
      </c>
    </row>
    <row r="528" spans="1:5">
      <c r="A528" s="76">
        <f>VODANET!B539</f>
        <v>0</v>
      </c>
      <c r="B528" s="76">
        <f>VODANET!A539</f>
        <v>0</v>
      </c>
      <c r="C528" s="76">
        <f>VODANET!J539</f>
        <v>0</v>
      </c>
      <c r="D528" s="100" t="e">
        <f>VLOOKUP(A528,VODANET!B539:G1315,6,0)</f>
        <v>#N/A</v>
      </c>
      <c r="E528" s="101" t="e">
        <f>VLOOKUP(A528,VODANET!B539:O1224,14,0)</f>
        <v>#N/A</v>
      </c>
    </row>
    <row r="529" spans="1:5">
      <c r="A529" s="76">
        <f>VODANET!B540</f>
        <v>0</v>
      </c>
      <c r="B529" s="76">
        <f>VODANET!A540</f>
        <v>0</v>
      </c>
      <c r="C529" s="76">
        <f>VODANET!J540</f>
        <v>0</v>
      </c>
      <c r="D529" s="100" t="e">
        <f>VLOOKUP(A529,VODANET!B540:G1316,6,0)</f>
        <v>#N/A</v>
      </c>
      <c r="E529" s="101" t="e">
        <f>VLOOKUP(A529,VODANET!B540:O1225,14,0)</f>
        <v>#N/A</v>
      </c>
    </row>
    <row r="530" spans="1:5">
      <c r="A530" s="76">
        <f>VODANET!B541</f>
        <v>0</v>
      </c>
      <c r="B530" s="76">
        <f>VODANET!A541</f>
        <v>0</v>
      </c>
      <c r="C530" s="76">
        <f>VODANET!J541</f>
        <v>0</v>
      </c>
      <c r="D530" s="100" t="e">
        <f>VLOOKUP(A530,VODANET!B541:G1317,6,0)</f>
        <v>#N/A</v>
      </c>
      <c r="E530" s="101" t="e">
        <f>VLOOKUP(A530,VODANET!B541:O1226,14,0)</f>
        <v>#N/A</v>
      </c>
    </row>
    <row r="531" spans="1:5">
      <c r="A531" s="76">
        <f>VODANET!B542</f>
        <v>0</v>
      </c>
      <c r="B531" s="76">
        <f>VODANET!A542</f>
        <v>0</v>
      </c>
      <c r="C531" s="76">
        <f>VODANET!J542</f>
        <v>0</v>
      </c>
      <c r="D531" s="100" t="e">
        <f>VLOOKUP(A531,VODANET!B542:G1318,6,0)</f>
        <v>#N/A</v>
      </c>
      <c r="E531" s="101" t="e">
        <f>VLOOKUP(A531,VODANET!B542:O1227,14,0)</f>
        <v>#N/A</v>
      </c>
    </row>
    <row r="532" spans="1:5">
      <c r="A532" s="76">
        <f>VODANET!B543</f>
        <v>0</v>
      </c>
      <c r="B532" s="76">
        <f>VODANET!A543</f>
        <v>0</v>
      </c>
      <c r="C532" s="76">
        <f>VODANET!J543</f>
        <v>0</v>
      </c>
      <c r="D532" s="100" t="e">
        <f>VLOOKUP(A532,VODANET!B543:G1319,6,0)</f>
        <v>#N/A</v>
      </c>
      <c r="E532" s="101" t="e">
        <f>VLOOKUP(A532,VODANET!B543:O1228,14,0)</f>
        <v>#N/A</v>
      </c>
    </row>
    <row r="533" spans="1:5">
      <c r="A533" s="76">
        <f>VODANET!B544</f>
        <v>0</v>
      </c>
      <c r="B533" s="76">
        <f>VODANET!A544</f>
        <v>0</v>
      </c>
      <c r="C533" s="76">
        <f>VODANET!J544</f>
        <v>0</v>
      </c>
      <c r="D533" s="100" t="e">
        <f>VLOOKUP(A533,VODANET!B544:G1320,6,0)</f>
        <v>#N/A</v>
      </c>
      <c r="E533" s="101" t="e">
        <f>VLOOKUP(A533,VODANET!B544:O1229,14,0)</f>
        <v>#N/A</v>
      </c>
    </row>
    <row r="534" spans="1:5">
      <c r="A534" s="76">
        <f>VODANET!B545</f>
        <v>0</v>
      </c>
      <c r="B534" s="76">
        <f>VODANET!A545</f>
        <v>0</v>
      </c>
      <c r="C534" s="76">
        <f>VODANET!J545</f>
        <v>0</v>
      </c>
      <c r="D534" s="100" t="e">
        <f>VLOOKUP(A534,VODANET!B545:G1321,6,0)</f>
        <v>#N/A</v>
      </c>
      <c r="E534" s="101" t="e">
        <f>VLOOKUP(A534,VODANET!B545:O1230,14,0)</f>
        <v>#N/A</v>
      </c>
    </row>
    <row r="535" spans="1:5">
      <c r="A535" s="76">
        <f>VODANET!B546</f>
        <v>0</v>
      </c>
      <c r="B535" s="76">
        <f>VODANET!A546</f>
        <v>0</v>
      </c>
      <c r="C535" s="76">
        <f>VODANET!J546</f>
        <v>0</v>
      </c>
      <c r="D535" s="100" t="e">
        <f>VLOOKUP(A535,VODANET!B546:G1322,6,0)</f>
        <v>#N/A</v>
      </c>
      <c r="E535" s="101" t="e">
        <f>VLOOKUP(A535,VODANET!B546:O1231,14,0)</f>
        <v>#N/A</v>
      </c>
    </row>
    <row r="536" spans="1:5">
      <c r="A536" s="76">
        <f>VODANET!B547</f>
        <v>0</v>
      </c>
      <c r="B536" s="76">
        <f>VODANET!A547</f>
        <v>0</v>
      </c>
      <c r="C536" s="76">
        <f>VODANET!J547</f>
        <v>0</v>
      </c>
      <c r="D536" s="100" t="e">
        <f>VLOOKUP(A536,VODANET!B547:G1323,6,0)</f>
        <v>#N/A</v>
      </c>
      <c r="E536" s="101" t="e">
        <f>VLOOKUP(A536,VODANET!B547:O1232,14,0)</f>
        <v>#N/A</v>
      </c>
    </row>
    <row r="537" spans="1:5">
      <c r="A537" s="76">
        <f>VODANET!B548</f>
        <v>0</v>
      </c>
      <c r="B537" s="76">
        <f>VODANET!A548</f>
        <v>0</v>
      </c>
      <c r="C537" s="76">
        <f>VODANET!J548</f>
        <v>0</v>
      </c>
      <c r="D537" s="100" t="e">
        <f>VLOOKUP(A537,VODANET!B548:G1324,6,0)</f>
        <v>#N/A</v>
      </c>
      <c r="E537" s="101" t="e">
        <f>VLOOKUP(A537,VODANET!B548:O1233,14,0)</f>
        <v>#N/A</v>
      </c>
    </row>
    <row r="538" spans="1:5">
      <c r="A538" s="76">
        <f>VODANET!B549</f>
        <v>0</v>
      </c>
      <c r="B538" s="76">
        <f>VODANET!A549</f>
        <v>0</v>
      </c>
      <c r="C538" s="76">
        <f>VODANET!J549</f>
        <v>0</v>
      </c>
      <c r="D538" s="100" t="e">
        <f>VLOOKUP(A538,VODANET!B549:G1325,6,0)</f>
        <v>#N/A</v>
      </c>
      <c r="E538" s="101" t="e">
        <f>VLOOKUP(A538,VODANET!B549:O1234,14,0)</f>
        <v>#N/A</v>
      </c>
    </row>
    <row r="539" spans="1:5">
      <c r="A539" s="76">
        <f>VODANET!B550</f>
        <v>0</v>
      </c>
      <c r="B539" s="76">
        <f>VODANET!A550</f>
        <v>0</v>
      </c>
      <c r="C539" s="76">
        <f>VODANET!J550</f>
        <v>0</v>
      </c>
      <c r="D539" s="100" t="e">
        <f>VLOOKUP(A539,VODANET!B550:G1326,6,0)</f>
        <v>#N/A</v>
      </c>
      <c r="E539" s="101" t="e">
        <f>VLOOKUP(A539,VODANET!B550:O1235,14,0)</f>
        <v>#N/A</v>
      </c>
    </row>
    <row r="540" spans="1:5">
      <c r="A540" s="76">
        <f>VODANET!B551</f>
        <v>0</v>
      </c>
      <c r="B540" s="76">
        <f>VODANET!A551</f>
        <v>0</v>
      </c>
      <c r="C540" s="76">
        <f>VODANET!J551</f>
        <v>0</v>
      </c>
      <c r="D540" s="100" t="e">
        <f>VLOOKUP(A540,VODANET!B551:G1327,6,0)</f>
        <v>#N/A</v>
      </c>
      <c r="E540" s="101" t="e">
        <f>VLOOKUP(A540,VODANET!B551:O1236,14,0)</f>
        <v>#N/A</v>
      </c>
    </row>
    <row r="541" spans="1:5">
      <c r="A541" s="76">
        <f>VODANET!B552</f>
        <v>0</v>
      </c>
      <c r="B541" s="76">
        <f>VODANET!A552</f>
        <v>0</v>
      </c>
      <c r="C541" s="76">
        <f>VODANET!J552</f>
        <v>0</v>
      </c>
      <c r="D541" s="100" t="e">
        <f>VLOOKUP(A541,VODANET!B552:G1328,6,0)</f>
        <v>#N/A</v>
      </c>
      <c r="E541" s="101" t="e">
        <f>VLOOKUP(A541,VODANET!B552:O1237,14,0)</f>
        <v>#N/A</v>
      </c>
    </row>
    <row r="542" spans="1:5">
      <c r="A542" s="76">
        <f>VODANET!B553</f>
        <v>0</v>
      </c>
      <c r="B542" s="76">
        <f>VODANET!A553</f>
        <v>0</v>
      </c>
      <c r="C542" s="76">
        <f>VODANET!J553</f>
        <v>0</v>
      </c>
      <c r="D542" s="100" t="e">
        <f>VLOOKUP(A542,VODANET!B553:G1329,6,0)</f>
        <v>#N/A</v>
      </c>
      <c r="E542" s="101" t="e">
        <f>VLOOKUP(A542,VODANET!B553:O1238,14,0)</f>
        <v>#N/A</v>
      </c>
    </row>
    <row r="543" spans="1:5">
      <c r="A543" s="76">
        <f>VODANET!B554</f>
        <v>0</v>
      </c>
      <c r="B543" s="76">
        <f>VODANET!A554</f>
        <v>0</v>
      </c>
      <c r="C543" s="76">
        <f>VODANET!J554</f>
        <v>0</v>
      </c>
      <c r="D543" s="100" t="e">
        <f>VLOOKUP(A543,VODANET!B554:G1330,6,0)</f>
        <v>#N/A</v>
      </c>
      <c r="E543" s="101" t="e">
        <f>VLOOKUP(A543,VODANET!B554:O1239,14,0)</f>
        <v>#N/A</v>
      </c>
    </row>
    <row r="544" spans="1:5">
      <c r="A544" s="76">
        <f>VODANET!B555</f>
        <v>0</v>
      </c>
      <c r="B544" s="76">
        <f>VODANET!A555</f>
        <v>0</v>
      </c>
      <c r="C544" s="76">
        <f>VODANET!J555</f>
        <v>0</v>
      </c>
      <c r="D544" s="100" t="e">
        <f>VLOOKUP(A544,VODANET!B555:G1331,6,0)</f>
        <v>#N/A</v>
      </c>
      <c r="E544" s="101" t="e">
        <f>VLOOKUP(A544,VODANET!B555:O1240,14,0)</f>
        <v>#N/A</v>
      </c>
    </row>
    <row r="545" spans="1:5">
      <c r="A545" s="76">
        <f>VODANET!B556</f>
        <v>0</v>
      </c>
      <c r="B545" s="76">
        <f>VODANET!A556</f>
        <v>0</v>
      </c>
      <c r="C545" s="76">
        <f>VODANET!J556</f>
        <v>0</v>
      </c>
      <c r="D545" s="100" t="e">
        <f>VLOOKUP(A545,VODANET!B556:G1332,6,0)</f>
        <v>#N/A</v>
      </c>
      <c r="E545" s="101" t="e">
        <f>VLOOKUP(A545,VODANET!B556:O1241,14,0)</f>
        <v>#N/A</v>
      </c>
    </row>
    <row r="546" spans="1:5">
      <c r="A546" s="76">
        <f>VODANET!B557</f>
        <v>0</v>
      </c>
      <c r="B546" s="76">
        <f>VODANET!A557</f>
        <v>0</v>
      </c>
      <c r="C546" s="76">
        <f>VODANET!J557</f>
        <v>0</v>
      </c>
      <c r="D546" s="100" t="e">
        <f>VLOOKUP(A546,VODANET!B557:G1333,6,0)</f>
        <v>#N/A</v>
      </c>
      <c r="E546" s="101" t="e">
        <f>VLOOKUP(A546,VODANET!B557:O1242,14,0)</f>
        <v>#N/A</v>
      </c>
    </row>
    <row r="547" spans="1:5">
      <c r="A547" s="76">
        <f>VODANET!B558</f>
        <v>0</v>
      </c>
      <c r="B547" s="76">
        <f>VODANET!A558</f>
        <v>0</v>
      </c>
      <c r="C547" s="76">
        <f>VODANET!J558</f>
        <v>0</v>
      </c>
      <c r="D547" s="100" t="e">
        <f>VLOOKUP(A547,VODANET!B558:G1334,6,0)</f>
        <v>#N/A</v>
      </c>
      <c r="E547" s="101" t="e">
        <f>VLOOKUP(A547,VODANET!B558:O1243,14,0)</f>
        <v>#N/A</v>
      </c>
    </row>
    <row r="548" spans="1:5">
      <c r="A548" s="76">
        <f>VODANET!B559</f>
        <v>0</v>
      </c>
      <c r="B548" s="76">
        <f>VODANET!A559</f>
        <v>0</v>
      </c>
      <c r="C548" s="76">
        <f>VODANET!J559</f>
        <v>0</v>
      </c>
      <c r="D548" s="100" t="e">
        <f>VLOOKUP(A548,VODANET!B559:G1335,6,0)</f>
        <v>#N/A</v>
      </c>
      <c r="E548" s="101" t="e">
        <f>VLOOKUP(A548,VODANET!B559:O1244,14,0)</f>
        <v>#N/A</v>
      </c>
    </row>
    <row r="549" spans="1:5">
      <c r="A549" s="76">
        <f>VODANET!B560</f>
        <v>0</v>
      </c>
      <c r="B549" s="76">
        <f>VODANET!A560</f>
        <v>0</v>
      </c>
      <c r="C549" s="76">
        <f>VODANET!J560</f>
        <v>0</v>
      </c>
      <c r="D549" s="100" t="e">
        <f>VLOOKUP(A549,VODANET!B560:G1336,6,0)</f>
        <v>#N/A</v>
      </c>
      <c r="E549" s="101" t="e">
        <f>VLOOKUP(A549,VODANET!B560:O1245,14,0)</f>
        <v>#N/A</v>
      </c>
    </row>
    <row r="550" spans="1:5">
      <c r="A550" s="76">
        <f>VODANET!B561</f>
        <v>0</v>
      </c>
      <c r="B550" s="76">
        <f>VODANET!A561</f>
        <v>0</v>
      </c>
      <c r="C550" s="76">
        <f>VODANET!J561</f>
        <v>0</v>
      </c>
      <c r="D550" s="100" t="e">
        <f>VLOOKUP(A550,VODANET!B561:G1337,6,0)</f>
        <v>#N/A</v>
      </c>
      <c r="E550" s="101" t="e">
        <f>VLOOKUP(A550,VODANET!B561:O1246,14,0)</f>
        <v>#N/A</v>
      </c>
    </row>
    <row r="551" spans="1:5">
      <c r="A551" s="76">
        <f>VODANET!B562</f>
        <v>0</v>
      </c>
      <c r="B551" s="76">
        <f>VODANET!A562</f>
        <v>0</v>
      </c>
      <c r="C551" s="76">
        <f>VODANET!J562</f>
        <v>0</v>
      </c>
      <c r="D551" s="100" t="e">
        <f>VLOOKUP(A551,VODANET!B562:G1338,6,0)</f>
        <v>#N/A</v>
      </c>
      <c r="E551" s="101" t="e">
        <f>VLOOKUP(A551,VODANET!B562:O1247,14,0)</f>
        <v>#N/A</v>
      </c>
    </row>
    <row r="552" spans="1:5">
      <c r="A552" s="76">
        <f>VODANET!B563</f>
        <v>0</v>
      </c>
      <c r="B552" s="76">
        <f>VODANET!A563</f>
        <v>0</v>
      </c>
      <c r="C552" s="76">
        <f>VODANET!J563</f>
        <v>0</v>
      </c>
      <c r="D552" s="100" t="e">
        <f>VLOOKUP(A552,VODANET!B563:G1339,6,0)</f>
        <v>#N/A</v>
      </c>
      <c r="E552" s="101" t="e">
        <f>VLOOKUP(A552,VODANET!B563:O1248,14,0)</f>
        <v>#N/A</v>
      </c>
    </row>
    <row r="553" spans="1:5">
      <c r="A553" s="76">
        <f>VODANET!B564</f>
        <v>0</v>
      </c>
      <c r="B553" s="76">
        <f>VODANET!A564</f>
        <v>0</v>
      </c>
      <c r="C553" s="76">
        <f>VODANET!J564</f>
        <v>0</v>
      </c>
      <c r="D553" s="100" t="e">
        <f>VLOOKUP(A553,VODANET!B564:G1340,6,0)</f>
        <v>#N/A</v>
      </c>
      <c r="E553" s="101" t="e">
        <f>VLOOKUP(A553,VODANET!B564:O1249,14,0)</f>
        <v>#N/A</v>
      </c>
    </row>
    <row r="554" spans="1:5">
      <c r="A554" s="76">
        <f>VODANET!B565</f>
        <v>0</v>
      </c>
      <c r="B554" s="76">
        <f>VODANET!A565</f>
        <v>0</v>
      </c>
      <c r="C554" s="76">
        <f>VODANET!J565</f>
        <v>0</v>
      </c>
      <c r="D554" s="100" t="e">
        <f>VLOOKUP(A554,VODANET!B565:G1341,6,0)</f>
        <v>#N/A</v>
      </c>
      <c r="E554" s="101" t="e">
        <f>VLOOKUP(A554,VODANET!B565:O1250,14,0)</f>
        <v>#N/A</v>
      </c>
    </row>
    <row r="555" spans="1:5">
      <c r="A555" s="76">
        <f>VODANET!B566</f>
        <v>0</v>
      </c>
      <c r="B555" s="76">
        <f>VODANET!A566</f>
        <v>0</v>
      </c>
      <c r="C555" s="76">
        <f>VODANET!J566</f>
        <v>0</v>
      </c>
      <c r="D555" s="100" t="e">
        <f>VLOOKUP(A555,VODANET!B566:G1342,6,0)</f>
        <v>#N/A</v>
      </c>
      <c r="E555" s="101" t="e">
        <f>VLOOKUP(A555,VODANET!B566:O1251,14,0)</f>
        <v>#N/A</v>
      </c>
    </row>
    <row r="556" spans="1:5">
      <c r="A556" s="76">
        <f>VODANET!B567</f>
        <v>0</v>
      </c>
      <c r="B556" s="76">
        <f>VODANET!A567</f>
        <v>0</v>
      </c>
      <c r="C556" s="76">
        <f>VODANET!J567</f>
        <v>0</v>
      </c>
      <c r="D556" s="100" t="e">
        <f>VLOOKUP(A556,VODANET!B567:G1343,6,0)</f>
        <v>#N/A</v>
      </c>
      <c r="E556" s="101" t="e">
        <f>VLOOKUP(A556,VODANET!B567:O1252,14,0)</f>
        <v>#N/A</v>
      </c>
    </row>
    <row r="557" spans="1:5">
      <c r="A557" s="76">
        <f>VODANET!B568</f>
        <v>0</v>
      </c>
      <c r="B557" s="76">
        <f>VODANET!A568</f>
        <v>0</v>
      </c>
      <c r="C557" s="76">
        <f>VODANET!J568</f>
        <v>0</v>
      </c>
      <c r="D557" s="100" t="e">
        <f>VLOOKUP(A557,VODANET!B568:G1344,6,0)</f>
        <v>#N/A</v>
      </c>
      <c r="E557" s="101" t="e">
        <f>VLOOKUP(A557,VODANET!B568:O1253,14,0)</f>
        <v>#N/A</v>
      </c>
    </row>
    <row r="558" spans="1:5">
      <c r="A558" s="76">
        <f>VODANET!B569</f>
        <v>0</v>
      </c>
      <c r="B558" s="76">
        <f>VODANET!A569</f>
        <v>0</v>
      </c>
      <c r="C558" s="76">
        <f>VODANET!J569</f>
        <v>0</v>
      </c>
      <c r="D558" s="100" t="e">
        <f>VLOOKUP(A558,VODANET!B569:G1345,6,0)</f>
        <v>#N/A</v>
      </c>
      <c r="E558" s="101" t="e">
        <f>VLOOKUP(A558,VODANET!B569:O1254,14,0)</f>
        <v>#N/A</v>
      </c>
    </row>
    <row r="559" spans="1:5">
      <c r="A559" s="76">
        <f>VODANET!B570</f>
        <v>0</v>
      </c>
      <c r="B559" s="76">
        <f>VODANET!A570</f>
        <v>0</v>
      </c>
      <c r="C559" s="76">
        <f>VODANET!J570</f>
        <v>0</v>
      </c>
      <c r="D559" s="100" t="e">
        <f>VLOOKUP(A559,VODANET!B570:G1346,6,0)</f>
        <v>#N/A</v>
      </c>
      <c r="E559" s="101" t="e">
        <f>VLOOKUP(A559,VODANET!B570:O1255,14,0)</f>
        <v>#N/A</v>
      </c>
    </row>
    <row r="560" spans="1:5">
      <c r="A560" s="76">
        <f>VODANET!B571</f>
        <v>0</v>
      </c>
      <c r="B560" s="76">
        <f>VODANET!A571</f>
        <v>0</v>
      </c>
      <c r="C560" s="76">
        <f>VODANET!J571</f>
        <v>0</v>
      </c>
      <c r="D560" s="100" t="e">
        <f>VLOOKUP(A560,VODANET!B571:G1347,6,0)</f>
        <v>#N/A</v>
      </c>
      <c r="E560" s="101" t="e">
        <f>VLOOKUP(A560,VODANET!B571:O1256,14,0)</f>
        <v>#N/A</v>
      </c>
    </row>
    <row r="561" spans="1:5">
      <c r="A561" s="76">
        <f>VODANET!B572</f>
        <v>0</v>
      </c>
      <c r="B561" s="76">
        <f>VODANET!A572</f>
        <v>0</v>
      </c>
      <c r="C561" s="76">
        <f>VODANET!J572</f>
        <v>0</v>
      </c>
      <c r="D561" s="100" t="e">
        <f>VLOOKUP(A561,VODANET!B572:G1348,6,0)</f>
        <v>#N/A</v>
      </c>
      <c r="E561" s="101" t="e">
        <f>VLOOKUP(A561,VODANET!B572:O1257,14,0)</f>
        <v>#N/A</v>
      </c>
    </row>
    <row r="562" spans="1:5">
      <c r="A562" s="76">
        <f>VODANET!B573</f>
        <v>0</v>
      </c>
      <c r="B562" s="76">
        <f>VODANET!A573</f>
        <v>0</v>
      </c>
      <c r="C562" s="76">
        <f>VODANET!J573</f>
        <v>0</v>
      </c>
      <c r="D562" s="100" t="e">
        <f>VLOOKUP(A562,VODANET!B573:G1349,6,0)</f>
        <v>#N/A</v>
      </c>
      <c r="E562" s="101" t="e">
        <f>VLOOKUP(A562,VODANET!B573:O1258,14,0)</f>
        <v>#N/A</v>
      </c>
    </row>
    <row r="563" spans="1:5">
      <c r="A563" s="76">
        <f>VODANET!B574</f>
        <v>0</v>
      </c>
      <c r="B563" s="76">
        <f>VODANET!A574</f>
        <v>0</v>
      </c>
      <c r="C563" s="76">
        <f>VODANET!J574</f>
        <v>0</v>
      </c>
      <c r="D563" s="100" t="e">
        <f>VLOOKUP(A563,VODANET!B574:G1350,6,0)</f>
        <v>#N/A</v>
      </c>
      <c r="E563" s="101" t="e">
        <f>VLOOKUP(A563,VODANET!B574:O1259,14,0)</f>
        <v>#N/A</v>
      </c>
    </row>
    <row r="564" spans="1:5">
      <c r="A564" s="76">
        <f>VODANET!B575</f>
        <v>0</v>
      </c>
      <c r="B564" s="76">
        <f>VODANET!A575</f>
        <v>0</v>
      </c>
      <c r="C564" s="76">
        <f>VODANET!J575</f>
        <v>0</v>
      </c>
      <c r="D564" s="100" t="e">
        <f>VLOOKUP(A564,VODANET!B575:G1351,6,0)</f>
        <v>#N/A</v>
      </c>
      <c r="E564" s="101" t="e">
        <f>VLOOKUP(A564,VODANET!B575:O1260,14,0)</f>
        <v>#N/A</v>
      </c>
    </row>
    <row r="565" spans="1:5">
      <c r="A565" s="76">
        <f>VODANET!B576</f>
        <v>0</v>
      </c>
      <c r="B565" s="76">
        <f>VODANET!A576</f>
        <v>0</v>
      </c>
      <c r="C565" s="76">
        <f>VODANET!J576</f>
        <v>0</v>
      </c>
      <c r="D565" s="100" t="e">
        <f>VLOOKUP(A565,VODANET!B576:G1352,6,0)</f>
        <v>#N/A</v>
      </c>
      <c r="E565" s="101" t="e">
        <f>VLOOKUP(A565,VODANET!B576:O1261,14,0)</f>
        <v>#N/A</v>
      </c>
    </row>
    <row r="566" spans="1:5">
      <c r="A566" s="76">
        <f>VODANET!B577</f>
        <v>0</v>
      </c>
      <c r="B566" s="76">
        <f>VODANET!A577</f>
        <v>0</v>
      </c>
      <c r="C566" s="76">
        <f>VODANET!J577</f>
        <v>0</v>
      </c>
      <c r="D566" s="100" t="e">
        <f>VLOOKUP(A566,VODANET!B577:G1353,6,0)</f>
        <v>#N/A</v>
      </c>
      <c r="E566" s="101" t="e">
        <f>VLOOKUP(A566,VODANET!B577:O1262,14,0)</f>
        <v>#N/A</v>
      </c>
    </row>
    <row r="567" spans="1:5">
      <c r="A567" s="76">
        <f>VODANET!B578</f>
        <v>0</v>
      </c>
      <c r="B567" s="76">
        <f>VODANET!A578</f>
        <v>0</v>
      </c>
      <c r="C567" s="76">
        <f>VODANET!J578</f>
        <v>0</v>
      </c>
      <c r="D567" s="100" t="e">
        <f>VLOOKUP(A567,VODANET!B578:G1354,6,0)</f>
        <v>#N/A</v>
      </c>
      <c r="E567" s="101" t="e">
        <f>VLOOKUP(A567,VODANET!B578:O1263,14,0)</f>
        <v>#N/A</v>
      </c>
    </row>
    <row r="568" spans="1:5">
      <c r="A568" s="76">
        <f>VODANET!B579</f>
        <v>0</v>
      </c>
      <c r="B568" s="76">
        <f>VODANET!A579</f>
        <v>0</v>
      </c>
      <c r="C568" s="76">
        <f>VODANET!J579</f>
        <v>0</v>
      </c>
      <c r="D568" s="100" t="e">
        <f>VLOOKUP(A568,VODANET!B579:G1355,6,0)</f>
        <v>#N/A</v>
      </c>
      <c r="E568" s="101" t="e">
        <f>VLOOKUP(A568,VODANET!B579:O1264,14,0)</f>
        <v>#N/A</v>
      </c>
    </row>
    <row r="569" spans="1:5">
      <c r="A569" s="76">
        <f>VODANET!B580</f>
        <v>0</v>
      </c>
      <c r="B569" s="76">
        <f>VODANET!A580</f>
        <v>0</v>
      </c>
      <c r="C569" s="76">
        <f>VODANET!J580</f>
        <v>0</v>
      </c>
      <c r="D569" s="100" t="e">
        <f>VLOOKUP(A569,VODANET!B580:G1356,6,0)</f>
        <v>#N/A</v>
      </c>
      <c r="E569" s="101" t="e">
        <f>VLOOKUP(A569,VODANET!B580:O1265,14,0)</f>
        <v>#N/A</v>
      </c>
    </row>
    <row r="570" spans="1:5">
      <c r="A570" s="76">
        <f>VODANET!B581</f>
        <v>0</v>
      </c>
      <c r="B570" s="76">
        <f>VODANET!A581</f>
        <v>0</v>
      </c>
      <c r="C570" s="76">
        <f>VODANET!J581</f>
        <v>0</v>
      </c>
      <c r="D570" s="100" t="e">
        <f>VLOOKUP(A570,VODANET!B581:G1357,6,0)</f>
        <v>#N/A</v>
      </c>
      <c r="E570" s="101" t="e">
        <f>VLOOKUP(A570,VODANET!B581:O1266,14,0)</f>
        <v>#N/A</v>
      </c>
    </row>
    <row r="571" spans="1:5">
      <c r="A571" s="76">
        <f>VODANET!B582</f>
        <v>0</v>
      </c>
      <c r="B571" s="76">
        <f>VODANET!A582</f>
        <v>0</v>
      </c>
      <c r="C571" s="76">
        <f>VODANET!J582</f>
        <v>0</v>
      </c>
      <c r="D571" s="100" t="e">
        <f>VLOOKUP(A571,VODANET!B582:G1358,6,0)</f>
        <v>#N/A</v>
      </c>
      <c r="E571" s="101" t="e">
        <f>VLOOKUP(A571,VODANET!B582:O1267,14,0)</f>
        <v>#N/A</v>
      </c>
    </row>
    <row r="572" spans="1:5">
      <c r="A572" s="76">
        <f>VODANET!B583</f>
        <v>0</v>
      </c>
      <c r="B572" s="76">
        <f>VODANET!A583</f>
        <v>0</v>
      </c>
      <c r="C572" s="76">
        <f>VODANET!J583</f>
        <v>0</v>
      </c>
      <c r="D572" s="100" t="e">
        <f>VLOOKUP(A572,VODANET!B583:G1359,6,0)</f>
        <v>#N/A</v>
      </c>
      <c r="E572" s="101" t="e">
        <f>VLOOKUP(A572,VODANET!B583:O1268,14,0)</f>
        <v>#N/A</v>
      </c>
    </row>
    <row r="573" spans="1:5">
      <c r="A573" s="76">
        <f>VODANET!B584</f>
        <v>0</v>
      </c>
      <c r="B573" s="76">
        <f>VODANET!A584</f>
        <v>0</v>
      </c>
      <c r="C573" s="76">
        <f>VODANET!J584</f>
        <v>0</v>
      </c>
      <c r="D573" s="100" t="e">
        <f>VLOOKUP(A573,VODANET!B584:G1360,6,0)</f>
        <v>#N/A</v>
      </c>
      <c r="E573" s="101" t="e">
        <f>VLOOKUP(A573,VODANET!B584:O1269,14,0)</f>
        <v>#N/A</v>
      </c>
    </row>
    <row r="574" spans="1:5">
      <c r="A574" s="76">
        <f>VODANET!B585</f>
        <v>0</v>
      </c>
      <c r="B574" s="76">
        <f>VODANET!A585</f>
        <v>0</v>
      </c>
      <c r="C574" s="76">
        <f>VODANET!J585</f>
        <v>0</v>
      </c>
      <c r="D574" s="100" t="e">
        <f>VLOOKUP(A574,VODANET!B585:G1361,6,0)</f>
        <v>#N/A</v>
      </c>
      <c r="E574" s="101" t="e">
        <f>VLOOKUP(A574,VODANET!B585:O1270,14,0)</f>
        <v>#N/A</v>
      </c>
    </row>
    <row r="575" spans="1:5">
      <c r="A575" s="76">
        <f>VODANET!B586</f>
        <v>0</v>
      </c>
      <c r="B575" s="76">
        <f>VODANET!A586</f>
        <v>0</v>
      </c>
      <c r="C575" s="76">
        <f>VODANET!J586</f>
        <v>0</v>
      </c>
      <c r="D575" s="100" t="e">
        <f>VLOOKUP(A575,VODANET!B586:G1362,6,0)</f>
        <v>#N/A</v>
      </c>
      <c r="E575" s="101" t="e">
        <f>VLOOKUP(A575,VODANET!B586:O1271,14,0)</f>
        <v>#N/A</v>
      </c>
    </row>
    <row r="576" spans="1:5">
      <c r="A576" s="76">
        <f>VODANET!B587</f>
        <v>0</v>
      </c>
      <c r="B576" s="76">
        <f>VODANET!A587</f>
        <v>0</v>
      </c>
      <c r="C576" s="76">
        <f>VODANET!J587</f>
        <v>0</v>
      </c>
      <c r="D576" s="100" t="e">
        <f>VLOOKUP(A576,VODANET!B587:G1363,6,0)</f>
        <v>#N/A</v>
      </c>
      <c r="E576" s="101" t="e">
        <f>VLOOKUP(A576,VODANET!B587:O1272,14,0)</f>
        <v>#N/A</v>
      </c>
    </row>
    <row r="577" spans="1:5">
      <c r="A577" s="76">
        <f>VODANET!B588</f>
        <v>0</v>
      </c>
      <c r="B577" s="76">
        <f>VODANET!A588</f>
        <v>0</v>
      </c>
      <c r="C577" s="76">
        <f>VODANET!J588</f>
        <v>0</v>
      </c>
      <c r="D577" s="100" t="e">
        <f>VLOOKUP(A577,VODANET!B588:G1364,6,0)</f>
        <v>#N/A</v>
      </c>
      <c r="E577" s="101" t="e">
        <f>VLOOKUP(A577,VODANET!B588:O1273,14,0)</f>
        <v>#N/A</v>
      </c>
    </row>
    <row r="578" spans="1:5">
      <c r="A578" s="76">
        <f>VODANET!B589</f>
        <v>0</v>
      </c>
      <c r="B578" s="76">
        <f>VODANET!A589</f>
        <v>0</v>
      </c>
      <c r="C578" s="76">
        <f>VODANET!J589</f>
        <v>0</v>
      </c>
      <c r="D578" s="100" t="e">
        <f>VLOOKUP(A578,VODANET!B589:G1365,6,0)</f>
        <v>#N/A</v>
      </c>
      <c r="E578" s="101" t="e">
        <f>VLOOKUP(A578,VODANET!B589:O1274,14,0)</f>
        <v>#N/A</v>
      </c>
    </row>
    <row r="579" spans="1:5">
      <c r="A579" s="76">
        <f>VODANET!B590</f>
        <v>0</v>
      </c>
      <c r="B579" s="76">
        <f>VODANET!A590</f>
        <v>0</v>
      </c>
      <c r="C579" s="76">
        <f>VODANET!J590</f>
        <v>0</v>
      </c>
      <c r="D579" s="100" t="e">
        <f>VLOOKUP(A579,VODANET!B590:G1366,6,0)</f>
        <v>#N/A</v>
      </c>
      <c r="E579" s="101" t="e">
        <f>VLOOKUP(A579,VODANET!B590:O1275,14,0)</f>
        <v>#N/A</v>
      </c>
    </row>
    <row r="580" spans="1:5">
      <c r="A580" s="76">
        <f>VODANET!B591</f>
        <v>0</v>
      </c>
      <c r="B580" s="76">
        <f>VODANET!A591</f>
        <v>0</v>
      </c>
      <c r="C580" s="76">
        <f>VODANET!J591</f>
        <v>0</v>
      </c>
      <c r="D580" s="100" t="e">
        <f>VLOOKUP(A580,VODANET!B591:G1367,6,0)</f>
        <v>#N/A</v>
      </c>
      <c r="E580" s="101" t="e">
        <f>VLOOKUP(A580,VODANET!B591:O1276,14,0)</f>
        <v>#N/A</v>
      </c>
    </row>
    <row r="581" spans="1:5">
      <c r="A581" s="76">
        <f>VODANET!B592</f>
        <v>0</v>
      </c>
      <c r="B581" s="76">
        <f>VODANET!A592</f>
        <v>0</v>
      </c>
      <c r="C581" s="76">
        <f>VODANET!J592</f>
        <v>0</v>
      </c>
      <c r="D581" s="100" t="e">
        <f>VLOOKUP(A581,VODANET!B592:G1368,6,0)</f>
        <v>#N/A</v>
      </c>
      <c r="E581" s="101" t="e">
        <f>VLOOKUP(A581,VODANET!B592:O1277,14,0)</f>
        <v>#N/A</v>
      </c>
    </row>
    <row r="582" spans="1:5">
      <c r="A582" s="76">
        <f>VODANET!B593</f>
        <v>0</v>
      </c>
      <c r="B582" s="76">
        <f>VODANET!A593</f>
        <v>0</v>
      </c>
      <c r="C582" s="76">
        <f>VODANET!J593</f>
        <v>0</v>
      </c>
      <c r="D582" s="100" t="e">
        <f>VLOOKUP(A582,VODANET!B593:G1369,6,0)</f>
        <v>#N/A</v>
      </c>
      <c r="E582" s="101" t="e">
        <f>VLOOKUP(A582,VODANET!B593:O1278,14,0)</f>
        <v>#N/A</v>
      </c>
    </row>
    <row r="583" spans="1:5">
      <c r="A583" s="76">
        <f>VODANET!B594</f>
        <v>0</v>
      </c>
      <c r="B583" s="76">
        <f>VODANET!A594</f>
        <v>0</v>
      </c>
      <c r="C583" s="76">
        <f>VODANET!J594</f>
        <v>0</v>
      </c>
      <c r="D583" s="100" t="e">
        <f>VLOOKUP(A583,VODANET!B594:G1370,6,0)</f>
        <v>#N/A</v>
      </c>
      <c r="E583" s="101" t="e">
        <f>VLOOKUP(A583,VODANET!B594:O1279,14,0)</f>
        <v>#N/A</v>
      </c>
    </row>
    <row r="584" spans="1:5">
      <c r="A584" s="76">
        <f>VODANET!B595</f>
        <v>0</v>
      </c>
      <c r="B584" s="76">
        <f>VODANET!A595</f>
        <v>0</v>
      </c>
      <c r="C584" s="76">
        <f>VODANET!J595</f>
        <v>0</v>
      </c>
      <c r="D584" s="100" t="e">
        <f>VLOOKUP(A584,VODANET!B595:G1371,6,0)</f>
        <v>#N/A</v>
      </c>
      <c r="E584" s="101" t="e">
        <f>VLOOKUP(A584,VODANET!B595:O1280,14,0)</f>
        <v>#N/A</v>
      </c>
    </row>
    <row r="585" spans="1:5">
      <c r="A585" s="76">
        <f>VODANET!B596</f>
        <v>0</v>
      </c>
      <c r="B585" s="76">
        <f>VODANET!A596</f>
        <v>0</v>
      </c>
      <c r="C585" s="76">
        <f>VODANET!J596</f>
        <v>0</v>
      </c>
      <c r="D585" s="100" t="e">
        <f>VLOOKUP(A585,VODANET!B596:G1372,6,0)</f>
        <v>#N/A</v>
      </c>
      <c r="E585" s="101" t="e">
        <f>VLOOKUP(A585,VODANET!B596:O1281,14,0)</f>
        <v>#N/A</v>
      </c>
    </row>
    <row r="586" spans="1:5">
      <c r="A586" s="76">
        <f>VODANET!B597</f>
        <v>0</v>
      </c>
      <c r="B586" s="76">
        <f>VODANET!A597</f>
        <v>0</v>
      </c>
      <c r="C586" s="76">
        <f>VODANET!J597</f>
        <v>0</v>
      </c>
      <c r="D586" s="100" t="e">
        <f>VLOOKUP(A586,VODANET!B597:G1373,6,0)</f>
        <v>#N/A</v>
      </c>
      <c r="E586" s="101" t="e">
        <f>VLOOKUP(A586,VODANET!B597:O1282,14,0)</f>
        <v>#N/A</v>
      </c>
    </row>
    <row r="587" spans="1:5">
      <c r="A587" s="76">
        <f>VODANET!B598</f>
        <v>0</v>
      </c>
      <c r="B587" s="76">
        <f>VODANET!A598</f>
        <v>0</v>
      </c>
      <c r="C587" s="76">
        <f>VODANET!J598</f>
        <v>0</v>
      </c>
      <c r="D587" s="100" t="e">
        <f>VLOOKUP(A587,VODANET!B598:G1374,6,0)</f>
        <v>#N/A</v>
      </c>
      <c r="E587" s="101" t="e">
        <f>VLOOKUP(A587,VODANET!B598:O1283,14,0)</f>
        <v>#N/A</v>
      </c>
    </row>
    <row r="588" spans="1:5">
      <c r="A588" s="76">
        <f>VODANET!B599</f>
        <v>0</v>
      </c>
      <c r="B588" s="76">
        <f>VODANET!A599</f>
        <v>0</v>
      </c>
      <c r="C588" s="76">
        <f>VODANET!J599</f>
        <v>0</v>
      </c>
      <c r="D588" s="100" t="e">
        <f>VLOOKUP(A588,VODANET!B599:G1375,6,0)</f>
        <v>#N/A</v>
      </c>
      <c r="E588" s="101" t="e">
        <f>VLOOKUP(A588,VODANET!B599:O1284,14,0)</f>
        <v>#N/A</v>
      </c>
    </row>
    <row r="589" spans="1:5">
      <c r="A589" s="76">
        <f>VODANET!B600</f>
        <v>0</v>
      </c>
      <c r="B589" s="76">
        <f>VODANET!A600</f>
        <v>0</v>
      </c>
      <c r="C589" s="76">
        <f>VODANET!J600</f>
        <v>0</v>
      </c>
      <c r="D589" s="100" t="e">
        <f>VLOOKUP(A589,VODANET!B600:G1376,6,0)</f>
        <v>#N/A</v>
      </c>
      <c r="E589" s="101" t="e">
        <f>VLOOKUP(A589,VODANET!B600:O1285,14,0)</f>
        <v>#N/A</v>
      </c>
    </row>
    <row r="590" spans="1:5">
      <c r="A590" s="76">
        <f>VODANET!B601</f>
        <v>0</v>
      </c>
      <c r="B590" s="76">
        <f>VODANET!A601</f>
        <v>0</v>
      </c>
      <c r="C590" s="76">
        <f>VODANET!J601</f>
        <v>0</v>
      </c>
      <c r="D590" s="100" t="e">
        <f>VLOOKUP(A590,VODANET!B601:G1377,6,0)</f>
        <v>#N/A</v>
      </c>
      <c r="E590" s="101" t="e">
        <f>VLOOKUP(A590,VODANET!B601:O1286,14,0)</f>
        <v>#N/A</v>
      </c>
    </row>
    <row r="591" spans="1:5">
      <c r="A591" s="76">
        <f>VODANET!B602</f>
        <v>0</v>
      </c>
      <c r="B591" s="76">
        <f>VODANET!A602</f>
        <v>0</v>
      </c>
      <c r="C591" s="76">
        <f>VODANET!J602</f>
        <v>0</v>
      </c>
      <c r="D591" s="100" t="e">
        <f>VLOOKUP(A591,VODANET!B602:G1378,6,0)</f>
        <v>#N/A</v>
      </c>
      <c r="E591" s="101" t="e">
        <f>VLOOKUP(A591,VODANET!B602:O1287,14,0)</f>
        <v>#N/A</v>
      </c>
    </row>
    <row r="592" spans="1:5">
      <c r="A592" s="76">
        <f>VODANET!B603</f>
        <v>0</v>
      </c>
      <c r="B592" s="76">
        <f>VODANET!A603</f>
        <v>0</v>
      </c>
      <c r="C592" s="76">
        <f>VODANET!J603</f>
        <v>0</v>
      </c>
      <c r="D592" s="100" t="e">
        <f>VLOOKUP(A592,VODANET!B603:G1379,6,0)</f>
        <v>#N/A</v>
      </c>
      <c r="E592" s="101" t="e">
        <f>VLOOKUP(A592,VODANET!B603:O1288,14,0)</f>
        <v>#N/A</v>
      </c>
    </row>
    <row r="593" spans="1:5">
      <c r="A593" s="76">
        <f>VODANET!B604</f>
        <v>0</v>
      </c>
      <c r="B593" s="76">
        <f>VODANET!A604</f>
        <v>0</v>
      </c>
      <c r="C593" s="76">
        <f>VODANET!J604</f>
        <v>0</v>
      </c>
      <c r="D593" s="100" t="e">
        <f>VLOOKUP(A593,VODANET!B604:G1380,6,0)</f>
        <v>#N/A</v>
      </c>
      <c r="E593" s="101" t="e">
        <f>VLOOKUP(A593,VODANET!B604:O1289,14,0)</f>
        <v>#N/A</v>
      </c>
    </row>
    <row r="594" spans="1:5">
      <c r="A594" s="76">
        <f>VODANET!B605</f>
        <v>0</v>
      </c>
      <c r="B594" s="76">
        <f>VODANET!A605</f>
        <v>0</v>
      </c>
      <c r="C594" s="76">
        <f>VODANET!J605</f>
        <v>0</v>
      </c>
      <c r="D594" s="100" t="e">
        <f>VLOOKUP(A594,VODANET!B605:G1381,6,0)</f>
        <v>#N/A</v>
      </c>
      <c r="E594" s="101" t="e">
        <f>VLOOKUP(A594,VODANET!B605:O1290,14,0)</f>
        <v>#N/A</v>
      </c>
    </row>
    <row r="595" spans="1:5">
      <c r="A595" s="76">
        <f>VODANET!B606</f>
        <v>0</v>
      </c>
      <c r="B595" s="76">
        <f>VODANET!A606</f>
        <v>0</v>
      </c>
      <c r="C595" s="76">
        <f>VODANET!J606</f>
        <v>0</v>
      </c>
      <c r="D595" s="100" t="e">
        <f>VLOOKUP(A595,VODANET!B606:G1382,6,0)</f>
        <v>#N/A</v>
      </c>
      <c r="E595" s="101" t="e">
        <f>VLOOKUP(A595,VODANET!B606:O1291,14,0)</f>
        <v>#N/A</v>
      </c>
    </row>
    <row r="596" spans="1:5">
      <c r="A596" s="76">
        <f>VODANET!B607</f>
        <v>0</v>
      </c>
      <c r="B596" s="76">
        <f>VODANET!A607</f>
        <v>0</v>
      </c>
      <c r="C596" s="76">
        <f>VODANET!J607</f>
        <v>0</v>
      </c>
      <c r="D596" s="100" t="e">
        <f>VLOOKUP(A596,VODANET!B607:G1383,6,0)</f>
        <v>#N/A</v>
      </c>
      <c r="E596" s="101" t="e">
        <f>VLOOKUP(A596,VODANET!B607:O1292,14,0)</f>
        <v>#N/A</v>
      </c>
    </row>
    <row r="597" spans="1:5">
      <c r="A597" s="76">
        <f>VODANET!B608</f>
        <v>0</v>
      </c>
      <c r="B597" s="76">
        <f>VODANET!A608</f>
        <v>0</v>
      </c>
      <c r="C597" s="76">
        <f>VODANET!J608</f>
        <v>0</v>
      </c>
      <c r="D597" s="100" t="e">
        <f>VLOOKUP(A597,VODANET!B608:G1384,6,0)</f>
        <v>#N/A</v>
      </c>
      <c r="E597" s="101" t="e">
        <f>VLOOKUP(A597,VODANET!B608:O1293,14,0)</f>
        <v>#N/A</v>
      </c>
    </row>
    <row r="598" spans="1:5">
      <c r="A598" s="76">
        <f>VODANET!B609</f>
        <v>0</v>
      </c>
      <c r="B598" s="76">
        <f>VODANET!A609</f>
        <v>0</v>
      </c>
      <c r="C598" s="76">
        <f>VODANET!J609</f>
        <v>0</v>
      </c>
      <c r="D598" s="100" t="e">
        <f>VLOOKUP(A598,VODANET!B609:G1385,6,0)</f>
        <v>#N/A</v>
      </c>
      <c r="E598" s="101" t="e">
        <f>VLOOKUP(A598,VODANET!B609:O1294,14,0)</f>
        <v>#N/A</v>
      </c>
    </row>
    <row r="599" spans="1:5">
      <c r="A599" s="76">
        <f>VODANET!B610</f>
        <v>0</v>
      </c>
      <c r="B599" s="76">
        <f>VODANET!A610</f>
        <v>0</v>
      </c>
      <c r="C599" s="76">
        <f>VODANET!J610</f>
        <v>0</v>
      </c>
      <c r="D599" s="100" t="e">
        <f>VLOOKUP(A599,VODANET!B610:G1386,6,0)</f>
        <v>#N/A</v>
      </c>
      <c r="E599" s="101" t="e">
        <f>VLOOKUP(A599,VODANET!B610:O1295,14,0)</f>
        <v>#N/A</v>
      </c>
    </row>
    <row r="600" spans="1:5">
      <c r="A600" s="76">
        <f>VODANET!B611</f>
        <v>0</v>
      </c>
      <c r="B600" s="76">
        <f>VODANET!A611</f>
        <v>0</v>
      </c>
      <c r="C600" s="76">
        <f>VODANET!J611</f>
        <v>0</v>
      </c>
      <c r="D600" s="100" t="e">
        <f>VLOOKUP(A600,VODANET!B611:G1387,6,0)</f>
        <v>#N/A</v>
      </c>
      <c r="E600" s="101" t="e">
        <f>VLOOKUP(A600,VODANET!B611:O1296,14,0)</f>
        <v>#N/A</v>
      </c>
    </row>
    <row r="601" spans="1:5">
      <c r="A601" s="76">
        <f>VODANET!B612</f>
        <v>0</v>
      </c>
      <c r="B601" s="76">
        <f>VODANET!A612</f>
        <v>0</v>
      </c>
      <c r="C601" s="76">
        <f>VODANET!J612</f>
        <v>0</v>
      </c>
      <c r="D601" s="100" t="e">
        <f>VLOOKUP(A601,VODANET!B612:G1388,6,0)</f>
        <v>#N/A</v>
      </c>
      <c r="E601" s="101" t="e">
        <f>VLOOKUP(A601,VODANET!B612:O1297,14,0)</f>
        <v>#N/A</v>
      </c>
    </row>
    <row r="602" spans="1:5">
      <c r="A602" s="76">
        <f>VODANET!B613</f>
        <v>0</v>
      </c>
      <c r="B602" s="76">
        <f>VODANET!A613</f>
        <v>0</v>
      </c>
      <c r="C602" s="76">
        <f>VODANET!J613</f>
        <v>0</v>
      </c>
      <c r="D602" s="100" t="e">
        <f>VLOOKUP(A602,VODANET!B613:G1389,6,0)</f>
        <v>#N/A</v>
      </c>
      <c r="E602" s="101" t="e">
        <f>VLOOKUP(A602,VODANET!B613:O1298,14,0)</f>
        <v>#N/A</v>
      </c>
    </row>
    <row r="603" spans="1:5">
      <c r="A603" s="76">
        <f>VODANET!B614</f>
        <v>0</v>
      </c>
      <c r="B603" s="76">
        <f>VODANET!A614</f>
        <v>0</v>
      </c>
      <c r="C603" s="76">
        <f>VODANET!J614</f>
        <v>0</v>
      </c>
      <c r="D603" s="100" t="e">
        <f>VLOOKUP(A603,VODANET!B614:G1390,6,0)</f>
        <v>#N/A</v>
      </c>
      <c r="E603" s="101" t="e">
        <f>VLOOKUP(A603,VODANET!B614:O1299,14,0)</f>
        <v>#N/A</v>
      </c>
    </row>
    <row r="604" spans="1:5">
      <c r="A604" s="76">
        <f>VODANET!B615</f>
        <v>0</v>
      </c>
      <c r="B604" s="76">
        <f>VODANET!A615</f>
        <v>0</v>
      </c>
      <c r="C604" s="76">
        <f>VODANET!J615</f>
        <v>0</v>
      </c>
      <c r="D604" s="100" t="e">
        <f>VLOOKUP(A604,VODANET!B615:G1391,6,0)</f>
        <v>#N/A</v>
      </c>
      <c r="E604" s="101" t="e">
        <f>VLOOKUP(A604,VODANET!B615:O1300,14,0)</f>
        <v>#N/A</v>
      </c>
    </row>
    <row r="605" spans="1:5">
      <c r="A605" s="76">
        <f>VODANET!B616</f>
        <v>0</v>
      </c>
      <c r="B605" s="76">
        <f>VODANET!A616</f>
        <v>0</v>
      </c>
      <c r="C605" s="76">
        <f>VODANET!J616</f>
        <v>0</v>
      </c>
      <c r="D605" s="100" t="e">
        <f>VLOOKUP(A605,VODANET!B616:G1392,6,0)</f>
        <v>#N/A</v>
      </c>
      <c r="E605" s="101" t="e">
        <f>VLOOKUP(A605,VODANET!B616:O1301,14,0)</f>
        <v>#N/A</v>
      </c>
    </row>
    <row r="606" spans="1:5">
      <c r="A606" s="76">
        <f>VODANET!B617</f>
        <v>0</v>
      </c>
      <c r="B606" s="76">
        <f>VODANET!A617</f>
        <v>0</v>
      </c>
      <c r="C606" s="76">
        <f>VODANET!J617</f>
        <v>0</v>
      </c>
      <c r="D606" s="100" t="e">
        <f>VLOOKUP(A606,VODANET!B617:G1393,6,0)</f>
        <v>#N/A</v>
      </c>
      <c r="E606" s="101" t="e">
        <f>VLOOKUP(A606,VODANET!B617:O1302,14,0)</f>
        <v>#N/A</v>
      </c>
    </row>
    <row r="607" spans="1:5">
      <c r="A607" s="76">
        <f>VODANET!B618</f>
        <v>0</v>
      </c>
      <c r="B607" s="76">
        <f>VODANET!A618</f>
        <v>0</v>
      </c>
      <c r="C607" s="76">
        <f>VODANET!J618</f>
        <v>0</v>
      </c>
      <c r="D607" s="100" t="e">
        <f>VLOOKUP(A607,VODANET!B618:G1394,6,0)</f>
        <v>#N/A</v>
      </c>
      <c r="E607" s="101" t="e">
        <f>VLOOKUP(A607,VODANET!B618:O1303,14,0)</f>
        <v>#N/A</v>
      </c>
    </row>
    <row r="608" spans="1:5">
      <c r="A608" s="76">
        <f>VODANET!B619</f>
        <v>0</v>
      </c>
      <c r="B608" s="76">
        <f>VODANET!A619</f>
        <v>0</v>
      </c>
      <c r="C608" s="76">
        <f>VODANET!J619</f>
        <v>0</v>
      </c>
      <c r="D608" s="100" t="e">
        <f>VLOOKUP(A608,VODANET!B619:G1395,6,0)</f>
        <v>#N/A</v>
      </c>
      <c r="E608" s="101" t="e">
        <f>VLOOKUP(A608,VODANET!B619:O1304,14,0)</f>
        <v>#N/A</v>
      </c>
    </row>
    <row r="609" spans="1:5">
      <c r="A609" s="76">
        <f>VODANET!B620</f>
        <v>0</v>
      </c>
      <c r="B609" s="76">
        <f>VODANET!A620</f>
        <v>0</v>
      </c>
      <c r="C609" s="76">
        <f>VODANET!J620</f>
        <v>0</v>
      </c>
      <c r="D609" s="100" t="e">
        <f>VLOOKUP(A609,VODANET!B620:G1396,6,0)</f>
        <v>#N/A</v>
      </c>
      <c r="E609" s="101" t="e">
        <f>VLOOKUP(A609,VODANET!B620:O1305,14,0)</f>
        <v>#N/A</v>
      </c>
    </row>
    <row r="610" spans="1:5">
      <c r="A610" s="76">
        <f>VODANET!B621</f>
        <v>0</v>
      </c>
      <c r="B610" s="76">
        <f>VODANET!A621</f>
        <v>0</v>
      </c>
      <c r="C610" s="76">
        <f>VODANET!J621</f>
        <v>0</v>
      </c>
      <c r="D610" s="100" t="e">
        <f>VLOOKUP(A610,VODANET!B621:G1397,6,0)</f>
        <v>#N/A</v>
      </c>
      <c r="E610" s="101" t="e">
        <f>VLOOKUP(A610,VODANET!B621:O1306,14,0)</f>
        <v>#N/A</v>
      </c>
    </row>
    <row r="611" spans="1:5">
      <c r="A611" s="76">
        <f>VODANET!B622</f>
        <v>0</v>
      </c>
      <c r="B611" s="76">
        <f>VODANET!A622</f>
        <v>0</v>
      </c>
      <c r="C611" s="76">
        <f>VODANET!J622</f>
        <v>0</v>
      </c>
      <c r="D611" s="100" t="e">
        <f>VLOOKUP(A611,VODANET!B622:G1398,6,0)</f>
        <v>#N/A</v>
      </c>
      <c r="E611" s="101" t="e">
        <f>VLOOKUP(A611,VODANET!B622:O1307,14,0)</f>
        <v>#N/A</v>
      </c>
    </row>
    <row r="612" spans="1:5">
      <c r="A612" s="76">
        <f>VODANET!B623</f>
        <v>0</v>
      </c>
      <c r="B612" s="76">
        <f>VODANET!A623</f>
        <v>0</v>
      </c>
      <c r="C612" s="76">
        <f>VODANET!J623</f>
        <v>0</v>
      </c>
      <c r="D612" s="100" t="e">
        <f>VLOOKUP(A612,VODANET!B623:G1399,6,0)</f>
        <v>#N/A</v>
      </c>
      <c r="E612" s="101" t="e">
        <f>VLOOKUP(A612,VODANET!B623:O1308,14,0)</f>
        <v>#N/A</v>
      </c>
    </row>
    <row r="613" spans="1:5">
      <c r="A613" s="76">
        <f>VODANET!B624</f>
        <v>0</v>
      </c>
      <c r="B613" s="76">
        <f>VODANET!A624</f>
        <v>0</v>
      </c>
      <c r="C613" s="76">
        <f>VODANET!J624</f>
        <v>0</v>
      </c>
      <c r="D613" s="100" t="e">
        <f>VLOOKUP(A613,VODANET!B624:G1400,6,0)</f>
        <v>#N/A</v>
      </c>
      <c r="E613" s="101" t="e">
        <f>VLOOKUP(A613,VODANET!B624:O1309,14,0)</f>
        <v>#N/A</v>
      </c>
    </row>
    <row r="614" spans="1:5">
      <c r="A614" s="76">
        <f>VODANET!B625</f>
        <v>0</v>
      </c>
      <c r="B614" s="76">
        <f>VODANET!A625</f>
        <v>0</v>
      </c>
      <c r="C614" s="76">
        <f>VODANET!J625</f>
        <v>0</v>
      </c>
      <c r="D614" s="100" t="e">
        <f>VLOOKUP(A614,VODANET!B625:G1401,6,0)</f>
        <v>#N/A</v>
      </c>
      <c r="E614" s="101" t="e">
        <f>VLOOKUP(A614,VODANET!B625:O1310,14,0)</f>
        <v>#N/A</v>
      </c>
    </row>
    <row r="615" spans="1:5">
      <c r="A615" s="76">
        <f>VODANET!B626</f>
        <v>0</v>
      </c>
      <c r="B615" s="76">
        <f>VODANET!A626</f>
        <v>0</v>
      </c>
      <c r="C615" s="76">
        <f>VODANET!J626</f>
        <v>0</v>
      </c>
      <c r="D615" s="100" t="e">
        <f>VLOOKUP(A615,VODANET!B626:G1402,6,0)</f>
        <v>#N/A</v>
      </c>
      <c r="E615" s="101" t="e">
        <f>VLOOKUP(A615,VODANET!B626:O1311,14,0)</f>
        <v>#N/A</v>
      </c>
    </row>
    <row r="616" spans="1:5">
      <c r="A616" s="76">
        <f>VODANET!B627</f>
        <v>0</v>
      </c>
      <c r="B616" s="76">
        <f>VODANET!A627</f>
        <v>0</v>
      </c>
      <c r="C616" s="76">
        <f>VODANET!J627</f>
        <v>0</v>
      </c>
      <c r="D616" s="100" t="e">
        <f>VLOOKUP(A616,VODANET!B627:G1403,6,0)</f>
        <v>#N/A</v>
      </c>
      <c r="E616" s="101" t="e">
        <f>VLOOKUP(A616,VODANET!B627:O1312,14,0)</f>
        <v>#N/A</v>
      </c>
    </row>
    <row r="617" spans="1:5">
      <c r="A617" s="76">
        <f>VODANET!B628</f>
        <v>0</v>
      </c>
      <c r="B617" s="76">
        <f>VODANET!A628</f>
        <v>0</v>
      </c>
      <c r="C617" s="76">
        <f>VODANET!J628</f>
        <v>0</v>
      </c>
      <c r="D617" s="100" t="e">
        <f>VLOOKUP(A617,VODANET!B628:G1404,6,0)</f>
        <v>#N/A</v>
      </c>
      <c r="E617" s="101" t="e">
        <f>VLOOKUP(A617,VODANET!B628:O1313,14,0)</f>
        <v>#N/A</v>
      </c>
    </row>
    <row r="618" spans="1:5">
      <c r="A618" s="76">
        <f>VODANET!B629</f>
        <v>0</v>
      </c>
      <c r="B618" s="76">
        <f>VODANET!A629</f>
        <v>0</v>
      </c>
      <c r="C618" s="76">
        <f>VODANET!J629</f>
        <v>0</v>
      </c>
      <c r="D618" s="100" t="e">
        <f>VLOOKUP(A618,VODANET!B629:G1405,6,0)</f>
        <v>#N/A</v>
      </c>
      <c r="E618" s="101" t="e">
        <f>VLOOKUP(A618,VODANET!B629:O1314,14,0)</f>
        <v>#N/A</v>
      </c>
    </row>
    <row r="619" spans="1:5">
      <c r="A619" s="76">
        <f>VODANET!B630</f>
        <v>0</v>
      </c>
      <c r="B619" s="76">
        <f>VODANET!A630</f>
        <v>0</v>
      </c>
      <c r="C619" s="76">
        <f>VODANET!J630</f>
        <v>0</v>
      </c>
      <c r="D619" s="100" t="e">
        <f>VLOOKUP(A619,VODANET!B630:G1406,6,0)</f>
        <v>#N/A</v>
      </c>
      <c r="E619" s="101" t="e">
        <f>VLOOKUP(A619,VODANET!B630:O1315,14,0)</f>
        <v>#N/A</v>
      </c>
    </row>
    <row r="620" spans="1:5">
      <c r="A620" s="76">
        <f>VODANET!B631</f>
        <v>0</v>
      </c>
      <c r="B620" s="76">
        <f>VODANET!A631</f>
        <v>0</v>
      </c>
      <c r="C620" s="76">
        <f>VODANET!J631</f>
        <v>0</v>
      </c>
      <c r="D620" s="100" t="e">
        <f>VLOOKUP(A620,VODANET!B631:G1407,6,0)</f>
        <v>#N/A</v>
      </c>
      <c r="E620" s="101" t="e">
        <f>VLOOKUP(A620,VODANET!B631:O1316,14,0)</f>
        <v>#N/A</v>
      </c>
    </row>
    <row r="621" spans="1:5">
      <c r="A621" s="76">
        <f>VODANET!B632</f>
        <v>0</v>
      </c>
      <c r="B621" s="76">
        <f>VODANET!A632</f>
        <v>0</v>
      </c>
      <c r="C621" s="76">
        <f>VODANET!J632</f>
        <v>0</v>
      </c>
      <c r="D621" s="100" t="e">
        <f>VLOOKUP(A621,VODANET!B632:G1408,6,0)</f>
        <v>#N/A</v>
      </c>
      <c r="E621" s="101" t="e">
        <f>VLOOKUP(A621,VODANET!B632:O1317,14,0)</f>
        <v>#N/A</v>
      </c>
    </row>
    <row r="622" spans="1:5">
      <c r="A622" s="76">
        <f>VODANET!B633</f>
        <v>0</v>
      </c>
      <c r="B622" s="76">
        <f>VODANET!A633</f>
        <v>0</v>
      </c>
      <c r="C622" s="76">
        <f>VODANET!J633</f>
        <v>0</v>
      </c>
      <c r="D622" s="100" t="e">
        <f>VLOOKUP(A622,VODANET!B633:G1409,6,0)</f>
        <v>#N/A</v>
      </c>
      <c r="E622" s="101" t="e">
        <f>VLOOKUP(A622,VODANET!B633:O1318,14,0)</f>
        <v>#N/A</v>
      </c>
    </row>
    <row r="623" spans="1:5">
      <c r="A623" s="76">
        <f>VODANET!B634</f>
        <v>0</v>
      </c>
      <c r="B623" s="76">
        <f>VODANET!A634</f>
        <v>0</v>
      </c>
      <c r="C623" s="76">
        <f>VODANET!J634</f>
        <v>0</v>
      </c>
      <c r="D623" s="100" t="e">
        <f>VLOOKUP(A623,VODANET!B634:G1410,6,0)</f>
        <v>#N/A</v>
      </c>
      <c r="E623" s="101" t="e">
        <f>VLOOKUP(A623,VODANET!B634:O1319,14,0)</f>
        <v>#N/A</v>
      </c>
    </row>
    <row r="624" spans="1:5">
      <c r="A624" s="76">
        <f>VODANET!B635</f>
        <v>0</v>
      </c>
      <c r="B624" s="76">
        <f>VODANET!A635</f>
        <v>0</v>
      </c>
      <c r="C624" s="76">
        <f>VODANET!J635</f>
        <v>0</v>
      </c>
      <c r="D624" s="100" t="e">
        <f>VLOOKUP(A624,VODANET!B635:G1411,6,0)</f>
        <v>#N/A</v>
      </c>
      <c r="E624" s="101" t="e">
        <f>VLOOKUP(A624,VODANET!B635:O1320,14,0)</f>
        <v>#N/A</v>
      </c>
    </row>
    <row r="625" spans="1:5">
      <c r="A625" s="76">
        <f>VODANET!B636</f>
        <v>0</v>
      </c>
      <c r="B625" s="76">
        <f>VODANET!A636</f>
        <v>0</v>
      </c>
      <c r="C625" s="76">
        <f>VODANET!J636</f>
        <v>0</v>
      </c>
      <c r="D625" s="100" t="e">
        <f>VLOOKUP(A625,VODANET!B636:G1412,6,0)</f>
        <v>#N/A</v>
      </c>
      <c r="E625" s="101" t="e">
        <f>VLOOKUP(A625,VODANET!B636:O1321,14,0)</f>
        <v>#N/A</v>
      </c>
    </row>
    <row r="626" spans="1:5">
      <c r="A626" s="76">
        <f>VODANET!B637</f>
        <v>0</v>
      </c>
      <c r="B626" s="76">
        <f>VODANET!A637</f>
        <v>0</v>
      </c>
      <c r="C626" s="76">
        <f>VODANET!J637</f>
        <v>0</v>
      </c>
      <c r="D626" s="100" t="e">
        <f>VLOOKUP(A626,VODANET!B637:G1413,6,0)</f>
        <v>#N/A</v>
      </c>
      <c r="E626" s="101" t="e">
        <f>VLOOKUP(A626,VODANET!B637:O1322,14,0)</f>
        <v>#N/A</v>
      </c>
    </row>
    <row r="627" spans="1:5">
      <c r="A627" s="76">
        <f>VODANET!B638</f>
        <v>0</v>
      </c>
      <c r="B627" s="76">
        <f>VODANET!A638</f>
        <v>0</v>
      </c>
      <c r="C627" s="76">
        <f>VODANET!J638</f>
        <v>0</v>
      </c>
      <c r="D627" s="100" t="e">
        <f>VLOOKUP(A627,VODANET!B638:G1414,6,0)</f>
        <v>#N/A</v>
      </c>
      <c r="E627" s="101" t="e">
        <f>VLOOKUP(A627,VODANET!B638:O1323,14,0)</f>
        <v>#N/A</v>
      </c>
    </row>
    <row r="628" spans="1:5">
      <c r="A628" s="76">
        <f>VODANET!B639</f>
        <v>0</v>
      </c>
      <c r="B628" s="76">
        <f>VODANET!A639</f>
        <v>0</v>
      </c>
      <c r="C628" s="76">
        <f>VODANET!J639</f>
        <v>0</v>
      </c>
      <c r="D628" s="100" t="e">
        <f>VLOOKUP(A628,VODANET!B639:G1415,6,0)</f>
        <v>#N/A</v>
      </c>
      <c r="E628" s="101" t="e">
        <f>VLOOKUP(A628,VODANET!B639:O1324,14,0)</f>
        <v>#N/A</v>
      </c>
    </row>
    <row r="629" spans="1:5">
      <c r="A629" s="76">
        <f>VODANET!B640</f>
        <v>0</v>
      </c>
      <c r="B629" s="76">
        <f>VODANET!A640</f>
        <v>0</v>
      </c>
      <c r="C629" s="76">
        <f>VODANET!J640</f>
        <v>0</v>
      </c>
      <c r="D629" s="100" t="e">
        <f>VLOOKUP(A629,VODANET!B640:G1416,6,0)</f>
        <v>#N/A</v>
      </c>
      <c r="E629" s="101" t="e">
        <f>VLOOKUP(A629,VODANET!B640:O1325,14,0)</f>
        <v>#N/A</v>
      </c>
    </row>
    <row r="630" spans="1:5">
      <c r="A630" s="76">
        <f>VODANET!B641</f>
        <v>0</v>
      </c>
      <c r="B630" s="76">
        <f>VODANET!A641</f>
        <v>0</v>
      </c>
      <c r="C630" s="76">
        <f>VODANET!J641</f>
        <v>0</v>
      </c>
      <c r="D630" s="100" t="e">
        <f>VLOOKUP(A630,VODANET!B641:G1417,6,0)</f>
        <v>#N/A</v>
      </c>
      <c r="E630" s="101" t="e">
        <f>VLOOKUP(A630,VODANET!B641:O1326,14,0)</f>
        <v>#N/A</v>
      </c>
    </row>
    <row r="631" spans="1:5">
      <c r="A631" s="76">
        <f>VODANET!B642</f>
        <v>0</v>
      </c>
      <c r="B631" s="76">
        <f>VODANET!A642</f>
        <v>0</v>
      </c>
      <c r="C631" s="76">
        <f>VODANET!J642</f>
        <v>0</v>
      </c>
      <c r="D631" s="100" t="e">
        <f>VLOOKUP(A631,VODANET!B642:G1418,6,0)</f>
        <v>#N/A</v>
      </c>
      <c r="E631" s="101" t="e">
        <f>VLOOKUP(A631,VODANET!B642:O1327,14,0)</f>
        <v>#N/A</v>
      </c>
    </row>
    <row r="632" spans="1:5">
      <c r="A632" s="76">
        <f>VODANET!B643</f>
        <v>0</v>
      </c>
      <c r="B632" s="76">
        <f>VODANET!A643</f>
        <v>0</v>
      </c>
      <c r="C632" s="76">
        <f>VODANET!J643</f>
        <v>0</v>
      </c>
      <c r="D632" s="100" t="e">
        <f>VLOOKUP(A632,VODANET!B643:G1419,6,0)</f>
        <v>#N/A</v>
      </c>
      <c r="E632" s="101" t="e">
        <f>VLOOKUP(A632,VODANET!B643:O1328,14,0)</f>
        <v>#N/A</v>
      </c>
    </row>
    <row r="633" spans="1:5">
      <c r="A633" s="76">
        <f>VODANET!B644</f>
        <v>0</v>
      </c>
      <c r="B633" s="76">
        <f>VODANET!A644</f>
        <v>0</v>
      </c>
      <c r="C633" s="76">
        <f>VODANET!J644</f>
        <v>0</v>
      </c>
      <c r="D633" s="100" t="e">
        <f>VLOOKUP(A633,VODANET!B644:G1420,6,0)</f>
        <v>#N/A</v>
      </c>
      <c r="E633" s="101" t="e">
        <f>VLOOKUP(A633,VODANET!B644:O1329,14,0)</f>
        <v>#N/A</v>
      </c>
    </row>
    <row r="634" spans="1:5">
      <c r="A634" s="76">
        <f>VODANET!B645</f>
        <v>0</v>
      </c>
      <c r="B634" s="76">
        <f>VODANET!A645</f>
        <v>0</v>
      </c>
      <c r="C634" s="76">
        <f>VODANET!J645</f>
        <v>0</v>
      </c>
      <c r="D634" s="100" t="e">
        <f>VLOOKUP(A634,VODANET!B645:G1421,6,0)</f>
        <v>#N/A</v>
      </c>
      <c r="E634" s="101" t="e">
        <f>VLOOKUP(A634,VODANET!B645:O1330,14,0)</f>
        <v>#N/A</v>
      </c>
    </row>
    <row r="635" spans="1:5">
      <c r="A635" s="76">
        <f>VODANET!B646</f>
        <v>0</v>
      </c>
      <c r="B635" s="76">
        <f>VODANET!A646</f>
        <v>0</v>
      </c>
      <c r="C635" s="76">
        <f>VODANET!J646</f>
        <v>0</v>
      </c>
      <c r="D635" s="100" t="e">
        <f>VLOOKUP(A635,VODANET!B646:G1422,6,0)</f>
        <v>#N/A</v>
      </c>
      <c r="E635" s="101" t="e">
        <f>VLOOKUP(A635,VODANET!B646:O1331,14,0)</f>
        <v>#N/A</v>
      </c>
    </row>
    <row r="636" spans="1:5">
      <c r="A636" s="76">
        <f>VODANET!B647</f>
        <v>0</v>
      </c>
      <c r="B636" s="76">
        <f>VODANET!A647</f>
        <v>0</v>
      </c>
      <c r="C636" s="76">
        <f>VODANET!J647</f>
        <v>0</v>
      </c>
      <c r="D636" s="100" t="e">
        <f>VLOOKUP(A636,VODANET!B647:G1423,6,0)</f>
        <v>#N/A</v>
      </c>
      <c r="E636" s="101" t="e">
        <f>VLOOKUP(A636,VODANET!B647:O1332,14,0)</f>
        <v>#N/A</v>
      </c>
    </row>
    <row r="637" spans="1:5">
      <c r="A637" s="76">
        <f>VODANET!B648</f>
        <v>0</v>
      </c>
      <c r="B637" s="76">
        <f>VODANET!A648</f>
        <v>0</v>
      </c>
      <c r="C637" s="76">
        <f>VODANET!J648</f>
        <v>0</v>
      </c>
      <c r="D637" s="100" t="e">
        <f>VLOOKUP(A637,VODANET!B648:G1424,6,0)</f>
        <v>#N/A</v>
      </c>
      <c r="E637" s="101" t="e">
        <f>VLOOKUP(A637,VODANET!B648:O1333,14,0)</f>
        <v>#N/A</v>
      </c>
    </row>
    <row r="638" spans="1:5">
      <c r="A638" s="76">
        <f>VODANET!B649</f>
        <v>0</v>
      </c>
      <c r="B638" s="76">
        <f>VODANET!A649</f>
        <v>0</v>
      </c>
      <c r="C638" s="76">
        <f>VODANET!J649</f>
        <v>0</v>
      </c>
      <c r="D638" s="100" t="e">
        <f>VLOOKUP(A638,VODANET!B649:G1425,6,0)</f>
        <v>#N/A</v>
      </c>
      <c r="E638" s="101" t="e">
        <f>VLOOKUP(A638,VODANET!B649:O1334,14,0)</f>
        <v>#N/A</v>
      </c>
    </row>
    <row r="639" spans="1:5">
      <c r="A639" s="76">
        <f>VODANET!B650</f>
        <v>0</v>
      </c>
      <c r="B639" s="76">
        <f>VODANET!A650</f>
        <v>0</v>
      </c>
      <c r="C639" s="76">
        <f>VODANET!J650</f>
        <v>0</v>
      </c>
      <c r="D639" s="100" t="e">
        <f>VLOOKUP(A639,VODANET!B650:G1426,6,0)</f>
        <v>#N/A</v>
      </c>
      <c r="E639" s="101" t="e">
        <f>VLOOKUP(A639,VODANET!B650:O1335,14,0)</f>
        <v>#N/A</v>
      </c>
    </row>
    <row r="640" spans="1:5">
      <c r="A640" s="76">
        <f>VODANET!B651</f>
        <v>0</v>
      </c>
      <c r="B640" s="76">
        <f>VODANET!A651</f>
        <v>0</v>
      </c>
      <c r="C640" s="76">
        <f>VODANET!J651</f>
        <v>0</v>
      </c>
      <c r="D640" s="100" t="e">
        <f>VLOOKUP(A640,VODANET!B651:G1427,6,0)</f>
        <v>#N/A</v>
      </c>
      <c r="E640" s="101" t="e">
        <f>VLOOKUP(A640,VODANET!B651:O1336,14,0)</f>
        <v>#N/A</v>
      </c>
    </row>
    <row r="641" spans="1:5">
      <c r="A641" s="76">
        <f>VODANET!B652</f>
        <v>0</v>
      </c>
      <c r="B641" s="76">
        <f>VODANET!A652</f>
        <v>0</v>
      </c>
      <c r="C641" s="76">
        <f>VODANET!J652</f>
        <v>0</v>
      </c>
      <c r="D641" s="100" t="e">
        <f>VLOOKUP(A641,VODANET!B652:G1428,6,0)</f>
        <v>#N/A</v>
      </c>
      <c r="E641" s="101" t="e">
        <f>VLOOKUP(A641,VODANET!B652:O1337,14,0)</f>
        <v>#N/A</v>
      </c>
    </row>
    <row r="642" spans="1:5">
      <c r="A642" s="76">
        <f>VODANET!B653</f>
        <v>0</v>
      </c>
      <c r="B642" s="76">
        <f>VODANET!A653</f>
        <v>0</v>
      </c>
      <c r="C642" s="76">
        <f>VODANET!J653</f>
        <v>0</v>
      </c>
      <c r="D642" s="100" t="e">
        <f>VLOOKUP(A642,VODANET!B653:G1429,6,0)</f>
        <v>#N/A</v>
      </c>
      <c r="E642" s="101" t="e">
        <f>VLOOKUP(A642,VODANET!B653:O1338,14,0)</f>
        <v>#N/A</v>
      </c>
    </row>
    <row r="643" spans="1:5">
      <c r="A643" s="76">
        <f>VODANET!B654</f>
        <v>0</v>
      </c>
      <c r="B643" s="76">
        <f>VODANET!A654</f>
        <v>0</v>
      </c>
      <c r="C643" s="76">
        <f>VODANET!J654</f>
        <v>0</v>
      </c>
      <c r="D643" s="100" t="e">
        <f>VLOOKUP(A643,VODANET!B654:G1430,6,0)</f>
        <v>#N/A</v>
      </c>
      <c r="E643" s="101" t="e">
        <f>VLOOKUP(A643,VODANET!B654:O1339,14,0)</f>
        <v>#N/A</v>
      </c>
    </row>
    <row r="644" spans="1:5">
      <c r="A644" s="76">
        <f>VODANET!B655</f>
        <v>0</v>
      </c>
      <c r="B644" s="76">
        <f>VODANET!A655</f>
        <v>0</v>
      </c>
      <c r="C644" s="76">
        <f>VODANET!J655</f>
        <v>0</v>
      </c>
      <c r="D644" s="100" t="e">
        <f>VLOOKUP(A644,VODANET!B655:G1431,6,0)</f>
        <v>#N/A</v>
      </c>
      <c r="E644" s="101" t="e">
        <f>VLOOKUP(A644,VODANET!B655:O1340,14,0)</f>
        <v>#N/A</v>
      </c>
    </row>
    <row r="645" spans="1:5">
      <c r="A645" s="76">
        <f>VODANET!B656</f>
        <v>0</v>
      </c>
      <c r="B645" s="76">
        <f>VODANET!A656</f>
        <v>0</v>
      </c>
      <c r="C645" s="76">
        <f>VODANET!J656</f>
        <v>0</v>
      </c>
      <c r="D645" s="100" t="e">
        <f>VLOOKUP(A645,VODANET!B656:G1432,6,0)</f>
        <v>#N/A</v>
      </c>
      <c r="E645" s="101" t="e">
        <f>VLOOKUP(A645,VODANET!B656:O1341,14,0)</f>
        <v>#N/A</v>
      </c>
    </row>
    <row r="646" spans="1:5">
      <c r="A646" s="76">
        <f>VODANET!B657</f>
        <v>0</v>
      </c>
      <c r="B646" s="76">
        <f>VODANET!A657</f>
        <v>0</v>
      </c>
      <c r="C646" s="76">
        <f>VODANET!J657</f>
        <v>0</v>
      </c>
      <c r="D646" s="100" t="e">
        <f>VLOOKUP(A646,VODANET!B657:G1433,6,0)</f>
        <v>#N/A</v>
      </c>
      <c r="E646" s="101" t="e">
        <f>VLOOKUP(A646,VODANET!B657:O1342,14,0)</f>
        <v>#N/A</v>
      </c>
    </row>
    <row r="647" spans="1:5">
      <c r="A647" s="76">
        <f>VODANET!B658</f>
        <v>0</v>
      </c>
      <c r="B647" s="76">
        <f>VODANET!A658</f>
        <v>0</v>
      </c>
      <c r="C647" s="76">
        <f>VODANET!J658</f>
        <v>0</v>
      </c>
      <c r="D647" s="100" t="e">
        <f>VLOOKUP(A647,VODANET!B658:G1434,6,0)</f>
        <v>#N/A</v>
      </c>
      <c r="E647" s="101" t="e">
        <f>VLOOKUP(A647,VODANET!B658:O1343,14,0)</f>
        <v>#N/A</v>
      </c>
    </row>
    <row r="648" spans="1:5">
      <c r="A648" s="76">
        <f>VODANET!B659</f>
        <v>0</v>
      </c>
      <c r="B648" s="76">
        <f>VODANET!A659</f>
        <v>0</v>
      </c>
      <c r="C648" s="76">
        <f>VODANET!J659</f>
        <v>0</v>
      </c>
      <c r="D648" s="100" t="e">
        <f>VLOOKUP(A648,VODANET!B659:G1435,6,0)</f>
        <v>#N/A</v>
      </c>
      <c r="E648" s="101" t="e">
        <f>VLOOKUP(A648,VODANET!B659:O1344,14,0)</f>
        <v>#N/A</v>
      </c>
    </row>
    <row r="649" spans="1:5">
      <c r="A649" s="76">
        <f>VODANET!B660</f>
        <v>0</v>
      </c>
      <c r="B649" s="76">
        <f>VODANET!A660</f>
        <v>0</v>
      </c>
      <c r="C649" s="76">
        <f>VODANET!J660</f>
        <v>0</v>
      </c>
      <c r="D649" s="100" t="e">
        <f>VLOOKUP(A649,VODANET!B660:G1436,6,0)</f>
        <v>#N/A</v>
      </c>
      <c r="E649" s="101" t="e">
        <f>VLOOKUP(A649,VODANET!B660:O1345,14,0)</f>
        <v>#N/A</v>
      </c>
    </row>
    <row r="650" spans="1:5">
      <c r="A650" s="76">
        <f>VODANET!B661</f>
        <v>0</v>
      </c>
      <c r="B650" s="76">
        <f>VODANET!A661</f>
        <v>0</v>
      </c>
      <c r="C650" s="76">
        <f>VODANET!J661</f>
        <v>0</v>
      </c>
      <c r="D650" s="100" t="e">
        <f>VLOOKUP(A650,VODANET!B661:G1437,6,0)</f>
        <v>#N/A</v>
      </c>
      <c r="E650" s="101" t="e">
        <f>VLOOKUP(A650,VODANET!B661:O1346,14,0)</f>
        <v>#N/A</v>
      </c>
    </row>
    <row r="651" spans="1:5">
      <c r="A651" s="76">
        <f>VODANET!B662</f>
        <v>0</v>
      </c>
      <c r="B651" s="76">
        <f>VODANET!A662</f>
        <v>0</v>
      </c>
      <c r="C651" s="76">
        <f>VODANET!J662</f>
        <v>0</v>
      </c>
      <c r="D651" s="100" t="e">
        <f>VLOOKUP(A651,VODANET!B662:G1438,6,0)</f>
        <v>#N/A</v>
      </c>
      <c r="E651" s="101" t="e">
        <f>VLOOKUP(A651,VODANET!B662:O1347,14,0)</f>
        <v>#N/A</v>
      </c>
    </row>
    <row r="652" spans="1:5">
      <c r="A652" s="76">
        <f>VODANET!B663</f>
        <v>0</v>
      </c>
      <c r="B652" s="76">
        <f>VODANET!A663</f>
        <v>0</v>
      </c>
      <c r="C652" s="76">
        <f>VODANET!J663</f>
        <v>0</v>
      </c>
      <c r="D652" s="100" t="e">
        <f>VLOOKUP(A652,VODANET!B663:G1439,6,0)</f>
        <v>#N/A</v>
      </c>
      <c r="E652" s="101" t="e">
        <f>VLOOKUP(A652,VODANET!B663:O1348,14,0)</f>
        <v>#N/A</v>
      </c>
    </row>
    <row r="653" spans="1:5">
      <c r="A653" s="76">
        <f>VODANET!B664</f>
        <v>0</v>
      </c>
      <c r="B653" s="76">
        <f>VODANET!A664</f>
        <v>0</v>
      </c>
      <c r="C653" s="76">
        <f>VODANET!J664</f>
        <v>0</v>
      </c>
      <c r="D653" s="100" t="e">
        <f>VLOOKUP(A653,VODANET!B664:G1440,6,0)</f>
        <v>#N/A</v>
      </c>
      <c r="E653" s="101" t="e">
        <f>VLOOKUP(A653,VODANET!B664:O1349,14,0)</f>
        <v>#N/A</v>
      </c>
    </row>
    <row r="654" spans="1:5">
      <c r="A654" s="76">
        <f>VODANET!B665</f>
        <v>0</v>
      </c>
      <c r="B654" s="76">
        <f>VODANET!A665</f>
        <v>0</v>
      </c>
      <c r="C654" s="76">
        <f>VODANET!J665</f>
        <v>0</v>
      </c>
      <c r="D654" s="100" t="e">
        <f>VLOOKUP(A654,VODANET!B665:G1441,6,0)</f>
        <v>#N/A</v>
      </c>
      <c r="E654" s="101" t="e">
        <f>VLOOKUP(A654,VODANET!B665:O1350,14,0)</f>
        <v>#N/A</v>
      </c>
    </row>
    <row r="655" spans="1:5">
      <c r="A655" s="76">
        <f>VODANET!B666</f>
        <v>0</v>
      </c>
      <c r="B655" s="76">
        <f>VODANET!A666</f>
        <v>0</v>
      </c>
      <c r="C655" s="76">
        <f>VODANET!J666</f>
        <v>0</v>
      </c>
      <c r="D655" s="100" t="e">
        <f>VLOOKUP(A655,VODANET!B666:G1442,6,0)</f>
        <v>#N/A</v>
      </c>
      <c r="E655" s="101" t="e">
        <f>VLOOKUP(A655,VODANET!B666:O1351,14,0)</f>
        <v>#N/A</v>
      </c>
    </row>
    <row r="656" spans="1:5">
      <c r="A656" s="76">
        <f>VODANET!B667</f>
        <v>0</v>
      </c>
      <c r="B656" s="76">
        <f>VODANET!A667</f>
        <v>0</v>
      </c>
      <c r="C656" s="76">
        <f>VODANET!J667</f>
        <v>0</v>
      </c>
      <c r="D656" s="100" t="e">
        <f>VLOOKUP(A656,VODANET!B667:G1443,6,0)</f>
        <v>#N/A</v>
      </c>
      <c r="E656" s="101" t="e">
        <f>VLOOKUP(A656,VODANET!B667:O1352,14,0)</f>
        <v>#N/A</v>
      </c>
    </row>
    <row r="657" spans="1:5">
      <c r="A657" s="76">
        <f>VODANET!B668</f>
        <v>0</v>
      </c>
      <c r="B657" s="76">
        <f>VODANET!A668</f>
        <v>0</v>
      </c>
      <c r="C657" s="76">
        <f>VODANET!J668</f>
        <v>0</v>
      </c>
      <c r="D657" s="100" t="e">
        <f>VLOOKUP(A657,VODANET!B668:G1444,6,0)</f>
        <v>#N/A</v>
      </c>
      <c r="E657" s="101" t="e">
        <f>VLOOKUP(A657,VODANET!B668:O1353,14,0)</f>
        <v>#N/A</v>
      </c>
    </row>
    <row r="658" spans="1:5">
      <c r="A658" s="76">
        <f>VODANET!B669</f>
        <v>0</v>
      </c>
      <c r="B658" s="76">
        <f>VODANET!A669</f>
        <v>0</v>
      </c>
      <c r="C658" s="76">
        <f>VODANET!J669</f>
        <v>0</v>
      </c>
      <c r="D658" s="100" t="e">
        <f>VLOOKUP(A658,VODANET!B669:G1445,6,0)</f>
        <v>#N/A</v>
      </c>
      <c r="E658" s="101" t="e">
        <f>VLOOKUP(A658,VODANET!B669:O1354,14,0)</f>
        <v>#N/A</v>
      </c>
    </row>
    <row r="659" spans="1:5">
      <c r="A659" s="76">
        <f>VODANET!B670</f>
        <v>0</v>
      </c>
      <c r="B659" s="76">
        <f>VODANET!A670</f>
        <v>0</v>
      </c>
      <c r="C659" s="76">
        <f>VODANET!J670</f>
        <v>0</v>
      </c>
      <c r="D659" s="100" t="e">
        <f>VLOOKUP(A659,VODANET!B670:G1446,6,0)</f>
        <v>#N/A</v>
      </c>
      <c r="E659" s="101" t="e">
        <f>VLOOKUP(A659,VODANET!B670:O1355,14,0)</f>
        <v>#N/A</v>
      </c>
    </row>
    <row r="660" spans="1:5">
      <c r="A660" s="76">
        <f>VODANET!B671</f>
        <v>0</v>
      </c>
      <c r="B660" s="76">
        <f>VODANET!A671</f>
        <v>0</v>
      </c>
      <c r="C660" s="76">
        <f>VODANET!J671</f>
        <v>0</v>
      </c>
      <c r="D660" s="100" t="e">
        <f>VLOOKUP(A660,VODANET!B671:G1447,6,0)</f>
        <v>#N/A</v>
      </c>
      <c r="E660" s="101" t="e">
        <f>VLOOKUP(A660,VODANET!B671:O1356,14,0)</f>
        <v>#N/A</v>
      </c>
    </row>
    <row r="661" spans="1:5">
      <c r="A661" s="76">
        <f>VODANET!B672</f>
        <v>0</v>
      </c>
      <c r="B661" s="76">
        <f>VODANET!A672</f>
        <v>0</v>
      </c>
      <c r="C661" s="76">
        <f>VODANET!J672</f>
        <v>0</v>
      </c>
      <c r="D661" s="100" t="e">
        <f>VLOOKUP(A661,VODANET!B672:G1448,6,0)</f>
        <v>#N/A</v>
      </c>
      <c r="E661" s="101" t="e">
        <f>VLOOKUP(A661,VODANET!B672:O1357,14,0)</f>
        <v>#N/A</v>
      </c>
    </row>
    <row r="662" spans="1:5">
      <c r="A662" s="76">
        <f>VODANET!B673</f>
        <v>0</v>
      </c>
      <c r="B662" s="76">
        <f>VODANET!A673</f>
        <v>0</v>
      </c>
      <c r="C662" s="76">
        <f>VODANET!J673</f>
        <v>0</v>
      </c>
      <c r="D662" s="100" t="e">
        <f>VLOOKUP(A662,VODANET!B673:G1449,6,0)</f>
        <v>#N/A</v>
      </c>
      <c r="E662" s="101" t="e">
        <f>VLOOKUP(A662,VODANET!B673:O1358,14,0)</f>
        <v>#N/A</v>
      </c>
    </row>
    <row r="663" spans="1:5">
      <c r="A663" s="76">
        <f>VODANET!B674</f>
        <v>0</v>
      </c>
      <c r="B663" s="76">
        <f>VODANET!A674</f>
        <v>0</v>
      </c>
      <c r="C663" s="76">
        <f>VODANET!J674</f>
        <v>0</v>
      </c>
      <c r="D663" s="100" t="e">
        <f>VLOOKUP(A663,VODANET!B674:G1450,6,0)</f>
        <v>#N/A</v>
      </c>
      <c r="E663" s="101" t="e">
        <f>VLOOKUP(A663,VODANET!B674:O1359,14,0)</f>
        <v>#N/A</v>
      </c>
    </row>
    <row r="664" spans="1:5">
      <c r="A664" s="76">
        <f>VODANET!B675</f>
        <v>0</v>
      </c>
      <c r="B664" s="76">
        <f>VODANET!A675</f>
        <v>0</v>
      </c>
      <c r="C664" s="76">
        <f>VODANET!J675</f>
        <v>0</v>
      </c>
      <c r="D664" s="100" t="e">
        <f>VLOOKUP(A664,VODANET!B675:G1451,6,0)</f>
        <v>#N/A</v>
      </c>
      <c r="E664" s="101" t="e">
        <f>VLOOKUP(A664,VODANET!B675:O1360,14,0)</f>
        <v>#N/A</v>
      </c>
    </row>
    <row r="665" spans="1:5">
      <c r="A665" s="76">
        <f>VODANET!B676</f>
        <v>0</v>
      </c>
      <c r="B665" s="76">
        <f>VODANET!A676</f>
        <v>0</v>
      </c>
      <c r="C665" s="76">
        <f>VODANET!J676</f>
        <v>0</v>
      </c>
      <c r="D665" s="100" t="e">
        <f>VLOOKUP(A665,VODANET!B676:G1452,6,0)</f>
        <v>#N/A</v>
      </c>
      <c r="E665" s="101" t="e">
        <f>VLOOKUP(A665,VODANET!B676:O1361,14,0)</f>
        <v>#N/A</v>
      </c>
    </row>
    <row r="666" spans="1:5">
      <c r="A666" s="76">
        <f>VODANET!B677</f>
        <v>0</v>
      </c>
      <c r="B666" s="76">
        <f>VODANET!A677</f>
        <v>0</v>
      </c>
      <c r="C666" s="76">
        <f>VODANET!J677</f>
        <v>0</v>
      </c>
      <c r="D666" s="100" t="e">
        <f>VLOOKUP(A666,VODANET!B677:G1453,6,0)</f>
        <v>#N/A</v>
      </c>
      <c r="E666" s="101" t="e">
        <f>VLOOKUP(A666,VODANET!B677:O1362,14,0)</f>
        <v>#N/A</v>
      </c>
    </row>
    <row r="667" spans="1:5">
      <c r="A667" s="76">
        <f>VODANET!B678</f>
        <v>0</v>
      </c>
      <c r="B667" s="76">
        <f>VODANET!A678</f>
        <v>0</v>
      </c>
      <c r="C667" s="76">
        <f>VODANET!J678</f>
        <v>0</v>
      </c>
      <c r="D667" s="100" t="e">
        <f>VLOOKUP(A667,VODANET!B678:G1454,6,0)</f>
        <v>#N/A</v>
      </c>
      <c r="E667" s="101" t="e">
        <f>VLOOKUP(A667,VODANET!B678:O1363,14,0)</f>
        <v>#N/A</v>
      </c>
    </row>
    <row r="668" spans="1:5">
      <c r="A668" s="76">
        <f>VODANET!B679</f>
        <v>0</v>
      </c>
      <c r="B668" s="76">
        <f>VODANET!A679</f>
        <v>0</v>
      </c>
      <c r="C668" s="76">
        <f>VODANET!J679</f>
        <v>0</v>
      </c>
      <c r="D668" s="100" t="e">
        <f>VLOOKUP(A668,VODANET!B679:G1455,6,0)</f>
        <v>#N/A</v>
      </c>
      <c r="E668" s="101" t="e">
        <f>VLOOKUP(A668,VODANET!B679:O1364,14,0)</f>
        <v>#N/A</v>
      </c>
    </row>
    <row r="669" spans="1:5">
      <c r="A669" s="76">
        <f>VODANET!B680</f>
        <v>0</v>
      </c>
      <c r="B669" s="76">
        <f>VODANET!A680</f>
        <v>0</v>
      </c>
      <c r="C669" s="76">
        <f>VODANET!J680</f>
        <v>0</v>
      </c>
      <c r="D669" s="100" t="e">
        <f>VLOOKUP(A669,VODANET!B680:G1456,6,0)</f>
        <v>#N/A</v>
      </c>
      <c r="E669" s="101" t="e">
        <f>VLOOKUP(A669,VODANET!B680:O1365,14,0)</f>
        <v>#N/A</v>
      </c>
    </row>
    <row r="670" spans="1:5">
      <c r="A670" s="76">
        <f>VODANET!B681</f>
        <v>0</v>
      </c>
      <c r="B670" s="76">
        <f>VODANET!A681</f>
        <v>0</v>
      </c>
      <c r="C670" s="76">
        <f>VODANET!J681</f>
        <v>0</v>
      </c>
      <c r="D670" s="100" t="e">
        <f>VLOOKUP(A670,VODANET!B681:G1457,6,0)</f>
        <v>#N/A</v>
      </c>
      <c r="E670" s="101" t="e">
        <f>VLOOKUP(A670,VODANET!B681:O1366,14,0)</f>
        <v>#N/A</v>
      </c>
    </row>
    <row r="671" spans="1:5">
      <c r="A671" s="76">
        <f>VODANET!B682</f>
        <v>0</v>
      </c>
      <c r="B671" s="76">
        <f>VODANET!A682</f>
        <v>0</v>
      </c>
      <c r="C671" s="76">
        <f>VODANET!J682</f>
        <v>0</v>
      </c>
      <c r="D671" s="100" t="e">
        <f>VLOOKUP(A671,VODANET!B682:G1458,6,0)</f>
        <v>#N/A</v>
      </c>
      <c r="E671" s="101" t="e">
        <f>VLOOKUP(A671,VODANET!B682:O1367,14,0)</f>
        <v>#N/A</v>
      </c>
    </row>
    <row r="672" spans="1:5">
      <c r="A672" s="76">
        <f>VODANET!B683</f>
        <v>0</v>
      </c>
      <c r="B672" s="76">
        <f>VODANET!A683</f>
        <v>0</v>
      </c>
      <c r="C672" s="76">
        <f>VODANET!J683</f>
        <v>0</v>
      </c>
      <c r="D672" s="100" t="e">
        <f>VLOOKUP(A672,VODANET!B683:G1459,6,0)</f>
        <v>#N/A</v>
      </c>
      <c r="E672" s="101" t="e">
        <f>VLOOKUP(A672,VODANET!B683:O1368,14,0)</f>
        <v>#N/A</v>
      </c>
    </row>
    <row r="673" spans="1:5">
      <c r="A673" s="76">
        <f>VODANET!B684</f>
        <v>0</v>
      </c>
      <c r="B673" s="76">
        <f>VODANET!A684</f>
        <v>0</v>
      </c>
      <c r="C673" s="76">
        <f>VODANET!J684</f>
        <v>0</v>
      </c>
      <c r="D673" s="100" t="e">
        <f>VLOOKUP(A673,VODANET!B684:G1460,6,0)</f>
        <v>#N/A</v>
      </c>
      <c r="E673" s="101" t="e">
        <f>VLOOKUP(A673,VODANET!B684:O1369,14,0)</f>
        <v>#N/A</v>
      </c>
    </row>
    <row r="674" spans="1:5">
      <c r="A674" s="76">
        <f>VODANET!B685</f>
        <v>0</v>
      </c>
      <c r="B674" s="76">
        <f>VODANET!A685</f>
        <v>0</v>
      </c>
      <c r="C674" s="76">
        <f>VODANET!J685</f>
        <v>0</v>
      </c>
      <c r="D674" s="100" t="e">
        <f>VLOOKUP(A674,VODANET!B685:G1461,6,0)</f>
        <v>#N/A</v>
      </c>
      <c r="E674" s="101" t="e">
        <f>VLOOKUP(A674,VODANET!B685:O1370,14,0)</f>
        <v>#N/A</v>
      </c>
    </row>
    <row r="675" spans="1:5">
      <c r="A675" s="76">
        <f>VODANET!B686</f>
        <v>0</v>
      </c>
      <c r="B675" s="76">
        <f>VODANET!A686</f>
        <v>0</v>
      </c>
      <c r="C675" s="76">
        <f>VODANET!J686</f>
        <v>0</v>
      </c>
      <c r="D675" s="100" t="e">
        <f>VLOOKUP(A675,VODANET!B686:G1462,6,0)</f>
        <v>#N/A</v>
      </c>
      <c r="E675" s="101" t="e">
        <f>VLOOKUP(A675,VODANET!B686:O1371,14,0)</f>
        <v>#N/A</v>
      </c>
    </row>
    <row r="676" spans="1:5">
      <c r="A676" s="76">
        <f>VODANET!B687</f>
        <v>0</v>
      </c>
      <c r="B676" s="76">
        <f>VODANET!A687</f>
        <v>0</v>
      </c>
      <c r="C676" s="76">
        <f>VODANET!J687</f>
        <v>0</v>
      </c>
      <c r="D676" s="100" t="e">
        <f>VLOOKUP(A676,VODANET!B687:G1463,6,0)</f>
        <v>#N/A</v>
      </c>
      <c r="E676" s="101" t="e">
        <f>VLOOKUP(A676,VODANET!B687:O1372,14,0)</f>
        <v>#N/A</v>
      </c>
    </row>
    <row r="677" spans="1:5">
      <c r="A677" s="76">
        <f>VODANET!B688</f>
        <v>0</v>
      </c>
      <c r="B677" s="76">
        <f>VODANET!A688</f>
        <v>0</v>
      </c>
      <c r="C677" s="76">
        <f>VODANET!J688</f>
        <v>0</v>
      </c>
      <c r="D677" s="100" t="e">
        <f>VLOOKUP(A677,VODANET!B688:G1464,6,0)</f>
        <v>#N/A</v>
      </c>
      <c r="E677" s="101" t="e">
        <f>VLOOKUP(A677,VODANET!B688:O1373,14,0)</f>
        <v>#N/A</v>
      </c>
    </row>
    <row r="678" spans="1:5">
      <c r="A678" s="76">
        <f>VODANET!B689</f>
        <v>0</v>
      </c>
      <c r="B678" s="76">
        <f>VODANET!A689</f>
        <v>0</v>
      </c>
      <c r="C678" s="76">
        <f>VODANET!J689</f>
        <v>0</v>
      </c>
      <c r="D678" s="100" t="e">
        <f>VLOOKUP(A678,VODANET!B689:G1465,6,0)</f>
        <v>#N/A</v>
      </c>
      <c r="E678" s="101" t="e">
        <f>VLOOKUP(A678,VODANET!B689:O1374,14,0)</f>
        <v>#N/A</v>
      </c>
    </row>
    <row r="679" spans="1:5">
      <c r="A679" s="76">
        <f>VODANET!B690</f>
        <v>0</v>
      </c>
      <c r="B679" s="76">
        <f>VODANET!A690</f>
        <v>0</v>
      </c>
      <c r="C679" s="76">
        <f>VODANET!J690</f>
        <v>0</v>
      </c>
      <c r="D679" s="100" t="e">
        <f>VLOOKUP(A679,VODANET!B690:G1466,6,0)</f>
        <v>#N/A</v>
      </c>
      <c r="E679" s="101" t="e">
        <f>VLOOKUP(A679,VODANET!B690:O1375,14,0)</f>
        <v>#N/A</v>
      </c>
    </row>
    <row r="680" spans="1:5">
      <c r="A680" s="76">
        <f>VODANET!B691</f>
        <v>0</v>
      </c>
      <c r="B680" s="76">
        <f>VODANET!A691</f>
        <v>0</v>
      </c>
      <c r="C680" s="76">
        <f>VODANET!J691</f>
        <v>0</v>
      </c>
      <c r="D680" s="100" t="e">
        <f>VLOOKUP(A680,VODANET!B691:G1467,6,0)</f>
        <v>#N/A</v>
      </c>
      <c r="E680" s="101" t="e">
        <f>VLOOKUP(A680,VODANET!B691:O1376,14,0)</f>
        <v>#N/A</v>
      </c>
    </row>
    <row r="681" spans="1:5">
      <c r="A681" s="76">
        <f>VODANET!B692</f>
        <v>0</v>
      </c>
      <c r="B681" s="76">
        <f>VODANET!A692</f>
        <v>0</v>
      </c>
      <c r="C681" s="76">
        <f>VODANET!J692</f>
        <v>0</v>
      </c>
      <c r="D681" s="100" t="e">
        <f>VLOOKUP(A681,VODANET!B692:G1468,6,0)</f>
        <v>#N/A</v>
      </c>
      <c r="E681" s="101" t="e">
        <f>VLOOKUP(A681,VODANET!B692:O1377,14,0)</f>
        <v>#N/A</v>
      </c>
    </row>
    <row r="682" spans="1:5">
      <c r="A682" s="76">
        <f>VODANET!B693</f>
        <v>0</v>
      </c>
      <c r="B682" s="76">
        <f>VODANET!A693</f>
        <v>0</v>
      </c>
      <c r="C682" s="76">
        <f>VODANET!J693</f>
        <v>0</v>
      </c>
      <c r="D682" s="100" t="e">
        <f>VLOOKUP(A682,VODANET!B693:G1469,6,0)</f>
        <v>#N/A</v>
      </c>
      <c r="E682" s="101" t="e">
        <f>VLOOKUP(A682,VODANET!B693:O1378,14,0)</f>
        <v>#N/A</v>
      </c>
    </row>
    <row r="683" spans="1:5">
      <c r="A683" s="76">
        <f>VODANET!B694</f>
        <v>0</v>
      </c>
      <c r="B683" s="76">
        <f>VODANET!A694</f>
        <v>0</v>
      </c>
      <c r="C683" s="76">
        <f>VODANET!J694</f>
        <v>0</v>
      </c>
      <c r="D683" s="100" t="e">
        <f>VLOOKUP(A683,VODANET!B694:G1470,6,0)</f>
        <v>#N/A</v>
      </c>
      <c r="E683" s="101" t="e">
        <f>VLOOKUP(A683,VODANET!B694:O1379,14,0)</f>
        <v>#N/A</v>
      </c>
    </row>
    <row r="684" spans="1:5">
      <c r="A684" s="76">
        <f>VODANET!B695</f>
        <v>0</v>
      </c>
      <c r="B684" s="76">
        <f>VODANET!A695</f>
        <v>0</v>
      </c>
      <c r="C684" s="76">
        <f>VODANET!J695</f>
        <v>0</v>
      </c>
      <c r="D684" s="100" t="e">
        <f>VLOOKUP(A684,VODANET!B695:G1471,6,0)</f>
        <v>#N/A</v>
      </c>
      <c r="E684" s="101" t="e">
        <f>VLOOKUP(A684,VODANET!B695:O1380,14,0)</f>
        <v>#N/A</v>
      </c>
    </row>
    <row r="685" spans="1:5">
      <c r="A685" s="76">
        <f>VODANET!B696</f>
        <v>0</v>
      </c>
      <c r="B685" s="76">
        <f>VODANET!A696</f>
        <v>0</v>
      </c>
      <c r="C685" s="76">
        <f>VODANET!J696</f>
        <v>0</v>
      </c>
      <c r="D685" s="100" t="e">
        <f>VLOOKUP(A685,VODANET!B696:G1472,6,0)</f>
        <v>#N/A</v>
      </c>
      <c r="E685" s="101" t="e">
        <f>VLOOKUP(A685,VODANET!B696:O1381,14,0)</f>
        <v>#N/A</v>
      </c>
    </row>
    <row r="686" spans="1:5">
      <c r="A686" s="76">
        <f>VODANET!B697</f>
        <v>0</v>
      </c>
      <c r="B686" s="76">
        <f>VODANET!A697</f>
        <v>0</v>
      </c>
      <c r="C686" s="76">
        <f>VODANET!J697</f>
        <v>0</v>
      </c>
      <c r="D686" s="100" t="e">
        <f>VLOOKUP(A686,VODANET!B697:G1473,6,0)</f>
        <v>#N/A</v>
      </c>
      <c r="E686" s="101" t="e">
        <f>VLOOKUP(A686,VODANET!B697:O1382,14,0)</f>
        <v>#N/A</v>
      </c>
    </row>
    <row r="687" spans="1:5">
      <c r="A687" s="76">
        <f>VODANET!B698</f>
        <v>0</v>
      </c>
      <c r="B687" s="76">
        <f>VODANET!A698</f>
        <v>0</v>
      </c>
      <c r="C687" s="76">
        <f>VODANET!J698</f>
        <v>0</v>
      </c>
      <c r="D687" s="100" t="e">
        <f>VLOOKUP(A687,VODANET!B698:G1474,6,0)</f>
        <v>#N/A</v>
      </c>
      <c r="E687" s="101" t="e">
        <f>VLOOKUP(A687,VODANET!B698:O1383,14,0)</f>
        <v>#N/A</v>
      </c>
    </row>
    <row r="688" spans="1:5">
      <c r="A688" s="76">
        <f>VODANET!B699</f>
        <v>0</v>
      </c>
      <c r="B688" s="76">
        <f>VODANET!A699</f>
        <v>0</v>
      </c>
      <c r="C688" s="76">
        <f>VODANET!J699</f>
        <v>0</v>
      </c>
      <c r="D688" s="100" t="e">
        <f>VLOOKUP(A688,VODANET!B699:G1475,6,0)</f>
        <v>#N/A</v>
      </c>
      <c r="E688" s="101" t="e">
        <f>VLOOKUP(A688,VODANET!B699:O1384,14,0)</f>
        <v>#N/A</v>
      </c>
    </row>
    <row r="689" spans="1:5">
      <c r="A689" s="76">
        <f>VODANET!B700</f>
        <v>0</v>
      </c>
      <c r="B689" s="76">
        <f>VODANET!A700</f>
        <v>0</v>
      </c>
      <c r="C689" s="76">
        <f>VODANET!J700</f>
        <v>0</v>
      </c>
      <c r="D689" s="100" t="e">
        <f>VLOOKUP(A689,VODANET!B700:G1476,6,0)</f>
        <v>#N/A</v>
      </c>
      <c r="E689" s="101" t="e">
        <f>VLOOKUP(A689,VODANET!B700:O1385,14,0)</f>
        <v>#N/A</v>
      </c>
    </row>
    <row r="690" spans="1:5">
      <c r="A690" s="76">
        <f>VODANET!B701</f>
        <v>0</v>
      </c>
      <c r="B690" s="76">
        <f>VODANET!A701</f>
        <v>0</v>
      </c>
      <c r="C690" s="76">
        <f>VODANET!J701</f>
        <v>0</v>
      </c>
      <c r="D690" s="100" t="e">
        <f>VLOOKUP(A690,VODANET!B701:G1477,6,0)</f>
        <v>#N/A</v>
      </c>
      <c r="E690" s="101" t="e">
        <f>VLOOKUP(A690,VODANET!B701:O1386,14,0)</f>
        <v>#N/A</v>
      </c>
    </row>
    <row r="691" spans="1:5">
      <c r="A691" s="76">
        <f>VODANET!B702</f>
        <v>0</v>
      </c>
      <c r="B691" s="76">
        <f>VODANET!A702</f>
        <v>0</v>
      </c>
      <c r="C691" s="76">
        <f>VODANET!J702</f>
        <v>0</v>
      </c>
      <c r="D691" s="100" t="e">
        <f>VLOOKUP(A691,VODANET!B702:G1478,6,0)</f>
        <v>#N/A</v>
      </c>
      <c r="E691" s="101" t="e">
        <f>VLOOKUP(A691,VODANET!B702:O1387,14,0)</f>
        <v>#N/A</v>
      </c>
    </row>
    <row r="692" spans="1:5">
      <c r="A692" s="76">
        <f>VODANET!B703</f>
        <v>0</v>
      </c>
      <c r="B692" s="76">
        <f>VODANET!A703</f>
        <v>0</v>
      </c>
      <c r="C692" s="76">
        <f>VODANET!J703</f>
        <v>0</v>
      </c>
      <c r="D692" s="100" t="e">
        <f>VLOOKUP(A692,VODANET!B703:G1479,6,0)</f>
        <v>#N/A</v>
      </c>
      <c r="E692" s="101" t="e">
        <f>VLOOKUP(A692,VODANET!B703:O1388,14,0)</f>
        <v>#N/A</v>
      </c>
    </row>
    <row r="693" spans="1:5">
      <c r="A693" s="76">
        <f>VODANET!B704</f>
        <v>0</v>
      </c>
      <c r="B693" s="76">
        <f>VODANET!A704</f>
        <v>0</v>
      </c>
      <c r="C693" s="76">
        <f>VODANET!J704</f>
        <v>0</v>
      </c>
      <c r="D693" s="100" t="e">
        <f>VLOOKUP(A693,VODANET!B704:G1480,6,0)</f>
        <v>#N/A</v>
      </c>
      <c r="E693" s="101" t="e">
        <f>VLOOKUP(A693,VODANET!B704:O1389,14,0)</f>
        <v>#N/A</v>
      </c>
    </row>
    <row r="694" spans="1:5">
      <c r="A694" s="76">
        <f>VODANET!B705</f>
        <v>0</v>
      </c>
      <c r="B694" s="76">
        <f>VODANET!A705</f>
        <v>0</v>
      </c>
      <c r="C694" s="76">
        <f>VODANET!J705</f>
        <v>0</v>
      </c>
      <c r="D694" s="100" t="e">
        <f>VLOOKUP(A694,VODANET!B705:G1481,6,0)</f>
        <v>#N/A</v>
      </c>
      <c r="E694" s="101" t="e">
        <f>VLOOKUP(A694,VODANET!B705:O1390,14,0)</f>
        <v>#N/A</v>
      </c>
    </row>
    <row r="695" spans="1:5">
      <c r="A695" s="76">
        <f>VODANET!B706</f>
        <v>0</v>
      </c>
      <c r="B695" s="76">
        <f>VODANET!A706</f>
        <v>0</v>
      </c>
      <c r="C695" s="76">
        <f>VODANET!J706</f>
        <v>0</v>
      </c>
      <c r="D695" s="100" t="e">
        <f>VLOOKUP(A695,VODANET!B706:G1482,6,0)</f>
        <v>#N/A</v>
      </c>
      <c r="E695" s="101" t="e">
        <f>VLOOKUP(A695,VODANET!B706:O1391,14,0)</f>
        <v>#N/A</v>
      </c>
    </row>
    <row r="696" spans="1:5">
      <c r="A696" s="76">
        <f>VODANET!B707</f>
        <v>0</v>
      </c>
      <c r="B696" s="76">
        <f>VODANET!A707</f>
        <v>0</v>
      </c>
      <c r="C696" s="76">
        <f>VODANET!J707</f>
        <v>0</v>
      </c>
      <c r="D696" s="100" t="e">
        <f>VLOOKUP(A696,VODANET!B707:G1483,6,0)</f>
        <v>#N/A</v>
      </c>
      <c r="E696" s="101" t="e">
        <f>VLOOKUP(A696,VODANET!B707:O1392,14,0)</f>
        <v>#N/A</v>
      </c>
    </row>
    <row r="697" spans="1:5">
      <c r="A697" s="76">
        <f>VODANET!B708</f>
        <v>0</v>
      </c>
      <c r="B697" s="76">
        <f>VODANET!A708</f>
        <v>0</v>
      </c>
      <c r="C697" s="76">
        <f>VODANET!J708</f>
        <v>0</v>
      </c>
      <c r="D697" s="100" t="e">
        <f>VLOOKUP(A697,VODANET!B708:G1484,6,0)</f>
        <v>#N/A</v>
      </c>
      <c r="E697" s="101" t="e">
        <f>VLOOKUP(A697,VODANET!B708:O1393,14,0)</f>
        <v>#N/A</v>
      </c>
    </row>
    <row r="698" spans="1:5">
      <c r="A698" s="76">
        <f>VODANET!B709</f>
        <v>0</v>
      </c>
      <c r="B698" s="76">
        <f>VODANET!A709</f>
        <v>0</v>
      </c>
      <c r="C698" s="76">
        <f>VODANET!J709</f>
        <v>0</v>
      </c>
      <c r="D698" s="100" t="e">
        <f>VLOOKUP(A698,VODANET!B709:G1485,6,0)</f>
        <v>#N/A</v>
      </c>
      <c r="E698" s="101" t="e">
        <f>VLOOKUP(A698,VODANET!B709:O1394,14,0)</f>
        <v>#N/A</v>
      </c>
    </row>
    <row r="699" spans="1:5">
      <c r="A699" s="76">
        <f>VODANET!B710</f>
        <v>0</v>
      </c>
      <c r="B699" s="76">
        <f>VODANET!A710</f>
        <v>0</v>
      </c>
      <c r="C699" s="76">
        <f>VODANET!J710</f>
        <v>0</v>
      </c>
      <c r="D699" s="100" t="e">
        <f>VLOOKUP(A699,VODANET!B710:G1486,6,0)</f>
        <v>#N/A</v>
      </c>
      <c r="E699" s="101" t="e">
        <f>VLOOKUP(A699,VODANET!B710:O1395,14,0)</f>
        <v>#N/A</v>
      </c>
    </row>
    <row r="700" spans="1:5">
      <c r="A700" s="76">
        <f>VODANET!B711</f>
        <v>0</v>
      </c>
      <c r="B700" s="76">
        <f>VODANET!A711</f>
        <v>0</v>
      </c>
      <c r="C700" s="76">
        <f>VODANET!J711</f>
        <v>0</v>
      </c>
      <c r="D700" s="100" t="e">
        <f>VLOOKUP(A700,VODANET!B711:G1487,6,0)</f>
        <v>#N/A</v>
      </c>
      <c r="E700" s="101" t="e">
        <f>VLOOKUP(A700,VODANET!B711:O1396,14,0)</f>
        <v>#N/A</v>
      </c>
    </row>
    <row r="701" spans="1:5">
      <c r="A701" s="76">
        <f>VODANET!B712</f>
        <v>0</v>
      </c>
      <c r="B701" s="76">
        <f>VODANET!A712</f>
        <v>0</v>
      </c>
      <c r="C701" s="76">
        <f>VODANET!J712</f>
        <v>0</v>
      </c>
      <c r="D701" s="100" t="e">
        <f>VLOOKUP(A701,VODANET!B712:G1488,6,0)</f>
        <v>#N/A</v>
      </c>
      <c r="E701" s="101" t="e">
        <f>VLOOKUP(A701,VODANET!B712:O1397,14,0)</f>
        <v>#N/A</v>
      </c>
    </row>
    <row r="702" spans="1:5">
      <c r="A702" s="76">
        <f>VODANET!B713</f>
        <v>0</v>
      </c>
      <c r="B702" s="76">
        <f>VODANET!A713</f>
        <v>0</v>
      </c>
      <c r="C702" s="76">
        <f>VODANET!J713</f>
        <v>0</v>
      </c>
      <c r="D702" s="100" t="e">
        <f>VLOOKUP(A702,VODANET!B713:G1489,6,0)</f>
        <v>#N/A</v>
      </c>
      <c r="E702" s="101" t="e">
        <f>VLOOKUP(A702,VODANET!B713:O1398,14,0)</f>
        <v>#N/A</v>
      </c>
    </row>
    <row r="703" spans="1:5">
      <c r="A703" s="76">
        <f>VODANET!B714</f>
        <v>0</v>
      </c>
      <c r="B703" s="76">
        <f>VODANET!A714</f>
        <v>0</v>
      </c>
      <c r="C703" s="76">
        <f>VODANET!J714</f>
        <v>0</v>
      </c>
      <c r="D703" s="100" t="e">
        <f>VLOOKUP(A703,VODANET!B714:G1490,6,0)</f>
        <v>#N/A</v>
      </c>
      <c r="E703" s="101" t="e">
        <f>VLOOKUP(A703,VODANET!B714:O1399,14,0)</f>
        <v>#N/A</v>
      </c>
    </row>
    <row r="704" spans="1:5">
      <c r="A704" s="76">
        <f>VODANET!B715</f>
        <v>0</v>
      </c>
      <c r="B704" s="76">
        <f>VODANET!A715</f>
        <v>0</v>
      </c>
      <c r="C704" s="76">
        <f>VODANET!J715</f>
        <v>0</v>
      </c>
      <c r="D704" s="100" t="e">
        <f>VLOOKUP(A704,VODANET!B715:G1491,6,0)</f>
        <v>#N/A</v>
      </c>
      <c r="E704" s="101" t="e">
        <f>VLOOKUP(A704,VODANET!B715:O1400,14,0)</f>
        <v>#N/A</v>
      </c>
    </row>
    <row r="705" spans="1:5">
      <c r="A705" s="76">
        <f>VODANET!B716</f>
        <v>0</v>
      </c>
      <c r="B705" s="76">
        <f>VODANET!A716</f>
        <v>0</v>
      </c>
      <c r="C705" s="76">
        <f>VODANET!J716</f>
        <v>0</v>
      </c>
      <c r="D705" s="100" t="e">
        <f>VLOOKUP(A705,VODANET!B716:G1492,6,0)</f>
        <v>#N/A</v>
      </c>
      <c r="E705" s="101" t="e">
        <f>VLOOKUP(A705,VODANET!B716:O1401,14,0)</f>
        <v>#N/A</v>
      </c>
    </row>
    <row r="706" spans="1:5">
      <c r="A706" s="76">
        <f>VODANET!B717</f>
        <v>0</v>
      </c>
      <c r="B706" s="76">
        <f>VODANET!A717</f>
        <v>0</v>
      </c>
      <c r="C706" s="76">
        <f>VODANET!J717</f>
        <v>0</v>
      </c>
      <c r="D706" s="100" t="e">
        <f>VLOOKUP(A706,VODANET!B717:G1493,6,0)</f>
        <v>#N/A</v>
      </c>
      <c r="E706" s="101" t="e">
        <f>VLOOKUP(A706,VODANET!B717:O1402,14,0)</f>
        <v>#N/A</v>
      </c>
    </row>
    <row r="707" spans="1:5">
      <c r="A707" s="76">
        <f>VODANET!B718</f>
        <v>0</v>
      </c>
      <c r="B707" s="76">
        <f>VODANET!A718</f>
        <v>0</v>
      </c>
      <c r="C707" s="76">
        <f>VODANET!J718</f>
        <v>0</v>
      </c>
      <c r="D707" s="100" t="e">
        <f>VLOOKUP(A707,VODANET!B718:G1494,6,0)</f>
        <v>#N/A</v>
      </c>
      <c r="E707" s="101" t="e">
        <f>VLOOKUP(A707,VODANET!B718:O1403,14,0)</f>
        <v>#N/A</v>
      </c>
    </row>
    <row r="708" spans="1:5">
      <c r="A708" s="76">
        <f>VODANET!B719</f>
        <v>0</v>
      </c>
      <c r="B708" s="76">
        <f>VODANET!A719</f>
        <v>0</v>
      </c>
      <c r="C708" s="76">
        <f>VODANET!J719</f>
        <v>0</v>
      </c>
      <c r="D708" s="100" t="e">
        <f>VLOOKUP(A708,VODANET!B719:G1495,6,0)</f>
        <v>#N/A</v>
      </c>
      <c r="E708" s="101" t="e">
        <f>VLOOKUP(A708,VODANET!B719:O1404,14,0)</f>
        <v>#N/A</v>
      </c>
    </row>
    <row r="709" spans="1:5">
      <c r="A709" s="76">
        <f>VODANET!B720</f>
        <v>0</v>
      </c>
      <c r="B709" s="76">
        <f>VODANET!A720</f>
        <v>0</v>
      </c>
      <c r="C709" s="76">
        <f>VODANET!J720</f>
        <v>0</v>
      </c>
      <c r="D709" s="100" t="e">
        <f>VLOOKUP(A709,VODANET!B720:G1496,6,0)</f>
        <v>#N/A</v>
      </c>
      <c r="E709" s="101" t="e">
        <f>VLOOKUP(A709,VODANET!B720:O1405,14,0)</f>
        <v>#N/A</v>
      </c>
    </row>
    <row r="710" spans="1:5">
      <c r="A710" s="76">
        <f>VODANET!B721</f>
        <v>0</v>
      </c>
      <c r="B710" s="76">
        <f>VODANET!A721</f>
        <v>0</v>
      </c>
      <c r="C710" s="76">
        <f>VODANET!J721</f>
        <v>0</v>
      </c>
      <c r="D710" s="100" t="e">
        <f>VLOOKUP(A710,VODANET!B721:G1497,6,0)</f>
        <v>#N/A</v>
      </c>
      <c r="E710" s="101" t="e">
        <f>VLOOKUP(A710,VODANET!B721:O1406,14,0)</f>
        <v>#N/A</v>
      </c>
    </row>
    <row r="711" spans="1:5">
      <c r="A711" s="76">
        <f>VODANET!B722</f>
        <v>0</v>
      </c>
      <c r="B711" s="76">
        <f>VODANET!A722</f>
        <v>0</v>
      </c>
      <c r="C711" s="76">
        <f>VODANET!J722</f>
        <v>0</v>
      </c>
      <c r="D711" s="100" t="e">
        <f>VLOOKUP(A711,VODANET!B722:G1498,6,0)</f>
        <v>#N/A</v>
      </c>
      <c r="E711" s="101" t="e">
        <f>VLOOKUP(A711,VODANET!B722:O1407,14,0)</f>
        <v>#N/A</v>
      </c>
    </row>
    <row r="712" spans="1:5">
      <c r="A712" s="76">
        <f>VODANET!B723</f>
        <v>0</v>
      </c>
      <c r="B712" s="76">
        <f>VODANET!A723</f>
        <v>0</v>
      </c>
      <c r="C712" s="76">
        <f>VODANET!J723</f>
        <v>0</v>
      </c>
      <c r="D712" s="100" t="e">
        <f>VLOOKUP(A712,VODANET!B723:G1499,6,0)</f>
        <v>#N/A</v>
      </c>
      <c r="E712" s="101" t="e">
        <f>VLOOKUP(A712,VODANET!B723:O1408,14,0)</f>
        <v>#N/A</v>
      </c>
    </row>
    <row r="713" spans="1:5">
      <c r="A713" s="76">
        <f>VODANET!B724</f>
        <v>0</v>
      </c>
      <c r="B713" s="76">
        <f>VODANET!A724</f>
        <v>0</v>
      </c>
      <c r="C713" s="76">
        <f>VODANET!J724</f>
        <v>0</v>
      </c>
      <c r="D713" s="100" t="e">
        <f>VLOOKUP(A713,VODANET!B724:G1500,6,0)</f>
        <v>#N/A</v>
      </c>
      <c r="E713" s="101" t="e">
        <f>VLOOKUP(A713,VODANET!B724:O1409,14,0)</f>
        <v>#N/A</v>
      </c>
    </row>
    <row r="714" spans="1:5">
      <c r="A714" s="76">
        <f>VODANET!B725</f>
        <v>0</v>
      </c>
      <c r="B714" s="76">
        <f>VODANET!A725</f>
        <v>0</v>
      </c>
      <c r="C714" s="76">
        <f>VODANET!J725</f>
        <v>0</v>
      </c>
      <c r="D714" s="100" t="e">
        <f>VLOOKUP(A714,VODANET!B725:G1501,6,0)</f>
        <v>#N/A</v>
      </c>
      <c r="E714" s="101" t="e">
        <f>VLOOKUP(A714,VODANET!B725:O1410,14,0)</f>
        <v>#N/A</v>
      </c>
    </row>
    <row r="715" spans="1:5">
      <c r="A715" s="76">
        <f>VODANET!B726</f>
        <v>0</v>
      </c>
      <c r="B715" s="76">
        <f>VODANET!A726</f>
        <v>0</v>
      </c>
      <c r="C715" s="76">
        <f>VODANET!J726</f>
        <v>0</v>
      </c>
      <c r="D715" s="100" t="e">
        <f>VLOOKUP(A715,VODANET!B726:G1502,6,0)</f>
        <v>#N/A</v>
      </c>
      <c r="E715" s="101" t="e">
        <f>VLOOKUP(A715,VODANET!B726:O1411,14,0)</f>
        <v>#N/A</v>
      </c>
    </row>
    <row r="716" spans="1:5">
      <c r="A716" s="76">
        <f>VODANET!B727</f>
        <v>0</v>
      </c>
      <c r="B716" s="76">
        <f>VODANET!A727</f>
        <v>0</v>
      </c>
      <c r="C716" s="76">
        <f>VODANET!J727</f>
        <v>0</v>
      </c>
      <c r="D716" s="100" t="e">
        <f>VLOOKUP(A716,VODANET!B727:G1503,6,0)</f>
        <v>#N/A</v>
      </c>
      <c r="E716" s="101" t="e">
        <f>VLOOKUP(A716,VODANET!B727:O1412,14,0)</f>
        <v>#N/A</v>
      </c>
    </row>
    <row r="717" spans="1:5">
      <c r="A717" s="76">
        <f>VODANET!B728</f>
        <v>0</v>
      </c>
      <c r="B717" s="76">
        <f>VODANET!A728</f>
        <v>0</v>
      </c>
      <c r="C717" s="76">
        <f>VODANET!J728</f>
        <v>0</v>
      </c>
      <c r="D717" s="100" t="e">
        <f>VLOOKUP(A717,VODANET!B728:G1504,6,0)</f>
        <v>#N/A</v>
      </c>
      <c r="E717" s="101" t="e">
        <f>VLOOKUP(A717,VODANET!B728:O1413,14,0)</f>
        <v>#N/A</v>
      </c>
    </row>
    <row r="718" spans="1:5">
      <c r="A718" s="76">
        <f>VODANET!B729</f>
        <v>0</v>
      </c>
      <c r="B718" s="76">
        <f>VODANET!A729</f>
        <v>0</v>
      </c>
      <c r="C718" s="76">
        <f>VODANET!J729</f>
        <v>0</v>
      </c>
      <c r="D718" s="100" t="e">
        <f>VLOOKUP(A718,VODANET!B729:G1505,6,0)</f>
        <v>#N/A</v>
      </c>
      <c r="E718" s="101" t="e">
        <f>VLOOKUP(A718,VODANET!B729:O1414,14,0)</f>
        <v>#N/A</v>
      </c>
    </row>
    <row r="719" spans="1:5">
      <c r="A719" s="76">
        <f>VODANET!B730</f>
        <v>0</v>
      </c>
      <c r="B719" s="76">
        <f>VODANET!A730</f>
        <v>0</v>
      </c>
      <c r="C719" s="76">
        <f>VODANET!J730</f>
        <v>0</v>
      </c>
      <c r="D719" s="100" t="e">
        <f>VLOOKUP(A719,VODANET!B730:G1506,6,0)</f>
        <v>#N/A</v>
      </c>
      <c r="E719" s="101" t="e">
        <f>VLOOKUP(A719,VODANET!B730:O1415,14,0)</f>
        <v>#N/A</v>
      </c>
    </row>
    <row r="720" spans="1:5">
      <c r="A720" s="76">
        <f>VODANET!B731</f>
        <v>0</v>
      </c>
      <c r="B720" s="76">
        <f>VODANET!A731</f>
        <v>0</v>
      </c>
      <c r="C720" s="76">
        <f>VODANET!J731</f>
        <v>0</v>
      </c>
      <c r="D720" s="100" t="e">
        <f>VLOOKUP(A720,VODANET!B731:G1507,6,0)</f>
        <v>#N/A</v>
      </c>
      <c r="E720" s="101" t="e">
        <f>VLOOKUP(A720,VODANET!B731:O1416,14,0)</f>
        <v>#N/A</v>
      </c>
    </row>
    <row r="721" spans="1:5">
      <c r="A721" s="76">
        <f>VODANET!B732</f>
        <v>0</v>
      </c>
      <c r="B721" s="76">
        <f>VODANET!A732</f>
        <v>0</v>
      </c>
      <c r="C721" s="76">
        <f>VODANET!J732</f>
        <v>0</v>
      </c>
      <c r="D721" s="100" t="e">
        <f>VLOOKUP(A721,VODANET!B732:G1508,6,0)</f>
        <v>#N/A</v>
      </c>
      <c r="E721" s="101" t="e">
        <f>VLOOKUP(A721,VODANET!B732:O1417,14,0)</f>
        <v>#N/A</v>
      </c>
    </row>
    <row r="722" spans="1:5">
      <c r="A722" s="76">
        <f>VODANET!B733</f>
        <v>0</v>
      </c>
      <c r="B722" s="76">
        <f>VODANET!A733</f>
        <v>0</v>
      </c>
      <c r="C722" s="76">
        <f>VODANET!J733</f>
        <v>0</v>
      </c>
      <c r="D722" s="100" t="e">
        <f>VLOOKUP(A722,VODANET!B733:G1509,6,0)</f>
        <v>#N/A</v>
      </c>
      <c r="E722" s="101" t="e">
        <f>VLOOKUP(A722,VODANET!B733:O1418,14,0)</f>
        <v>#N/A</v>
      </c>
    </row>
    <row r="723" spans="1:5">
      <c r="A723" s="76">
        <f>VODANET!B734</f>
        <v>0</v>
      </c>
      <c r="B723" s="76">
        <f>VODANET!A734</f>
        <v>0</v>
      </c>
      <c r="C723" s="76">
        <f>VODANET!J734</f>
        <v>0</v>
      </c>
      <c r="D723" s="100" t="e">
        <f>VLOOKUP(A723,VODANET!B734:G1510,6,0)</f>
        <v>#N/A</v>
      </c>
      <c r="E723" s="101" t="e">
        <f>VLOOKUP(A723,VODANET!B734:O1419,14,0)</f>
        <v>#N/A</v>
      </c>
    </row>
    <row r="724" spans="1:5">
      <c r="A724" s="76">
        <f>VODANET!B735</f>
        <v>0</v>
      </c>
      <c r="B724" s="76">
        <f>VODANET!A735</f>
        <v>0</v>
      </c>
      <c r="C724" s="76">
        <f>VODANET!J735</f>
        <v>0</v>
      </c>
      <c r="D724" s="100" t="e">
        <f>VLOOKUP(A724,VODANET!B735:G1511,6,0)</f>
        <v>#N/A</v>
      </c>
      <c r="E724" s="101" t="e">
        <f>VLOOKUP(A724,VODANET!B735:O1420,14,0)</f>
        <v>#N/A</v>
      </c>
    </row>
    <row r="725" spans="1:5">
      <c r="A725" s="76">
        <f>VODANET!B736</f>
        <v>0</v>
      </c>
      <c r="B725" s="76">
        <f>VODANET!A736</f>
        <v>0</v>
      </c>
      <c r="C725" s="76">
        <f>VODANET!J736</f>
        <v>0</v>
      </c>
      <c r="D725" s="100" t="e">
        <f>VLOOKUP(A725,VODANET!B736:G1512,6,0)</f>
        <v>#N/A</v>
      </c>
      <c r="E725" s="101" t="e">
        <f>VLOOKUP(A725,VODANET!B736:O1421,14,0)</f>
        <v>#N/A</v>
      </c>
    </row>
    <row r="726" spans="1:5">
      <c r="A726" s="76">
        <f>VODANET!B737</f>
        <v>0</v>
      </c>
      <c r="B726" s="76">
        <f>VODANET!A737</f>
        <v>0</v>
      </c>
      <c r="C726" s="76">
        <f>VODANET!J737</f>
        <v>0</v>
      </c>
      <c r="D726" s="100" t="e">
        <f>VLOOKUP(A726,VODANET!B737:G1513,6,0)</f>
        <v>#N/A</v>
      </c>
      <c r="E726" s="101" t="e">
        <f>VLOOKUP(A726,VODANET!B737:O1422,14,0)</f>
        <v>#N/A</v>
      </c>
    </row>
    <row r="727" spans="1:5">
      <c r="A727" s="76">
        <f>VODANET!B738</f>
        <v>0</v>
      </c>
      <c r="B727" s="76">
        <f>VODANET!A738</f>
        <v>0</v>
      </c>
      <c r="C727" s="76">
        <f>VODANET!J738</f>
        <v>0</v>
      </c>
      <c r="D727" s="100" t="e">
        <f>VLOOKUP(A727,VODANET!B738:G1514,6,0)</f>
        <v>#N/A</v>
      </c>
      <c r="E727" s="101" t="e">
        <f>VLOOKUP(A727,VODANET!B738:O1423,14,0)</f>
        <v>#N/A</v>
      </c>
    </row>
    <row r="728" spans="1:5">
      <c r="A728" s="76">
        <f>VODANET!B739</f>
        <v>0</v>
      </c>
      <c r="B728" s="76">
        <f>VODANET!A739</f>
        <v>0</v>
      </c>
      <c r="C728" s="76">
        <f>VODANET!J739</f>
        <v>0</v>
      </c>
      <c r="D728" s="100" t="e">
        <f>VLOOKUP(A728,VODANET!B739:G1515,6,0)</f>
        <v>#N/A</v>
      </c>
      <c r="E728" s="101" t="e">
        <f>VLOOKUP(A728,VODANET!B739:O1424,14,0)</f>
        <v>#N/A</v>
      </c>
    </row>
    <row r="729" spans="1:5">
      <c r="A729" s="76">
        <f>VODANET!B740</f>
        <v>0</v>
      </c>
      <c r="B729" s="76">
        <f>VODANET!A740</f>
        <v>0</v>
      </c>
      <c r="C729" s="76">
        <f>VODANET!J740</f>
        <v>0</v>
      </c>
      <c r="D729" s="100" t="e">
        <f>VLOOKUP(A729,VODANET!B740:G1516,6,0)</f>
        <v>#N/A</v>
      </c>
      <c r="E729" s="101" t="e">
        <f>VLOOKUP(A729,VODANET!B740:O1425,14,0)</f>
        <v>#N/A</v>
      </c>
    </row>
    <row r="730" spans="1:5">
      <c r="A730" s="76">
        <f>VODANET!B741</f>
        <v>0</v>
      </c>
      <c r="B730" s="76">
        <f>VODANET!A741</f>
        <v>0</v>
      </c>
      <c r="C730" s="76">
        <f>VODANET!J741</f>
        <v>0</v>
      </c>
      <c r="D730" s="100" t="e">
        <f>VLOOKUP(A730,VODANET!B741:G1517,6,0)</f>
        <v>#N/A</v>
      </c>
      <c r="E730" s="101" t="e">
        <f>VLOOKUP(A730,VODANET!B741:O1426,14,0)</f>
        <v>#N/A</v>
      </c>
    </row>
    <row r="731" spans="1:5">
      <c r="A731" s="76">
        <f>VODANET!B742</f>
        <v>0</v>
      </c>
      <c r="B731" s="76">
        <f>VODANET!A742</f>
        <v>0</v>
      </c>
      <c r="C731" s="76">
        <f>VODANET!J742</f>
        <v>0</v>
      </c>
      <c r="D731" s="100" t="e">
        <f>VLOOKUP(A731,VODANET!B742:G1518,6,0)</f>
        <v>#N/A</v>
      </c>
      <c r="E731" s="101" t="e">
        <f>VLOOKUP(A731,VODANET!B742:O1427,14,0)</f>
        <v>#N/A</v>
      </c>
    </row>
    <row r="732" spans="1:5">
      <c r="A732" s="76">
        <f>VODANET!B743</f>
        <v>0</v>
      </c>
      <c r="B732" s="76">
        <f>VODANET!A743</f>
        <v>0</v>
      </c>
      <c r="C732" s="76">
        <f>VODANET!J743</f>
        <v>0</v>
      </c>
      <c r="D732" s="100" t="e">
        <f>VLOOKUP(A732,VODANET!B743:G1519,6,0)</f>
        <v>#N/A</v>
      </c>
      <c r="E732" s="101" t="e">
        <f>VLOOKUP(A732,VODANET!B743:O1428,14,0)</f>
        <v>#N/A</v>
      </c>
    </row>
    <row r="733" spans="1:5">
      <c r="A733" s="76">
        <f>VODANET!B744</f>
        <v>0</v>
      </c>
      <c r="B733" s="76">
        <f>VODANET!A744</f>
        <v>0</v>
      </c>
      <c r="C733" s="76">
        <f>VODANET!J744</f>
        <v>0</v>
      </c>
      <c r="D733" s="100" t="e">
        <f>VLOOKUP(A733,VODANET!B744:G1520,6,0)</f>
        <v>#N/A</v>
      </c>
      <c r="E733" s="101" t="e">
        <f>VLOOKUP(A733,VODANET!B744:O1429,14,0)</f>
        <v>#N/A</v>
      </c>
    </row>
    <row r="734" spans="1:5">
      <c r="A734" s="76">
        <f>VODANET!B745</f>
        <v>0</v>
      </c>
      <c r="B734" s="76">
        <f>VODANET!A745</f>
        <v>0</v>
      </c>
      <c r="C734" s="76">
        <f>VODANET!J745</f>
        <v>0</v>
      </c>
      <c r="D734" s="100" t="e">
        <f>VLOOKUP(A734,VODANET!B745:G1521,6,0)</f>
        <v>#N/A</v>
      </c>
      <c r="E734" s="101" t="e">
        <f>VLOOKUP(A734,VODANET!B745:O1430,14,0)</f>
        <v>#N/A</v>
      </c>
    </row>
    <row r="735" spans="1:5">
      <c r="A735" s="76">
        <f>VODANET!B746</f>
        <v>0</v>
      </c>
      <c r="B735" s="76">
        <f>VODANET!A746</f>
        <v>0</v>
      </c>
      <c r="C735" s="76">
        <f>VODANET!J746</f>
        <v>0</v>
      </c>
      <c r="D735" s="100" t="e">
        <f>VLOOKUP(A735,VODANET!B746:G1522,6,0)</f>
        <v>#N/A</v>
      </c>
      <c r="E735" s="101" t="e">
        <f>VLOOKUP(A735,VODANET!B746:O1431,14,0)</f>
        <v>#N/A</v>
      </c>
    </row>
    <row r="736" spans="1:5">
      <c r="A736" s="76">
        <f>VODANET!B747</f>
        <v>0</v>
      </c>
      <c r="B736" s="76">
        <f>VODANET!A747</f>
        <v>0</v>
      </c>
      <c r="C736" s="76">
        <f>VODANET!J747</f>
        <v>0</v>
      </c>
      <c r="D736" s="100" t="e">
        <f>VLOOKUP(A736,VODANET!B747:G1523,6,0)</f>
        <v>#N/A</v>
      </c>
      <c r="E736" s="101" t="e">
        <f>VLOOKUP(A736,VODANET!B747:O1432,14,0)</f>
        <v>#N/A</v>
      </c>
    </row>
    <row r="737" spans="1:5">
      <c r="A737" s="76">
        <f>VODANET!B748</f>
        <v>0</v>
      </c>
      <c r="B737" s="76">
        <f>VODANET!A748</f>
        <v>0</v>
      </c>
      <c r="C737" s="76">
        <f>VODANET!J748</f>
        <v>0</v>
      </c>
      <c r="D737" s="100" t="e">
        <f>VLOOKUP(A737,VODANET!B748:G1524,6,0)</f>
        <v>#N/A</v>
      </c>
      <c r="E737" s="101" t="e">
        <f>VLOOKUP(A737,VODANET!B748:O1433,14,0)</f>
        <v>#N/A</v>
      </c>
    </row>
    <row r="738" spans="1:5">
      <c r="A738" s="76">
        <f>VODANET!B749</f>
        <v>0</v>
      </c>
      <c r="B738" s="76">
        <f>VODANET!A749</f>
        <v>0</v>
      </c>
      <c r="C738" s="76">
        <f>VODANET!J749</f>
        <v>0</v>
      </c>
      <c r="D738" s="100" t="e">
        <f>VLOOKUP(A738,VODANET!B749:G1525,6,0)</f>
        <v>#N/A</v>
      </c>
      <c r="E738" s="101" t="e">
        <f>VLOOKUP(A738,VODANET!B749:O1434,14,0)</f>
        <v>#N/A</v>
      </c>
    </row>
    <row r="739" spans="1:5">
      <c r="A739" s="76">
        <f>VODANET!B750</f>
        <v>0</v>
      </c>
      <c r="B739" s="76">
        <f>VODANET!A750</f>
        <v>0</v>
      </c>
      <c r="C739" s="76">
        <f>VODANET!J750</f>
        <v>0</v>
      </c>
      <c r="D739" s="100" t="e">
        <f>VLOOKUP(A739,VODANET!B750:G1526,6,0)</f>
        <v>#N/A</v>
      </c>
      <c r="E739" s="101" t="e">
        <f>VLOOKUP(A739,VODANET!B750:O1435,14,0)</f>
        <v>#N/A</v>
      </c>
    </row>
    <row r="740" spans="1:5">
      <c r="A740" s="76">
        <f>VODANET!B751</f>
        <v>0</v>
      </c>
      <c r="B740" s="76">
        <f>VODANET!A751</f>
        <v>0</v>
      </c>
      <c r="C740" s="76">
        <f>VODANET!J751</f>
        <v>0</v>
      </c>
      <c r="D740" s="100" t="e">
        <f>VLOOKUP(A740,VODANET!B751:G1527,6,0)</f>
        <v>#N/A</v>
      </c>
      <c r="E740" s="101" t="e">
        <f>VLOOKUP(A740,VODANET!B751:O1436,14,0)</f>
        <v>#N/A</v>
      </c>
    </row>
    <row r="741" spans="1:5">
      <c r="A741" s="76">
        <f>VODANET!B752</f>
        <v>0</v>
      </c>
      <c r="B741" s="76">
        <f>VODANET!A752</f>
        <v>0</v>
      </c>
      <c r="C741" s="76">
        <f>VODANET!J752</f>
        <v>0</v>
      </c>
      <c r="D741" s="100" t="e">
        <f>VLOOKUP(A741,VODANET!B752:G1528,6,0)</f>
        <v>#N/A</v>
      </c>
      <c r="E741" s="101" t="e">
        <f>VLOOKUP(A741,VODANET!B752:O1437,14,0)</f>
        <v>#N/A</v>
      </c>
    </row>
    <row r="742" spans="1:5">
      <c r="A742" s="76">
        <f>VODANET!B753</f>
        <v>0</v>
      </c>
      <c r="B742" s="76">
        <f>VODANET!A753</f>
        <v>0</v>
      </c>
      <c r="C742" s="76">
        <f>VODANET!J753</f>
        <v>0</v>
      </c>
      <c r="D742" s="100" t="e">
        <f>VLOOKUP(A742,VODANET!B753:G1529,6,0)</f>
        <v>#N/A</v>
      </c>
      <c r="E742" s="101" t="e">
        <f>VLOOKUP(A742,VODANET!B753:O1438,14,0)</f>
        <v>#N/A</v>
      </c>
    </row>
    <row r="743" spans="1:5">
      <c r="A743" s="76">
        <f>VODANET!B754</f>
        <v>0</v>
      </c>
      <c r="B743" s="76">
        <f>VODANET!A754</f>
        <v>0</v>
      </c>
      <c r="C743" s="76">
        <f>VODANET!J754</f>
        <v>0</v>
      </c>
      <c r="D743" s="100" t="e">
        <f>VLOOKUP(A743,VODANET!B754:G1530,6,0)</f>
        <v>#N/A</v>
      </c>
      <c r="E743" s="101" t="e">
        <f>VLOOKUP(A743,VODANET!B754:O1439,14,0)</f>
        <v>#N/A</v>
      </c>
    </row>
    <row r="744" spans="1:5">
      <c r="A744" s="76">
        <f>VODANET!B755</f>
        <v>0</v>
      </c>
      <c r="B744" s="76">
        <f>VODANET!A755</f>
        <v>0</v>
      </c>
      <c r="C744" s="76">
        <f>VODANET!J755</f>
        <v>0</v>
      </c>
      <c r="D744" s="100" t="e">
        <f>VLOOKUP(A744,VODANET!B755:G1531,6,0)</f>
        <v>#N/A</v>
      </c>
      <c r="E744" s="101" t="e">
        <f>VLOOKUP(A744,VODANET!B755:O1440,14,0)</f>
        <v>#N/A</v>
      </c>
    </row>
    <row r="745" spans="1:5">
      <c r="A745" s="76">
        <f>VODANET!B756</f>
        <v>0</v>
      </c>
      <c r="B745" s="76">
        <f>VODANET!A756</f>
        <v>0</v>
      </c>
      <c r="C745" s="76">
        <f>VODANET!J756</f>
        <v>0</v>
      </c>
      <c r="D745" s="100" t="e">
        <f>VLOOKUP(A745,VODANET!B756:G1532,6,0)</f>
        <v>#N/A</v>
      </c>
      <c r="E745" s="101" t="e">
        <f>VLOOKUP(A745,VODANET!B756:O1441,14,0)</f>
        <v>#N/A</v>
      </c>
    </row>
    <row r="746" spans="1:5">
      <c r="A746" s="76">
        <f>VODANET!B757</f>
        <v>0</v>
      </c>
      <c r="B746" s="76">
        <f>VODANET!A757</f>
        <v>0</v>
      </c>
      <c r="C746" s="76">
        <f>VODANET!J757</f>
        <v>0</v>
      </c>
      <c r="D746" s="100" t="e">
        <f>VLOOKUP(A746,VODANET!B757:G1533,6,0)</f>
        <v>#N/A</v>
      </c>
      <c r="E746" s="101" t="e">
        <f>VLOOKUP(A746,VODANET!B757:O1442,14,0)</f>
        <v>#N/A</v>
      </c>
    </row>
    <row r="747" spans="1:5">
      <c r="A747" s="76">
        <f>VODANET!B758</f>
        <v>0</v>
      </c>
      <c r="B747" s="76">
        <f>VODANET!A758</f>
        <v>0</v>
      </c>
      <c r="C747" s="76">
        <f>VODANET!J758</f>
        <v>0</v>
      </c>
      <c r="D747" s="100" t="e">
        <f>VLOOKUP(A747,VODANET!B758:G1534,6,0)</f>
        <v>#N/A</v>
      </c>
      <c r="E747" s="101" t="e">
        <f>VLOOKUP(A747,VODANET!B758:O1443,14,0)</f>
        <v>#N/A</v>
      </c>
    </row>
    <row r="748" spans="1:5">
      <c r="A748" s="76">
        <f>VODANET!B759</f>
        <v>0</v>
      </c>
      <c r="B748" s="76">
        <f>VODANET!A759</f>
        <v>0</v>
      </c>
      <c r="C748" s="76">
        <f>VODANET!J759</f>
        <v>0</v>
      </c>
      <c r="D748" s="100" t="e">
        <f>VLOOKUP(A748,VODANET!B759:G1535,6,0)</f>
        <v>#N/A</v>
      </c>
      <c r="E748" s="101" t="e">
        <f>VLOOKUP(A748,VODANET!B759:O1444,14,0)</f>
        <v>#N/A</v>
      </c>
    </row>
    <row r="749" spans="1:5">
      <c r="A749" s="76">
        <f>VODANET!B760</f>
        <v>0</v>
      </c>
      <c r="B749" s="76">
        <f>VODANET!A760</f>
        <v>0</v>
      </c>
      <c r="C749" s="76">
        <f>VODANET!J760</f>
        <v>0</v>
      </c>
      <c r="D749" s="100" t="e">
        <f>VLOOKUP(A749,VODANET!B760:G1536,6,0)</f>
        <v>#N/A</v>
      </c>
      <c r="E749" s="101" t="e">
        <f>VLOOKUP(A749,VODANET!B760:O1445,14,0)</f>
        <v>#N/A</v>
      </c>
    </row>
    <row r="750" spans="1:5">
      <c r="A750" s="76">
        <f>VODANET!B761</f>
        <v>0</v>
      </c>
      <c r="B750" s="76">
        <f>VODANET!A761</f>
        <v>0</v>
      </c>
      <c r="C750" s="76">
        <f>VODANET!J761</f>
        <v>0</v>
      </c>
      <c r="D750" s="100" t="e">
        <f>VLOOKUP(A750,VODANET!B761:G1537,6,0)</f>
        <v>#N/A</v>
      </c>
      <c r="E750" s="101" t="e">
        <f>VLOOKUP(A750,VODANET!B761:O1446,14,0)</f>
        <v>#N/A</v>
      </c>
    </row>
    <row r="751" spans="1:5">
      <c r="A751" s="76">
        <f>VODANET!B762</f>
        <v>0</v>
      </c>
      <c r="B751" s="76">
        <f>VODANET!A762</f>
        <v>0</v>
      </c>
      <c r="C751" s="76">
        <f>VODANET!J762</f>
        <v>0</v>
      </c>
      <c r="D751" s="100" t="e">
        <f>VLOOKUP(A751,VODANET!B762:G1538,6,0)</f>
        <v>#N/A</v>
      </c>
      <c r="E751" s="101" t="e">
        <f>VLOOKUP(A751,VODANET!B762:O1447,14,0)</f>
        <v>#N/A</v>
      </c>
    </row>
    <row r="752" spans="1:5">
      <c r="A752" s="76">
        <f>VODANET!B763</f>
        <v>0</v>
      </c>
      <c r="B752" s="76">
        <f>VODANET!A763</f>
        <v>0</v>
      </c>
      <c r="C752" s="76">
        <f>VODANET!J763</f>
        <v>0</v>
      </c>
      <c r="D752" s="100" t="e">
        <f>VLOOKUP(A752,VODANET!B763:G1539,6,0)</f>
        <v>#N/A</v>
      </c>
      <c r="E752" s="101" t="e">
        <f>VLOOKUP(A752,VODANET!B763:O1448,14,0)</f>
        <v>#N/A</v>
      </c>
    </row>
    <row r="753" spans="1:5">
      <c r="A753" s="76">
        <f>VODANET!B764</f>
        <v>0</v>
      </c>
      <c r="B753" s="76">
        <f>VODANET!A764</f>
        <v>0</v>
      </c>
      <c r="C753" s="76">
        <f>VODANET!J764</f>
        <v>0</v>
      </c>
      <c r="D753" s="100" t="e">
        <f>VLOOKUP(A753,VODANET!B764:G1540,6,0)</f>
        <v>#N/A</v>
      </c>
      <c r="E753" s="101" t="e">
        <f>VLOOKUP(A753,VODANET!B764:O1449,14,0)</f>
        <v>#N/A</v>
      </c>
    </row>
    <row r="754" spans="1:5">
      <c r="A754" s="76">
        <f>VODANET!B765</f>
        <v>0</v>
      </c>
      <c r="B754" s="76">
        <f>VODANET!A765</f>
        <v>0</v>
      </c>
      <c r="C754" s="76">
        <f>VODANET!J765</f>
        <v>0</v>
      </c>
      <c r="D754" s="100" t="e">
        <f>VLOOKUP(A754,VODANET!B765:G1541,6,0)</f>
        <v>#N/A</v>
      </c>
      <c r="E754" s="101" t="e">
        <f>VLOOKUP(A754,VODANET!B765:O1450,14,0)</f>
        <v>#N/A</v>
      </c>
    </row>
    <row r="755" spans="1:5">
      <c r="A755" s="76">
        <f>VODANET!B766</f>
        <v>0</v>
      </c>
      <c r="B755" s="76">
        <f>VODANET!A766</f>
        <v>0</v>
      </c>
      <c r="C755" s="76">
        <f>VODANET!J766</f>
        <v>0</v>
      </c>
      <c r="D755" s="100" t="e">
        <f>VLOOKUP(A755,VODANET!B766:G1542,6,0)</f>
        <v>#N/A</v>
      </c>
      <c r="E755" s="101" t="e">
        <f>VLOOKUP(A755,VODANET!B766:O1451,14,0)</f>
        <v>#N/A</v>
      </c>
    </row>
    <row r="756" spans="1:5">
      <c r="A756" s="76">
        <f>VODANET!B767</f>
        <v>0</v>
      </c>
      <c r="B756" s="76">
        <f>VODANET!A767</f>
        <v>0</v>
      </c>
      <c r="C756" s="76">
        <f>VODANET!J767</f>
        <v>0</v>
      </c>
      <c r="D756" s="100" t="e">
        <f>VLOOKUP(A756,VODANET!B767:G1543,6,0)</f>
        <v>#N/A</v>
      </c>
      <c r="E756" s="101" t="e">
        <f>VLOOKUP(A756,VODANET!B767:O1452,14,0)</f>
        <v>#N/A</v>
      </c>
    </row>
    <row r="757" spans="1:5">
      <c r="A757" s="76">
        <f>VODANET!B768</f>
        <v>0</v>
      </c>
      <c r="B757" s="76">
        <f>VODANET!A768</f>
        <v>0</v>
      </c>
      <c r="C757" s="76">
        <f>VODANET!J768</f>
        <v>0</v>
      </c>
      <c r="D757" s="100" t="e">
        <f>VLOOKUP(A757,VODANET!B768:G1544,6,0)</f>
        <v>#N/A</v>
      </c>
      <c r="E757" s="101" t="e">
        <f>VLOOKUP(A757,VODANET!B768:O1453,14,0)</f>
        <v>#N/A</v>
      </c>
    </row>
    <row r="758" spans="1:5">
      <c r="A758" s="76">
        <f>VODANET!B769</f>
        <v>0</v>
      </c>
      <c r="B758" s="76">
        <f>VODANET!A769</f>
        <v>0</v>
      </c>
      <c r="C758" s="76">
        <f>VODANET!J769</f>
        <v>0</v>
      </c>
      <c r="D758" s="100" t="e">
        <f>VLOOKUP(A758,VODANET!B769:G1545,6,0)</f>
        <v>#N/A</v>
      </c>
      <c r="E758" s="101" t="e">
        <f>VLOOKUP(A758,VODANET!B769:O1454,14,0)</f>
        <v>#N/A</v>
      </c>
    </row>
    <row r="759" spans="1:5">
      <c r="A759" s="76">
        <f>VODANET!B770</f>
        <v>0</v>
      </c>
      <c r="B759" s="76">
        <f>VODANET!A770</f>
        <v>0</v>
      </c>
      <c r="C759" s="76">
        <f>VODANET!J770</f>
        <v>0</v>
      </c>
      <c r="D759" s="100" t="e">
        <f>VLOOKUP(A759,VODANET!B770:G1546,6,0)</f>
        <v>#N/A</v>
      </c>
      <c r="E759" s="101" t="e">
        <f>VLOOKUP(A759,VODANET!B770:O1455,14,0)</f>
        <v>#N/A</v>
      </c>
    </row>
    <row r="760" spans="1:5">
      <c r="A760" s="76">
        <f>VODANET!B771</f>
        <v>0</v>
      </c>
      <c r="B760" s="76">
        <f>VODANET!A771</f>
        <v>0</v>
      </c>
      <c r="C760" s="76">
        <f>VODANET!J771</f>
        <v>0</v>
      </c>
      <c r="D760" s="100" t="e">
        <f>VLOOKUP(A760,VODANET!B771:G1547,6,0)</f>
        <v>#N/A</v>
      </c>
      <c r="E760" s="101" t="e">
        <f>VLOOKUP(A760,VODANET!B771:O1456,14,0)</f>
        <v>#N/A</v>
      </c>
    </row>
    <row r="761" spans="1:5">
      <c r="A761" s="76">
        <f>VODANET!B772</f>
        <v>0</v>
      </c>
      <c r="B761" s="76">
        <f>VODANET!A772</f>
        <v>0</v>
      </c>
      <c r="C761" s="76">
        <f>VODANET!J772</f>
        <v>0</v>
      </c>
      <c r="D761" s="100" t="e">
        <f>VLOOKUP(A761,VODANET!B772:G1548,6,0)</f>
        <v>#N/A</v>
      </c>
      <c r="E761" s="101" t="e">
        <f>VLOOKUP(A761,VODANET!B772:O1457,14,0)</f>
        <v>#N/A</v>
      </c>
    </row>
    <row r="762" spans="1:5">
      <c r="A762" s="76">
        <f>VODANET!B773</f>
        <v>0</v>
      </c>
      <c r="B762" s="76">
        <f>VODANET!A773</f>
        <v>0</v>
      </c>
      <c r="C762" s="76">
        <f>VODANET!J773</f>
        <v>0</v>
      </c>
      <c r="D762" s="100" t="e">
        <f>VLOOKUP(A762,VODANET!B773:G1549,6,0)</f>
        <v>#N/A</v>
      </c>
      <c r="E762" s="101" t="e">
        <f>VLOOKUP(A762,VODANET!B773:O1458,14,0)</f>
        <v>#N/A</v>
      </c>
    </row>
    <row r="763" spans="1:5">
      <c r="A763" s="76">
        <f>VODANET!B774</f>
        <v>0</v>
      </c>
      <c r="B763" s="76">
        <f>VODANET!A774</f>
        <v>0</v>
      </c>
      <c r="C763" s="76">
        <f>VODANET!J774</f>
        <v>0</v>
      </c>
      <c r="D763" s="100" t="e">
        <f>VLOOKUP(A763,VODANET!B774:G1550,6,0)</f>
        <v>#N/A</v>
      </c>
      <c r="E763" s="101" t="e">
        <f>VLOOKUP(A763,VODANET!B774:O1459,14,0)</f>
        <v>#N/A</v>
      </c>
    </row>
    <row r="764" spans="1:5">
      <c r="A764" s="76">
        <f>VODANET!B775</f>
        <v>0</v>
      </c>
      <c r="B764" s="76">
        <f>VODANET!A775</f>
        <v>0</v>
      </c>
      <c r="C764" s="76">
        <f>VODANET!J775</f>
        <v>0</v>
      </c>
      <c r="D764" s="100" t="e">
        <f>VLOOKUP(A764,VODANET!B775:G1551,6,0)</f>
        <v>#N/A</v>
      </c>
      <c r="E764" s="101" t="e">
        <f>VLOOKUP(A764,VODANET!B775:O1460,14,0)</f>
        <v>#N/A</v>
      </c>
    </row>
    <row r="765" spans="1:5">
      <c r="A765" s="76">
        <f>VODANET!B776</f>
        <v>0</v>
      </c>
      <c r="B765" s="76">
        <f>VODANET!A776</f>
        <v>0</v>
      </c>
      <c r="C765" s="76">
        <f>VODANET!J776</f>
        <v>0</v>
      </c>
      <c r="D765" s="100" t="e">
        <f>VLOOKUP(A765,VODANET!B776:G1552,6,0)</f>
        <v>#N/A</v>
      </c>
      <c r="E765" s="101" t="e">
        <f>VLOOKUP(A765,VODANET!B776:O1461,14,0)</f>
        <v>#N/A</v>
      </c>
    </row>
    <row r="766" spans="1:5">
      <c r="A766" s="76">
        <f>VODANET!B777</f>
        <v>0</v>
      </c>
      <c r="B766" s="76">
        <f>VODANET!A777</f>
        <v>0</v>
      </c>
      <c r="C766" s="76">
        <f>VODANET!J777</f>
        <v>0</v>
      </c>
      <c r="D766" s="100" t="e">
        <f>VLOOKUP(A766,VODANET!B777:G1553,6,0)</f>
        <v>#N/A</v>
      </c>
      <c r="E766" s="101" t="e">
        <f>VLOOKUP(A766,VODANET!B777:O1462,14,0)</f>
        <v>#N/A</v>
      </c>
    </row>
    <row r="767" spans="1:5">
      <c r="A767" s="76">
        <f>VODANET!B778</f>
        <v>0</v>
      </c>
      <c r="B767" s="76">
        <f>VODANET!A778</f>
        <v>0</v>
      </c>
      <c r="C767" s="76">
        <f>VODANET!J778</f>
        <v>0</v>
      </c>
      <c r="D767" s="100" t="e">
        <f>VLOOKUP(A767,VODANET!B778:G1554,6,0)</f>
        <v>#N/A</v>
      </c>
      <c r="E767" s="101" t="e">
        <f>VLOOKUP(A767,VODANET!B778:O1463,14,0)</f>
        <v>#N/A</v>
      </c>
    </row>
    <row r="768" spans="1:5">
      <c r="A768" s="76">
        <f>VODANET!B779</f>
        <v>0</v>
      </c>
      <c r="B768" s="76">
        <f>VODANET!A779</f>
        <v>0</v>
      </c>
      <c r="C768" s="76">
        <f>VODANET!J779</f>
        <v>0</v>
      </c>
      <c r="D768" s="100" t="e">
        <f>VLOOKUP(A768,VODANET!B779:G1555,6,0)</f>
        <v>#N/A</v>
      </c>
      <c r="E768" s="101" t="e">
        <f>VLOOKUP(A768,VODANET!B779:O1464,14,0)</f>
        <v>#N/A</v>
      </c>
    </row>
    <row r="769" spans="1:5">
      <c r="A769" s="76">
        <f>VODANET!B780</f>
        <v>0</v>
      </c>
      <c r="B769" s="76">
        <f>VODANET!A780</f>
        <v>0</v>
      </c>
      <c r="C769" s="76">
        <f>VODANET!J780</f>
        <v>0</v>
      </c>
      <c r="D769" s="100" t="e">
        <f>VLOOKUP(A769,VODANET!B780:G1556,6,0)</f>
        <v>#N/A</v>
      </c>
      <c r="E769" s="101" t="e">
        <f>VLOOKUP(A769,VODANET!B780:O1465,14,0)</f>
        <v>#N/A</v>
      </c>
    </row>
    <row r="770" spans="1:5">
      <c r="A770" s="76">
        <f>VODANET!B781</f>
        <v>0</v>
      </c>
      <c r="B770" s="76">
        <f>VODANET!A781</f>
        <v>0</v>
      </c>
      <c r="C770" s="76">
        <f>VODANET!J781</f>
        <v>0</v>
      </c>
      <c r="D770" s="100" t="e">
        <f>VLOOKUP(A770,VODANET!B781:G1557,6,0)</f>
        <v>#N/A</v>
      </c>
      <c r="E770" s="101" t="e">
        <f>VLOOKUP(A770,VODANET!B781:O1466,14,0)</f>
        <v>#N/A</v>
      </c>
    </row>
    <row r="771" spans="1:5">
      <c r="A771" s="76">
        <f>VODANET!B782</f>
        <v>0</v>
      </c>
      <c r="B771" s="76">
        <f>VODANET!A782</f>
        <v>0</v>
      </c>
      <c r="C771" s="76">
        <f>VODANET!J782</f>
        <v>0</v>
      </c>
      <c r="D771" s="100" t="e">
        <f>VLOOKUP(A771,VODANET!B782:G1558,6,0)</f>
        <v>#N/A</v>
      </c>
      <c r="E771" s="101" t="e">
        <f>VLOOKUP(A771,VODANET!B782:O1467,14,0)</f>
        <v>#N/A</v>
      </c>
    </row>
    <row r="772" spans="1:5">
      <c r="A772" s="76">
        <f>VODANET!B783</f>
        <v>0</v>
      </c>
      <c r="B772" s="76">
        <f>VODANET!A783</f>
        <v>0</v>
      </c>
      <c r="C772" s="76">
        <f>VODANET!J783</f>
        <v>0</v>
      </c>
      <c r="D772" s="100" t="e">
        <f>VLOOKUP(A772,VODANET!B783:G1559,6,0)</f>
        <v>#N/A</v>
      </c>
      <c r="E772" s="101" t="e">
        <f>VLOOKUP(A772,VODANET!B783:O1468,14,0)</f>
        <v>#N/A</v>
      </c>
    </row>
    <row r="773" spans="1:5">
      <c r="A773" s="76">
        <f>VODANET!B784</f>
        <v>0</v>
      </c>
      <c r="B773" s="76">
        <f>VODANET!A784</f>
        <v>0</v>
      </c>
      <c r="C773" s="76">
        <f>VODANET!J784</f>
        <v>0</v>
      </c>
      <c r="D773" s="100" t="e">
        <f>VLOOKUP(A773,VODANET!B784:G1560,6,0)</f>
        <v>#N/A</v>
      </c>
      <c r="E773" s="101" t="e">
        <f>VLOOKUP(A773,VODANET!B784:O1469,14,0)</f>
        <v>#N/A</v>
      </c>
    </row>
    <row r="774" spans="1:5">
      <c r="A774" s="76">
        <f>VODANET!B785</f>
        <v>0</v>
      </c>
      <c r="B774" s="76">
        <f>VODANET!A785</f>
        <v>0</v>
      </c>
      <c r="C774" s="76">
        <f>VODANET!J785</f>
        <v>0</v>
      </c>
      <c r="D774" s="100" t="e">
        <f>VLOOKUP(A774,VODANET!B785:G1561,6,0)</f>
        <v>#N/A</v>
      </c>
      <c r="E774" s="101" t="e">
        <f>VLOOKUP(A774,VODANET!B785:O1470,14,0)</f>
        <v>#N/A</v>
      </c>
    </row>
    <row r="775" spans="1:5">
      <c r="A775" s="76">
        <f>VODANET!B786</f>
        <v>0</v>
      </c>
      <c r="B775" s="76">
        <f>VODANET!A786</f>
        <v>0</v>
      </c>
      <c r="C775" s="76">
        <f>VODANET!J786</f>
        <v>0</v>
      </c>
      <c r="D775" s="100" t="e">
        <f>VLOOKUP(A775,VODANET!B786:G1562,6,0)</f>
        <v>#N/A</v>
      </c>
      <c r="E775" s="101" t="e">
        <f>VLOOKUP(A775,VODANET!B786:O1471,14,0)</f>
        <v>#N/A</v>
      </c>
    </row>
    <row r="776" spans="1:5">
      <c r="A776" s="76">
        <f>VODANET!B787</f>
        <v>0</v>
      </c>
      <c r="B776" s="76">
        <f>VODANET!A787</f>
        <v>0</v>
      </c>
      <c r="C776" s="76">
        <f>VODANET!J787</f>
        <v>0</v>
      </c>
      <c r="D776" s="100" t="e">
        <f>VLOOKUP(A776,VODANET!B787:G1563,6,0)</f>
        <v>#N/A</v>
      </c>
      <c r="E776" s="101" t="e">
        <f>VLOOKUP(A776,VODANET!B787:O1472,14,0)</f>
        <v>#N/A</v>
      </c>
    </row>
    <row r="777" spans="1:5">
      <c r="A777" s="76">
        <f>VODANET!B788</f>
        <v>0</v>
      </c>
      <c r="B777" s="76">
        <f>VODANET!A788</f>
        <v>0</v>
      </c>
      <c r="C777" s="76">
        <f>VODANET!J788</f>
        <v>0</v>
      </c>
      <c r="D777" s="100" t="e">
        <f>VLOOKUP(A777,VODANET!B788:G1564,6,0)</f>
        <v>#N/A</v>
      </c>
      <c r="E777" s="101" t="e">
        <f>VLOOKUP(A777,VODANET!B788:O1473,14,0)</f>
        <v>#N/A</v>
      </c>
    </row>
    <row r="778" spans="1:5">
      <c r="A778" s="76">
        <f>VODANET!B789</f>
        <v>0</v>
      </c>
      <c r="B778" s="76">
        <f>VODANET!A789</f>
        <v>0</v>
      </c>
      <c r="C778" s="76">
        <f>VODANET!J789</f>
        <v>0</v>
      </c>
      <c r="D778" s="100" t="e">
        <f>VLOOKUP(A778,VODANET!B789:G1565,6,0)</f>
        <v>#N/A</v>
      </c>
      <c r="E778" s="101" t="e">
        <f>VLOOKUP(A778,VODANET!B789:O1474,14,0)</f>
        <v>#N/A</v>
      </c>
    </row>
    <row r="779" spans="1:5">
      <c r="A779" s="76">
        <f>VODANET!B790</f>
        <v>0</v>
      </c>
      <c r="B779" s="76">
        <f>VODANET!A790</f>
        <v>0</v>
      </c>
      <c r="C779" s="76">
        <f>VODANET!J790</f>
        <v>0</v>
      </c>
      <c r="D779" s="100" t="e">
        <f>VLOOKUP(A779,VODANET!B790:G1566,6,0)</f>
        <v>#N/A</v>
      </c>
      <c r="E779" s="101" t="e">
        <f>VLOOKUP(A779,VODANET!B790:O1475,14,0)</f>
        <v>#N/A</v>
      </c>
    </row>
    <row r="780" spans="1:5">
      <c r="A780" s="76">
        <f>VODANET!B791</f>
        <v>0</v>
      </c>
      <c r="B780" s="76">
        <f>VODANET!A791</f>
        <v>0</v>
      </c>
      <c r="C780" s="76">
        <f>VODANET!J791</f>
        <v>0</v>
      </c>
      <c r="D780" s="100" t="e">
        <f>VLOOKUP(A780,VODANET!B791:G1567,6,0)</f>
        <v>#N/A</v>
      </c>
      <c r="E780" s="101" t="e">
        <f>VLOOKUP(A780,VODANET!B791:O1476,14,0)</f>
        <v>#N/A</v>
      </c>
    </row>
    <row r="781" spans="1:5">
      <c r="A781" s="76">
        <f>VODANET!B792</f>
        <v>0</v>
      </c>
      <c r="B781" s="76">
        <f>VODANET!A792</f>
        <v>0</v>
      </c>
      <c r="C781" s="76">
        <f>VODANET!J792</f>
        <v>0</v>
      </c>
      <c r="D781" s="100" t="e">
        <f>VLOOKUP(A781,VODANET!B792:G1568,6,0)</f>
        <v>#N/A</v>
      </c>
      <c r="E781" s="101" t="e">
        <f>VLOOKUP(A781,VODANET!B792:O1477,14,0)</f>
        <v>#N/A</v>
      </c>
    </row>
    <row r="782" spans="1:5">
      <c r="A782" s="76">
        <f>VODANET!B793</f>
        <v>0</v>
      </c>
      <c r="B782" s="76">
        <f>VODANET!A793</f>
        <v>0</v>
      </c>
      <c r="C782" s="76">
        <f>VODANET!J793</f>
        <v>0</v>
      </c>
      <c r="D782" s="100" t="e">
        <f>VLOOKUP(A782,VODANET!B793:G1569,6,0)</f>
        <v>#N/A</v>
      </c>
      <c r="E782" s="101" t="e">
        <f>VLOOKUP(A782,VODANET!B793:O1478,14,0)</f>
        <v>#N/A</v>
      </c>
    </row>
    <row r="783" spans="1:5">
      <c r="A783" s="76">
        <f>VODANET!B794</f>
        <v>0</v>
      </c>
      <c r="B783" s="76">
        <f>VODANET!A794</f>
        <v>0</v>
      </c>
      <c r="C783" s="76">
        <f>VODANET!J794</f>
        <v>0</v>
      </c>
      <c r="D783" s="100" t="e">
        <f>VLOOKUP(A783,VODANET!B794:G1570,6,0)</f>
        <v>#N/A</v>
      </c>
      <c r="E783" s="101" t="e">
        <f>VLOOKUP(A783,VODANET!B794:O1479,14,0)</f>
        <v>#N/A</v>
      </c>
    </row>
    <row r="784" spans="1:5">
      <c r="A784" s="76">
        <f>VODANET!B795</f>
        <v>0</v>
      </c>
      <c r="B784" s="76">
        <f>VODANET!A795</f>
        <v>0</v>
      </c>
      <c r="C784" s="76">
        <f>VODANET!J795</f>
        <v>0</v>
      </c>
      <c r="D784" s="100" t="e">
        <f>VLOOKUP(A784,VODANET!B795:G1571,6,0)</f>
        <v>#N/A</v>
      </c>
      <c r="E784" s="101" t="e">
        <f>VLOOKUP(A784,VODANET!B795:O1480,14,0)</f>
        <v>#N/A</v>
      </c>
    </row>
    <row r="785" spans="1:5">
      <c r="A785" s="76">
        <f>VODANET!B796</f>
        <v>0</v>
      </c>
      <c r="B785" s="76">
        <f>VODANET!A796</f>
        <v>0</v>
      </c>
      <c r="C785" s="76">
        <f>VODANET!J796</f>
        <v>0</v>
      </c>
      <c r="D785" s="100" t="e">
        <f>VLOOKUP(A785,VODANET!B796:G1572,6,0)</f>
        <v>#N/A</v>
      </c>
      <c r="E785" s="101" t="e">
        <f>VLOOKUP(A785,VODANET!B796:O1481,14,0)</f>
        <v>#N/A</v>
      </c>
    </row>
    <row r="786" spans="1:5">
      <c r="A786" s="76">
        <f>VODANET!B797</f>
        <v>0</v>
      </c>
      <c r="B786" s="76">
        <f>VODANET!A797</f>
        <v>0</v>
      </c>
      <c r="C786" s="76">
        <f>VODANET!J797</f>
        <v>0</v>
      </c>
      <c r="D786" s="100" t="e">
        <f>VLOOKUP(A786,VODANET!B797:G1573,6,0)</f>
        <v>#N/A</v>
      </c>
      <c r="E786" s="101" t="e">
        <f>VLOOKUP(A786,VODANET!B797:O1482,14,0)</f>
        <v>#N/A</v>
      </c>
    </row>
    <row r="787" spans="1:5">
      <c r="A787" s="76">
        <f>VODANET!B798</f>
        <v>0</v>
      </c>
      <c r="B787" s="76">
        <f>VODANET!A798</f>
        <v>0</v>
      </c>
      <c r="C787" s="76">
        <f>VODANET!J798</f>
        <v>0</v>
      </c>
      <c r="D787" s="100" t="e">
        <f>VLOOKUP(A787,VODANET!B798:G1574,6,0)</f>
        <v>#N/A</v>
      </c>
      <c r="E787" s="101" t="e">
        <f>VLOOKUP(A787,VODANET!B798:O1483,14,0)</f>
        <v>#N/A</v>
      </c>
    </row>
    <row r="788" spans="1:5">
      <c r="A788" s="76">
        <f>VODANET!B799</f>
        <v>0</v>
      </c>
      <c r="B788" s="76">
        <f>VODANET!A799</f>
        <v>0</v>
      </c>
      <c r="C788" s="76">
        <f>VODANET!J799</f>
        <v>0</v>
      </c>
      <c r="D788" s="100" t="e">
        <f>VLOOKUP(A788,VODANET!B799:G1575,6,0)</f>
        <v>#N/A</v>
      </c>
      <c r="E788" s="101" t="e">
        <f>VLOOKUP(A788,VODANET!B799:O1484,14,0)</f>
        <v>#N/A</v>
      </c>
    </row>
    <row r="789" spans="1:5">
      <c r="A789" s="76">
        <f>VODANET!B800</f>
        <v>0</v>
      </c>
      <c r="B789" s="76">
        <f>VODANET!A800</f>
        <v>0</v>
      </c>
      <c r="C789" s="76">
        <f>VODANET!J800</f>
        <v>0</v>
      </c>
      <c r="D789" s="100" t="e">
        <f>VLOOKUP(A789,VODANET!B800:G1576,6,0)</f>
        <v>#N/A</v>
      </c>
      <c r="E789" s="101" t="e">
        <f>VLOOKUP(A789,VODANET!B800:O1485,14,0)</f>
        <v>#N/A</v>
      </c>
    </row>
    <row r="790" spans="1:5">
      <c r="A790" s="76">
        <f>VODANET!B801</f>
        <v>0</v>
      </c>
      <c r="B790" s="76">
        <f>VODANET!A801</f>
        <v>0</v>
      </c>
      <c r="C790" s="76">
        <f>VODANET!J801</f>
        <v>0</v>
      </c>
      <c r="D790" s="100" t="e">
        <f>VLOOKUP(A790,VODANET!B801:G1577,6,0)</f>
        <v>#N/A</v>
      </c>
      <c r="E790" s="101" t="e">
        <f>VLOOKUP(A790,VODANET!B801:O1486,14,0)</f>
        <v>#N/A</v>
      </c>
    </row>
    <row r="791" spans="1:5">
      <c r="A791" s="76">
        <f>VODANET!B802</f>
        <v>0</v>
      </c>
      <c r="B791" s="76">
        <f>VODANET!A802</f>
        <v>0</v>
      </c>
      <c r="C791" s="76">
        <f>VODANET!J802</f>
        <v>0</v>
      </c>
      <c r="D791" s="100" t="e">
        <f>VLOOKUP(A791,VODANET!B802:G1578,6,0)</f>
        <v>#N/A</v>
      </c>
      <c r="E791" s="101" t="e">
        <f>VLOOKUP(A791,VODANET!B802:O1487,14,0)</f>
        <v>#N/A</v>
      </c>
    </row>
    <row r="792" spans="1:5">
      <c r="A792" s="76">
        <f>VODANET!B803</f>
        <v>0</v>
      </c>
      <c r="B792" s="76">
        <f>VODANET!A803</f>
        <v>0</v>
      </c>
      <c r="C792" s="76">
        <f>VODANET!J803</f>
        <v>0</v>
      </c>
      <c r="D792" s="100" t="e">
        <f>VLOOKUP(A792,VODANET!B803:G1579,6,0)</f>
        <v>#N/A</v>
      </c>
      <c r="E792" s="101" t="e">
        <f>VLOOKUP(A792,VODANET!B803:O1488,14,0)</f>
        <v>#N/A</v>
      </c>
    </row>
    <row r="793" spans="1:5">
      <c r="A793" s="76">
        <f>VODANET!B804</f>
        <v>0</v>
      </c>
      <c r="B793" s="76">
        <f>VODANET!A804</f>
        <v>0</v>
      </c>
      <c r="C793" s="76">
        <f>VODANET!J804</f>
        <v>0</v>
      </c>
      <c r="D793" s="100" t="e">
        <f>VLOOKUP(A793,VODANET!B804:G1580,6,0)</f>
        <v>#N/A</v>
      </c>
      <c r="E793" s="101" t="e">
        <f>VLOOKUP(A793,VODANET!B804:O1489,14,0)</f>
        <v>#N/A</v>
      </c>
    </row>
    <row r="794" spans="1:5">
      <c r="A794" s="76">
        <f>VODANET!B805</f>
        <v>0</v>
      </c>
      <c r="B794" s="76">
        <f>VODANET!A805</f>
        <v>0</v>
      </c>
      <c r="C794" s="76">
        <f>VODANET!J805</f>
        <v>0</v>
      </c>
      <c r="D794" s="100" t="e">
        <f>VLOOKUP(A794,VODANET!B805:G1581,6,0)</f>
        <v>#N/A</v>
      </c>
      <c r="E794" s="101" t="e">
        <f>VLOOKUP(A794,VODANET!B805:O1490,14,0)</f>
        <v>#N/A</v>
      </c>
    </row>
    <row r="795" spans="1:5">
      <c r="A795" s="76">
        <f>VODANET!B806</f>
        <v>0</v>
      </c>
      <c r="B795" s="76">
        <f>VODANET!A806</f>
        <v>0</v>
      </c>
      <c r="C795" s="76">
        <f>VODANET!J806</f>
        <v>0</v>
      </c>
      <c r="D795" s="100" t="e">
        <f>VLOOKUP(A795,VODANET!B806:G1582,6,0)</f>
        <v>#N/A</v>
      </c>
      <c r="E795" s="101" t="e">
        <f>VLOOKUP(A795,VODANET!B806:O1491,14,0)</f>
        <v>#N/A</v>
      </c>
    </row>
    <row r="796" spans="1:5">
      <c r="A796" s="76">
        <f>VODANET!B807</f>
        <v>0</v>
      </c>
      <c r="B796" s="76">
        <f>VODANET!A807</f>
        <v>0</v>
      </c>
      <c r="C796" s="76">
        <f>VODANET!J807</f>
        <v>0</v>
      </c>
      <c r="D796" s="100" t="e">
        <f>VLOOKUP(A796,VODANET!B807:G1583,6,0)</f>
        <v>#N/A</v>
      </c>
      <c r="E796" s="101" t="e">
        <f>VLOOKUP(A796,VODANET!B807:O1492,14,0)</f>
        <v>#N/A</v>
      </c>
    </row>
    <row r="797" spans="1:5">
      <c r="A797" s="76">
        <f>VODANET!B808</f>
        <v>0</v>
      </c>
      <c r="B797" s="76">
        <f>VODANET!A808</f>
        <v>0</v>
      </c>
      <c r="C797" s="76">
        <f>VODANET!J808</f>
        <v>0</v>
      </c>
      <c r="D797" s="100" t="e">
        <f>VLOOKUP(A797,VODANET!B808:G1584,6,0)</f>
        <v>#N/A</v>
      </c>
      <c r="E797" s="101" t="e">
        <f>VLOOKUP(A797,VODANET!B808:O1493,14,0)</f>
        <v>#N/A</v>
      </c>
    </row>
    <row r="798" spans="1:5">
      <c r="A798" s="76">
        <f>VODANET!B809</f>
        <v>0</v>
      </c>
      <c r="B798" s="76">
        <f>VODANET!A809</f>
        <v>0</v>
      </c>
      <c r="C798" s="76">
        <f>VODANET!J809</f>
        <v>0</v>
      </c>
      <c r="D798" s="100" t="e">
        <f>VLOOKUP(A798,VODANET!B809:G1585,6,0)</f>
        <v>#N/A</v>
      </c>
      <c r="E798" s="101" t="e">
        <f>VLOOKUP(A798,VODANET!B809:O1494,14,0)</f>
        <v>#N/A</v>
      </c>
    </row>
    <row r="799" spans="1:5">
      <c r="A799" s="76">
        <f>VODANET!B810</f>
        <v>0</v>
      </c>
      <c r="B799" s="76">
        <f>VODANET!A810</f>
        <v>0</v>
      </c>
      <c r="C799" s="76">
        <f>VODANET!J810</f>
        <v>0</v>
      </c>
      <c r="D799" s="100" t="e">
        <f>VLOOKUP(A799,VODANET!B810:G1586,6,0)</f>
        <v>#N/A</v>
      </c>
      <c r="E799" s="101" t="e">
        <f>VLOOKUP(A799,VODANET!B810:O1495,14,0)</f>
        <v>#N/A</v>
      </c>
    </row>
    <row r="800" spans="1:5">
      <c r="A800" s="76">
        <f>VODANET!B811</f>
        <v>0</v>
      </c>
      <c r="B800" s="76">
        <f>VODANET!A811</f>
        <v>0</v>
      </c>
      <c r="C800" s="76">
        <f>VODANET!J811</f>
        <v>0</v>
      </c>
      <c r="D800" s="100" t="e">
        <f>VLOOKUP(A800,VODANET!B811:G1587,6,0)</f>
        <v>#N/A</v>
      </c>
      <c r="E800" s="101" t="e">
        <f>VLOOKUP(A800,VODANET!B811:O1496,14,0)</f>
        <v>#N/A</v>
      </c>
    </row>
    <row r="801" spans="1:5">
      <c r="A801" s="76">
        <f>VODANET!B812</f>
        <v>0</v>
      </c>
      <c r="B801" s="76">
        <f>VODANET!A812</f>
        <v>0</v>
      </c>
      <c r="C801" s="76">
        <f>VODANET!J812</f>
        <v>0</v>
      </c>
      <c r="D801" s="100" t="e">
        <f>VLOOKUP(A801,VODANET!B812:G1588,6,0)</f>
        <v>#N/A</v>
      </c>
      <c r="E801" s="101" t="e">
        <f>VLOOKUP(A801,VODANET!B812:O1497,14,0)</f>
        <v>#N/A</v>
      </c>
    </row>
    <row r="802" spans="1:5">
      <c r="A802" s="76">
        <f>VODANET!B813</f>
        <v>0</v>
      </c>
      <c r="B802" s="76">
        <f>VODANET!A813</f>
        <v>0</v>
      </c>
      <c r="C802" s="76">
        <f>VODANET!J813</f>
        <v>0</v>
      </c>
      <c r="D802" s="100" t="e">
        <f>VLOOKUP(A802,VODANET!B813:G1589,6,0)</f>
        <v>#N/A</v>
      </c>
      <c r="E802" s="101" t="e">
        <f>VLOOKUP(A802,VODANET!B813:O1498,14,0)</f>
        <v>#N/A</v>
      </c>
    </row>
    <row r="803" spans="1:5">
      <c r="A803" s="76">
        <f>VODANET!B814</f>
        <v>0</v>
      </c>
      <c r="B803" s="76">
        <f>VODANET!A814</f>
        <v>0</v>
      </c>
      <c r="C803" s="76">
        <f>VODANET!J814</f>
        <v>0</v>
      </c>
      <c r="D803" s="100" t="e">
        <f>VLOOKUP(A803,VODANET!B814:G1590,6,0)</f>
        <v>#N/A</v>
      </c>
      <c r="E803" s="101" t="e">
        <f>VLOOKUP(A803,VODANET!B814:O1499,14,0)</f>
        <v>#N/A</v>
      </c>
    </row>
    <row r="804" spans="1:5">
      <c r="A804" s="76">
        <f>VODANET!B815</f>
        <v>0</v>
      </c>
      <c r="B804" s="76">
        <f>VODANET!A815</f>
        <v>0</v>
      </c>
      <c r="C804" s="76">
        <f>VODANET!J815</f>
        <v>0</v>
      </c>
      <c r="D804" s="100" t="e">
        <f>VLOOKUP(A804,VODANET!B815:G1591,6,0)</f>
        <v>#N/A</v>
      </c>
      <c r="E804" s="101" t="e">
        <f>VLOOKUP(A804,VODANET!B815:O1500,14,0)</f>
        <v>#N/A</v>
      </c>
    </row>
    <row r="805" spans="1:5">
      <c r="A805" s="76">
        <f>VODANET!B816</f>
        <v>0</v>
      </c>
      <c r="B805" s="76">
        <f>VODANET!A816</f>
        <v>0</v>
      </c>
      <c r="C805" s="76">
        <f>VODANET!J816</f>
        <v>0</v>
      </c>
      <c r="D805" s="100" t="e">
        <f>VLOOKUP(A805,VODANET!B816:G1592,6,0)</f>
        <v>#N/A</v>
      </c>
      <c r="E805" s="101" t="e">
        <f>VLOOKUP(A805,VODANET!B816:O1501,14,0)</f>
        <v>#N/A</v>
      </c>
    </row>
    <row r="806" spans="1:5">
      <c r="A806" s="76">
        <f>VODANET!B817</f>
        <v>0</v>
      </c>
      <c r="B806" s="76">
        <f>VODANET!A817</f>
        <v>0</v>
      </c>
      <c r="C806" s="76">
        <f>VODANET!J817</f>
        <v>0</v>
      </c>
      <c r="D806" s="100" t="e">
        <f>VLOOKUP(A806,VODANET!B817:G1593,6,0)</f>
        <v>#N/A</v>
      </c>
      <c r="E806" s="101" t="e">
        <f>VLOOKUP(A806,VODANET!B817:O1502,14,0)</f>
        <v>#N/A</v>
      </c>
    </row>
    <row r="807" spans="1:5">
      <c r="A807" s="76">
        <f>VODANET!B818</f>
        <v>0</v>
      </c>
      <c r="B807" s="76">
        <f>VODANET!A818</f>
        <v>0</v>
      </c>
      <c r="C807" s="76">
        <f>VODANET!J818</f>
        <v>0</v>
      </c>
      <c r="D807" s="100" t="e">
        <f>VLOOKUP(A807,VODANET!B818:G1594,6,0)</f>
        <v>#N/A</v>
      </c>
      <c r="E807" s="101" t="e">
        <f>VLOOKUP(A807,VODANET!B818:O1503,14,0)</f>
        <v>#N/A</v>
      </c>
    </row>
    <row r="808" spans="1:5">
      <c r="A808" s="76">
        <f>VODANET!B819</f>
        <v>0</v>
      </c>
      <c r="B808" s="76">
        <f>VODANET!A819</f>
        <v>0</v>
      </c>
      <c r="C808" s="76">
        <f>VODANET!J819</f>
        <v>0</v>
      </c>
      <c r="D808" s="100" t="e">
        <f>VLOOKUP(A808,VODANET!B819:G1595,6,0)</f>
        <v>#N/A</v>
      </c>
      <c r="E808" s="101" t="e">
        <f>VLOOKUP(A808,VODANET!B819:O1504,14,0)</f>
        <v>#N/A</v>
      </c>
    </row>
    <row r="809" spans="1:5">
      <c r="A809" s="76">
        <f>VODANET!B820</f>
        <v>0</v>
      </c>
      <c r="B809" s="76">
        <f>VODANET!A820</f>
        <v>0</v>
      </c>
      <c r="C809" s="76">
        <f>VODANET!J820</f>
        <v>0</v>
      </c>
      <c r="D809" s="100" t="e">
        <f>VLOOKUP(A809,VODANET!B820:G1596,6,0)</f>
        <v>#N/A</v>
      </c>
      <c r="E809" s="101" t="e">
        <f>VLOOKUP(A809,VODANET!B820:O1505,14,0)</f>
        <v>#N/A</v>
      </c>
    </row>
    <row r="810" spans="1:5">
      <c r="A810" s="76">
        <f>VODANET!B821</f>
        <v>0</v>
      </c>
      <c r="B810" s="76">
        <f>VODANET!A821</f>
        <v>0</v>
      </c>
      <c r="C810" s="76">
        <f>VODANET!J821</f>
        <v>0</v>
      </c>
      <c r="D810" s="100" t="e">
        <f>VLOOKUP(A810,VODANET!B821:G1597,6,0)</f>
        <v>#N/A</v>
      </c>
      <c r="E810" s="101" t="e">
        <f>VLOOKUP(A810,VODANET!B821:O1506,14,0)</f>
        <v>#N/A</v>
      </c>
    </row>
    <row r="811" spans="1:5">
      <c r="A811" s="76">
        <f>VODANET!B822</f>
        <v>0</v>
      </c>
      <c r="B811" s="76">
        <f>VODANET!A822</f>
        <v>0</v>
      </c>
      <c r="C811" s="76">
        <f>VODANET!J822</f>
        <v>0</v>
      </c>
      <c r="D811" s="100" t="e">
        <f>VLOOKUP(A811,VODANET!B822:G1598,6,0)</f>
        <v>#N/A</v>
      </c>
      <c r="E811" s="101" t="e">
        <f>VLOOKUP(A811,VODANET!B822:O1507,14,0)</f>
        <v>#N/A</v>
      </c>
    </row>
    <row r="812" spans="1:5">
      <c r="A812" s="76">
        <f>VODANET!B823</f>
        <v>0</v>
      </c>
      <c r="B812" s="76">
        <f>VODANET!A823</f>
        <v>0</v>
      </c>
      <c r="C812" s="76">
        <f>VODANET!J823</f>
        <v>0</v>
      </c>
      <c r="D812" s="100" t="e">
        <f>VLOOKUP(A812,VODANET!B823:G1599,6,0)</f>
        <v>#N/A</v>
      </c>
      <c r="E812" s="101" t="e">
        <f>VLOOKUP(A812,VODANET!B823:O1508,14,0)</f>
        <v>#N/A</v>
      </c>
    </row>
    <row r="813" spans="1:5">
      <c r="A813" s="76">
        <f>VODANET!B824</f>
        <v>0</v>
      </c>
      <c r="B813" s="76">
        <f>VODANET!A824</f>
        <v>0</v>
      </c>
      <c r="C813" s="76">
        <f>VODANET!J824</f>
        <v>0</v>
      </c>
      <c r="D813" s="100" t="e">
        <f>VLOOKUP(A813,VODANET!B824:G1600,6,0)</f>
        <v>#N/A</v>
      </c>
      <c r="E813" s="101" t="e">
        <f>VLOOKUP(A813,VODANET!B824:O1509,14,0)</f>
        <v>#N/A</v>
      </c>
    </row>
    <row r="814" spans="1:5">
      <c r="A814" s="76">
        <f>VODANET!B825</f>
        <v>0</v>
      </c>
      <c r="B814" s="76">
        <f>VODANET!A825</f>
        <v>0</v>
      </c>
      <c r="C814" s="76">
        <f>VODANET!J825</f>
        <v>0</v>
      </c>
      <c r="D814" s="100" t="e">
        <f>VLOOKUP(A814,VODANET!B825:G1601,6,0)</f>
        <v>#N/A</v>
      </c>
      <c r="E814" s="101" t="e">
        <f>VLOOKUP(A814,VODANET!B825:O1510,14,0)</f>
        <v>#N/A</v>
      </c>
    </row>
    <row r="815" spans="1:5">
      <c r="A815" s="76">
        <f>VODANET!B826</f>
        <v>0</v>
      </c>
      <c r="B815" s="76">
        <f>VODANET!A826</f>
        <v>0</v>
      </c>
      <c r="C815" s="76">
        <f>VODANET!J826</f>
        <v>0</v>
      </c>
      <c r="D815" s="100" t="e">
        <f>VLOOKUP(A815,VODANET!B826:G1602,6,0)</f>
        <v>#N/A</v>
      </c>
      <c r="E815" s="101" t="e">
        <f>VLOOKUP(A815,VODANET!B826:O1511,14,0)</f>
        <v>#N/A</v>
      </c>
    </row>
    <row r="816" spans="1:5">
      <c r="A816" s="76">
        <f>VODANET!B827</f>
        <v>0</v>
      </c>
      <c r="B816" s="76">
        <f>VODANET!A827</f>
        <v>0</v>
      </c>
      <c r="C816" s="76">
        <f>VODANET!J827</f>
        <v>0</v>
      </c>
      <c r="D816" s="100" t="e">
        <f>VLOOKUP(A816,VODANET!B827:G1603,6,0)</f>
        <v>#N/A</v>
      </c>
      <c r="E816" s="101" t="e">
        <f>VLOOKUP(A816,VODANET!B827:O1512,14,0)</f>
        <v>#N/A</v>
      </c>
    </row>
    <row r="817" spans="1:5">
      <c r="A817" s="76">
        <f>VODANET!B828</f>
        <v>0</v>
      </c>
      <c r="B817" s="76">
        <f>VODANET!A828</f>
        <v>0</v>
      </c>
      <c r="C817" s="76">
        <f>VODANET!J828</f>
        <v>0</v>
      </c>
      <c r="D817" s="100" t="e">
        <f>VLOOKUP(A817,VODANET!B828:G1604,6,0)</f>
        <v>#N/A</v>
      </c>
      <c r="E817" s="101" t="e">
        <f>VLOOKUP(A817,VODANET!B828:O1513,14,0)</f>
        <v>#N/A</v>
      </c>
    </row>
    <row r="818" spans="1:5">
      <c r="A818" s="76">
        <f>VODANET!B829</f>
        <v>0</v>
      </c>
      <c r="B818" s="76">
        <f>VODANET!A829</f>
        <v>0</v>
      </c>
      <c r="C818" s="76">
        <f>VODANET!J829</f>
        <v>0</v>
      </c>
      <c r="D818" s="100" t="e">
        <f>VLOOKUP(A818,VODANET!B829:G1605,6,0)</f>
        <v>#N/A</v>
      </c>
      <c r="E818" s="101" t="e">
        <f>VLOOKUP(A818,VODANET!B829:O1514,14,0)</f>
        <v>#N/A</v>
      </c>
    </row>
    <row r="819" spans="1:5">
      <c r="A819" s="76">
        <f>VODANET!B830</f>
        <v>0</v>
      </c>
      <c r="B819" s="76">
        <f>VODANET!A830</f>
        <v>0</v>
      </c>
      <c r="C819" s="76">
        <f>VODANET!J830</f>
        <v>0</v>
      </c>
      <c r="D819" s="100" t="e">
        <f>VLOOKUP(A819,VODANET!B830:G1606,6,0)</f>
        <v>#N/A</v>
      </c>
      <c r="E819" s="101" t="e">
        <f>VLOOKUP(A819,VODANET!B830:O1515,14,0)</f>
        <v>#N/A</v>
      </c>
    </row>
    <row r="820" spans="1:5">
      <c r="A820" s="76">
        <f>VODANET!B831</f>
        <v>0</v>
      </c>
      <c r="B820" s="76">
        <f>VODANET!A831</f>
        <v>0</v>
      </c>
      <c r="C820" s="76">
        <f>VODANET!J831</f>
        <v>0</v>
      </c>
      <c r="D820" s="100" t="e">
        <f>VLOOKUP(A820,VODANET!B831:G1607,6,0)</f>
        <v>#N/A</v>
      </c>
      <c r="E820" s="101" t="e">
        <f>VLOOKUP(A820,VODANET!B831:O1516,14,0)</f>
        <v>#N/A</v>
      </c>
    </row>
    <row r="821" spans="1:5">
      <c r="A821" s="76">
        <f>VODANET!B832</f>
        <v>0</v>
      </c>
      <c r="B821" s="76">
        <f>VODANET!A832</f>
        <v>0</v>
      </c>
      <c r="C821" s="76">
        <f>VODANET!J832</f>
        <v>0</v>
      </c>
      <c r="D821" s="100" t="e">
        <f>VLOOKUP(A821,VODANET!B832:G1608,6,0)</f>
        <v>#N/A</v>
      </c>
      <c r="E821" s="101" t="e">
        <f>VLOOKUP(A821,VODANET!B832:O1517,14,0)</f>
        <v>#N/A</v>
      </c>
    </row>
    <row r="822" spans="1:5">
      <c r="A822" s="76">
        <f>VODANET!B833</f>
        <v>0</v>
      </c>
      <c r="B822" s="76">
        <f>VODANET!A833</f>
        <v>0</v>
      </c>
      <c r="C822" s="76">
        <f>VODANET!J833</f>
        <v>0</v>
      </c>
      <c r="D822" s="100" t="e">
        <f>VLOOKUP(A822,VODANET!B833:G1609,6,0)</f>
        <v>#N/A</v>
      </c>
      <c r="E822" s="101" t="e">
        <f>VLOOKUP(A822,VODANET!B833:O1518,14,0)</f>
        <v>#N/A</v>
      </c>
    </row>
    <row r="823" spans="1:5">
      <c r="A823" s="76">
        <f>VODANET!B834</f>
        <v>0</v>
      </c>
      <c r="B823" s="76">
        <f>VODANET!A834</f>
        <v>0</v>
      </c>
      <c r="C823" s="76">
        <f>VODANET!J834</f>
        <v>0</v>
      </c>
      <c r="D823" s="100" t="e">
        <f>VLOOKUP(A823,VODANET!B834:G1610,6,0)</f>
        <v>#N/A</v>
      </c>
      <c r="E823" s="101" t="e">
        <f>VLOOKUP(A823,VODANET!B834:O1519,14,0)</f>
        <v>#N/A</v>
      </c>
    </row>
    <row r="824" spans="1:5">
      <c r="A824" s="76">
        <f>VODANET!B835</f>
        <v>0</v>
      </c>
      <c r="B824" s="76">
        <f>VODANET!A835</f>
        <v>0</v>
      </c>
      <c r="C824" s="76">
        <f>VODANET!J835</f>
        <v>0</v>
      </c>
      <c r="D824" s="100" t="e">
        <f>VLOOKUP(A824,VODANET!B835:G1611,6,0)</f>
        <v>#N/A</v>
      </c>
      <c r="E824" s="101" t="e">
        <f>VLOOKUP(A824,VODANET!B835:O1520,14,0)</f>
        <v>#N/A</v>
      </c>
    </row>
    <row r="825" spans="1:5">
      <c r="A825" s="76">
        <f>VODANET!B836</f>
        <v>0</v>
      </c>
      <c r="B825" s="76">
        <f>VODANET!A836</f>
        <v>0</v>
      </c>
      <c r="C825" s="76">
        <f>VODANET!J836</f>
        <v>0</v>
      </c>
      <c r="D825" s="100" t="e">
        <f>VLOOKUP(A825,VODANET!B836:G1612,6,0)</f>
        <v>#N/A</v>
      </c>
      <c r="E825" s="101" t="e">
        <f>VLOOKUP(A825,VODANET!B836:O1521,14,0)</f>
        <v>#N/A</v>
      </c>
    </row>
    <row r="826" spans="1:5">
      <c r="A826" s="76">
        <f>VODANET!B837</f>
        <v>0</v>
      </c>
      <c r="B826" s="76">
        <f>VODANET!A837</f>
        <v>0</v>
      </c>
      <c r="C826" s="76">
        <f>VODANET!J837</f>
        <v>0</v>
      </c>
      <c r="D826" s="100" t="e">
        <f>VLOOKUP(A826,VODANET!B837:G1613,6,0)</f>
        <v>#N/A</v>
      </c>
      <c r="E826" s="101" t="e">
        <f>VLOOKUP(A826,VODANET!B837:O1522,14,0)</f>
        <v>#N/A</v>
      </c>
    </row>
    <row r="827" spans="1:5">
      <c r="A827" s="76">
        <f>VODANET!B838</f>
        <v>0</v>
      </c>
      <c r="B827" s="76">
        <f>VODANET!A838</f>
        <v>0</v>
      </c>
      <c r="C827" s="76">
        <f>VODANET!J838</f>
        <v>0</v>
      </c>
      <c r="D827" s="100" t="e">
        <f>VLOOKUP(A827,VODANET!B838:G1614,6,0)</f>
        <v>#N/A</v>
      </c>
      <c r="E827" s="101" t="e">
        <f>VLOOKUP(A827,VODANET!B838:O1523,14,0)</f>
        <v>#N/A</v>
      </c>
    </row>
    <row r="828" spans="1:5">
      <c r="A828" s="76">
        <f>VODANET!B839</f>
        <v>0</v>
      </c>
      <c r="B828" s="76">
        <f>VODANET!A839</f>
        <v>0</v>
      </c>
      <c r="C828" s="76">
        <f>VODANET!J839</f>
        <v>0</v>
      </c>
      <c r="D828" s="100" t="e">
        <f>VLOOKUP(A828,VODANET!B839:G1615,6,0)</f>
        <v>#N/A</v>
      </c>
      <c r="E828" s="101" t="e">
        <f>VLOOKUP(A828,VODANET!B839:O1524,14,0)</f>
        <v>#N/A</v>
      </c>
    </row>
    <row r="829" spans="1:5">
      <c r="A829" s="76">
        <f>VODANET!B840</f>
        <v>0</v>
      </c>
      <c r="B829" s="76">
        <f>VODANET!A840</f>
        <v>0</v>
      </c>
      <c r="C829" s="76">
        <f>VODANET!J840</f>
        <v>0</v>
      </c>
      <c r="D829" s="100" t="e">
        <f>VLOOKUP(A829,VODANET!B840:G1616,6,0)</f>
        <v>#N/A</v>
      </c>
      <c r="E829" s="101" t="e">
        <f>VLOOKUP(A829,VODANET!B840:O1525,14,0)</f>
        <v>#N/A</v>
      </c>
    </row>
    <row r="830" spans="1:5">
      <c r="A830" s="76">
        <f>VODANET!B841</f>
        <v>0</v>
      </c>
      <c r="B830" s="76">
        <f>VODANET!A841</f>
        <v>0</v>
      </c>
      <c r="C830" s="76">
        <f>VODANET!J841</f>
        <v>0</v>
      </c>
      <c r="D830" s="100" t="e">
        <f>VLOOKUP(A830,VODANET!B841:G1617,6,0)</f>
        <v>#N/A</v>
      </c>
      <c r="E830" s="101" t="e">
        <f>VLOOKUP(A830,VODANET!B841:O1526,14,0)</f>
        <v>#N/A</v>
      </c>
    </row>
    <row r="831" spans="1:5">
      <c r="A831" s="76">
        <f>VODANET!B842</f>
        <v>0</v>
      </c>
      <c r="B831" s="76">
        <f>VODANET!A842</f>
        <v>0</v>
      </c>
      <c r="C831" s="76">
        <f>VODANET!J842</f>
        <v>0</v>
      </c>
      <c r="D831" s="100" t="e">
        <f>VLOOKUP(A831,VODANET!B842:G1618,6,0)</f>
        <v>#N/A</v>
      </c>
      <c r="E831" s="101" t="e">
        <f>VLOOKUP(A831,VODANET!B842:O1527,14,0)</f>
        <v>#N/A</v>
      </c>
    </row>
    <row r="832" spans="1:5">
      <c r="A832" s="76">
        <f>VODANET!B843</f>
        <v>0</v>
      </c>
      <c r="B832" s="76">
        <f>VODANET!A843</f>
        <v>0</v>
      </c>
      <c r="C832" s="76">
        <f>VODANET!J843</f>
        <v>0</v>
      </c>
      <c r="D832" s="100" t="e">
        <f>VLOOKUP(A832,VODANET!B843:G1619,6,0)</f>
        <v>#N/A</v>
      </c>
      <c r="E832" s="101" t="e">
        <f>VLOOKUP(A832,VODANET!B843:O1528,14,0)</f>
        <v>#N/A</v>
      </c>
    </row>
    <row r="833" spans="1:5">
      <c r="A833" s="76">
        <f>VODANET!B844</f>
        <v>0</v>
      </c>
      <c r="B833" s="76">
        <f>VODANET!A844</f>
        <v>0</v>
      </c>
      <c r="C833" s="76">
        <f>VODANET!J844</f>
        <v>0</v>
      </c>
      <c r="D833" s="100" t="e">
        <f>VLOOKUP(A833,VODANET!B844:G1620,6,0)</f>
        <v>#N/A</v>
      </c>
      <c r="E833" s="101" t="e">
        <f>VLOOKUP(A833,VODANET!B844:O1529,14,0)</f>
        <v>#N/A</v>
      </c>
    </row>
    <row r="834" spans="1:5">
      <c r="A834" s="76">
        <f>VODANET!B845</f>
        <v>0</v>
      </c>
      <c r="B834" s="76">
        <f>VODANET!A845</f>
        <v>0</v>
      </c>
      <c r="C834" s="76">
        <f>VODANET!J845</f>
        <v>0</v>
      </c>
      <c r="D834" s="100" t="e">
        <f>VLOOKUP(A834,VODANET!B845:G1621,6,0)</f>
        <v>#N/A</v>
      </c>
      <c r="E834" s="101" t="e">
        <f>VLOOKUP(A834,VODANET!B845:O1530,14,0)</f>
        <v>#N/A</v>
      </c>
    </row>
    <row r="835" spans="1:5">
      <c r="A835" s="76">
        <f>VODANET!B846</f>
        <v>0</v>
      </c>
      <c r="B835" s="76">
        <f>VODANET!A846</f>
        <v>0</v>
      </c>
      <c r="C835" s="76">
        <f>VODANET!J846</f>
        <v>0</v>
      </c>
      <c r="D835" s="100" t="e">
        <f>VLOOKUP(A835,VODANET!B846:G1622,6,0)</f>
        <v>#N/A</v>
      </c>
      <c r="E835" s="101" t="e">
        <f>VLOOKUP(A835,VODANET!B846:O1531,14,0)</f>
        <v>#N/A</v>
      </c>
    </row>
    <row r="836" spans="1:5">
      <c r="A836" s="76">
        <f>VODANET!B847</f>
        <v>0</v>
      </c>
      <c r="B836" s="76">
        <f>VODANET!A847</f>
        <v>0</v>
      </c>
      <c r="C836" s="76">
        <f>VODANET!J847</f>
        <v>0</v>
      </c>
      <c r="D836" s="100" t="e">
        <f>VLOOKUP(A836,VODANET!B847:G1623,6,0)</f>
        <v>#N/A</v>
      </c>
      <c r="E836" s="101" t="e">
        <f>VLOOKUP(A836,VODANET!B847:O1532,14,0)</f>
        <v>#N/A</v>
      </c>
    </row>
    <row r="837" spans="1:5">
      <c r="A837" s="76">
        <f>VODANET!B848</f>
        <v>0</v>
      </c>
      <c r="B837" s="76">
        <f>VODANET!A848</f>
        <v>0</v>
      </c>
      <c r="C837" s="76">
        <f>VODANET!J848</f>
        <v>0</v>
      </c>
      <c r="D837" s="100" t="e">
        <f>VLOOKUP(A837,VODANET!B848:G1624,6,0)</f>
        <v>#N/A</v>
      </c>
      <c r="E837" s="101" t="e">
        <f>VLOOKUP(A837,VODANET!B848:O1533,14,0)</f>
        <v>#N/A</v>
      </c>
    </row>
    <row r="838" spans="1:5">
      <c r="A838" s="76">
        <f>VODANET!B849</f>
        <v>0</v>
      </c>
      <c r="B838" s="76">
        <f>VODANET!A849</f>
        <v>0</v>
      </c>
      <c r="C838" s="76">
        <f>VODANET!J849</f>
        <v>0</v>
      </c>
      <c r="D838" s="100" t="e">
        <f>VLOOKUP(A838,VODANET!B849:G1625,6,0)</f>
        <v>#N/A</v>
      </c>
      <c r="E838" s="101" t="e">
        <f>VLOOKUP(A838,VODANET!B849:O1534,14,0)</f>
        <v>#N/A</v>
      </c>
    </row>
    <row r="839" spans="1:5">
      <c r="A839" s="76">
        <f>VODANET!B850</f>
        <v>0</v>
      </c>
      <c r="B839" s="76">
        <f>VODANET!A850</f>
        <v>0</v>
      </c>
      <c r="C839" s="76">
        <f>VODANET!J850</f>
        <v>0</v>
      </c>
      <c r="D839" s="100" t="e">
        <f>VLOOKUP(A839,VODANET!B850:G1626,6,0)</f>
        <v>#N/A</v>
      </c>
      <c r="E839" s="101" t="e">
        <f>VLOOKUP(A839,VODANET!B850:O1535,14,0)</f>
        <v>#N/A</v>
      </c>
    </row>
    <row r="840" spans="1:5">
      <c r="A840" s="76">
        <f>VODANET!B851</f>
        <v>0</v>
      </c>
      <c r="B840" s="76">
        <f>VODANET!A851</f>
        <v>0</v>
      </c>
      <c r="C840" s="76">
        <f>VODANET!J851</f>
        <v>0</v>
      </c>
      <c r="D840" s="100" t="e">
        <f>VLOOKUP(A840,VODANET!B851:G1627,6,0)</f>
        <v>#N/A</v>
      </c>
      <c r="E840" s="101" t="e">
        <f>VLOOKUP(A840,VODANET!B851:O1536,14,0)</f>
        <v>#N/A</v>
      </c>
    </row>
    <row r="841" spans="1:5">
      <c r="A841" s="76">
        <f>VODANET!B852</f>
        <v>0</v>
      </c>
      <c r="B841" s="76">
        <f>VODANET!A852</f>
        <v>0</v>
      </c>
      <c r="C841" s="76">
        <f>VODANET!J852</f>
        <v>0</v>
      </c>
      <c r="D841" s="100" t="e">
        <f>VLOOKUP(A841,VODANET!B852:G1628,6,0)</f>
        <v>#N/A</v>
      </c>
      <c r="E841" s="101" t="e">
        <f>VLOOKUP(A841,VODANET!B852:O1537,14,0)</f>
        <v>#N/A</v>
      </c>
    </row>
    <row r="842" spans="1:5">
      <c r="A842" s="76">
        <f>VODANET!B853</f>
        <v>0</v>
      </c>
      <c r="B842" s="76">
        <f>VODANET!A853</f>
        <v>0</v>
      </c>
      <c r="C842" s="76">
        <f>VODANET!J853</f>
        <v>0</v>
      </c>
      <c r="D842" s="100" t="e">
        <f>VLOOKUP(A842,VODANET!B853:G1629,6,0)</f>
        <v>#N/A</v>
      </c>
      <c r="E842" s="101" t="e">
        <f>VLOOKUP(A842,VODANET!B853:O1538,14,0)</f>
        <v>#N/A</v>
      </c>
    </row>
    <row r="843" spans="1:5">
      <c r="A843" s="76">
        <f>VODANET!B854</f>
        <v>0</v>
      </c>
      <c r="B843" s="76">
        <f>VODANET!A854</f>
        <v>0</v>
      </c>
      <c r="C843" s="76">
        <f>VODANET!J854</f>
        <v>0</v>
      </c>
      <c r="D843" s="100" t="e">
        <f>VLOOKUP(A843,VODANET!B854:G1630,6,0)</f>
        <v>#N/A</v>
      </c>
      <c r="E843" s="101" t="e">
        <f>VLOOKUP(A843,VODANET!B854:O1539,14,0)</f>
        <v>#N/A</v>
      </c>
    </row>
    <row r="844" spans="1:5">
      <c r="A844" s="76">
        <f>VODANET!B855</f>
        <v>0</v>
      </c>
      <c r="B844" s="76">
        <f>VODANET!A855</f>
        <v>0</v>
      </c>
      <c r="C844" s="76">
        <f>VODANET!J855</f>
        <v>0</v>
      </c>
      <c r="D844" s="100" t="e">
        <f>VLOOKUP(A844,VODANET!B855:G1631,6,0)</f>
        <v>#N/A</v>
      </c>
      <c r="E844" s="101" t="e">
        <f>VLOOKUP(A844,VODANET!B855:O1540,14,0)</f>
        <v>#N/A</v>
      </c>
    </row>
    <row r="845" spans="1:5">
      <c r="A845" s="76">
        <f>VODANET!B856</f>
        <v>0</v>
      </c>
      <c r="B845" s="76">
        <f>VODANET!A856</f>
        <v>0</v>
      </c>
      <c r="C845" s="76">
        <f>VODANET!J856</f>
        <v>0</v>
      </c>
      <c r="D845" s="100" t="e">
        <f>VLOOKUP(A845,VODANET!B856:G1632,6,0)</f>
        <v>#N/A</v>
      </c>
      <c r="E845" s="101" t="e">
        <f>VLOOKUP(A845,VODANET!B856:O1541,14,0)</f>
        <v>#N/A</v>
      </c>
    </row>
    <row r="846" spans="1:5">
      <c r="A846" s="76">
        <f>VODANET!B857</f>
        <v>0</v>
      </c>
      <c r="B846" s="76">
        <f>VODANET!A857</f>
        <v>0</v>
      </c>
      <c r="C846" s="76">
        <f>VODANET!J857</f>
        <v>0</v>
      </c>
      <c r="D846" s="100" t="e">
        <f>VLOOKUP(A846,VODANET!B857:G1633,6,0)</f>
        <v>#N/A</v>
      </c>
      <c r="E846" s="101" t="e">
        <f>VLOOKUP(A846,VODANET!B857:O1542,14,0)</f>
        <v>#N/A</v>
      </c>
    </row>
    <row r="847" spans="1:5">
      <c r="A847" s="76">
        <f>VODANET!B858</f>
        <v>0</v>
      </c>
      <c r="B847" s="76">
        <f>VODANET!A858</f>
        <v>0</v>
      </c>
      <c r="C847" s="76">
        <f>VODANET!J858</f>
        <v>0</v>
      </c>
      <c r="D847" s="100" t="e">
        <f>VLOOKUP(A847,VODANET!B858:G1634,6,0)</f>
        <v>#N/A</v>
      </c>
      <c r="E847" s="101" t="e">
        <f>VLOOKUP(A847,VODANET!B858:O1543,14,0)</f>
        <v>#N/A</v>
      </c>
    </row>
    <row r="848" spans="1:5">
      <c r="A848" s="76">
        <f>VODANET!B859</f>
        <v>0</v>
      </c>
      <c r="B848" s="76">
        <f>VODANET!A859</f>
        <v>0</v>
      </c>
      <c r="C848" s="76">
        <f>VODANET!J859</f>
        <v>0</v>
      </c>
      <c r="D848" s="100" t="e">
        <f>VLOOKUP(A848,VODANET!B859:G1635,6,0)</f>
        <v>#N/A</v>
      </c>
      <c r="E848" s="101" t="e">
        <f>VLOOKUP(A848,VODANET!B859:O1544,14,0)</f>
        <v>#N/A</v>
      </c>
    </row>
    <row r="849" spans="1:5">
      <c r="A849" s="76">
        <f>VODANET!B860</f>
        <v>0</v>
      </c>
      <c r="B849" s="76">
        <f>VODANET!A860</f>
        <v>0</v>
      </c>
      <c r="C849" s="76">
        <f>VODANET!J860</f>
        <v>0</v>
      </c>
      <c r="D849" s="100" t="e">
        <f>VLOOKUP(A849,VODANET!B860:G1636,6,0)</f>
        <v>#N/A</v>
      </c>
      <c r="E849" s="101" t="e">
        <f>VLOOKUP(A849,VODANET!B860:O1545,14,0)</f>
        <v>#N/A</v>
      </c>
    </row>
    <row r="850" spans="1:5">
      <c r="A850" s="76">
        <f>VODANET!B861</f>
        <v>0</v>
      </c>
      <c r="B850" s="76">
        <f>VODANET!A861</f>
        <v>0</v>
      </c>
      <c r="C850" s="76">
        <f>VODANET!J861</f>
        <v>0</v>
      </c>
      <c r="D850" s="100" t="e">
        <f>VLOOKUP(A850,VODANET!B861:G1637,6,0)</f>
        <v>#N/A</v>
      </c>
      <c r="E850" s="101" t="e">
        <f>VLOOKUP(A850,VODANET!B861:O1546,14,0)</f>
        <v>#N/A</v>
      </c>
    </row>
    <row r="851" spans="1:5">
      <c r="A851" s="76">
        <f>VODANET!B862</f>
        <v>0</v>
      </c>
      <c r="B851" s="76">
        <f>VODANET!A862</f>
        <v>0</v>
      </c>
      <c r="C851" s="76">
        <f>VODANET!J862</f>
        <v>0</v>
      </c>
      <c r="D851" s="100" t="e">
        <f>VLOOKUP(A851,VODANET!B862:G1638,6,0)</f>
        <v>#N/A</v>
      </c>
      <c r="E851" s="101" t="e">
        <f>VLOOKUP(A851,VODANET!B862:O1547,14,0)</f>
        <v>#N/A</v>
      </c>
    </row>
    <row r="852" spans="1:5">
      <c r="A852" s="76">
        <f>VODANET!B863</f>
        <v>0</v>
      </c>
      <c r="B852" s="76">
        <f>VODANET!A863</f>
        <v>0</v>
      </c>
      <c r="C852" s="76">
        <f>VODANET!J863</f>
        <v>0</v>
      </c>
      <c r="D852" s="100" t="e">
        <f>VLOOKUP(A852,VODANET!B863:G1639,6,0)</f>
        <v>#N/A</v>
      </c>
      <c r="E852" s="101" t="e">
        <f>VLOOKUP(A852,VODANET!B863:O1548,14,0)</f>
        <v>#N/A</v>
      </c>
    </row>
    <row r="853" spans="1:5">
      <c r="A853" s="76">
        <f>VODANET!B864</f>
        <v>0</v>
      </c>
      <c r="B853" s="76">
        <f>VODANET!A864</f>
        <v>0</v>
      </c>
      <c r="C853" s="76">
        <f>VODANET!J864</f>
        <v>0</v>
      </c>
      <c r="D853" s="100" t="e">
        <f>VLOOKUP(A853,VODANET!B864:G1640,6,0)</f>
        <v>#N/A</v>
      </c>
      <c r="E853" s="101" t="e">
        <f>VLOOKUP(A853,VODANET!B864:O1549,14,0)</f>
        <v>#N/A</v>
      </c>
    </row>
    <row r="854" spans="1:5">
      <c r="A854" s="76">
        <f>VODANET!B865</f>
        <v>0</v>
      </c>
      <c r="B854" s="76">
        <f>VODANET!A865</f>
        <v>0</v>
      </c>
      <c r="C854" s="76">
        <f>VODANET!J865</f>
        <v>0</v>
      </c>
      <c r="D854" s="100" t="e">
        <f>VLOOKUP(A854,VODANET!B865:G1641,6,0)</f>
        <v>#N/A</v>
      </c>
      <c r="E854" s="101" t="e">
        <f>VLOOKUP(A854,VODANET!B865:O1550,14,0)</f>
        <v>#N/A</v>
      </c>
    </row>
    <row r="855" spans="1:5">
      <c r="A855" s="76">
        <f>VODANET!B866</f>
        <v>0</v>
      </c>
      <c r="B855" s="76">
        <f>VODANET!A866</f>
        <v>0</v>
      </c>
      <c r="C855" s="76">
        <f>VODANET!J866</f>
        <v>0</v>
      </c>
      <c r="D855" s="100" t="e">
        <f>VLOOKUP(A855,VODANET!B866:G1642,6,0)</f>
        <v>#N/A</v>
      </c>
      <c r="E855" s="101" t="e">
        <f>VLOOKUP(A855,VODANET!B866:O1551,14,0)</f>
        <v>#N/A</v>
      </c>
    </row>
    <row r="856" spans="1:5">
      <c r="A856" s="76">
        <f>VODANET!B867</f>
        <v>0</v>
      </c>
      <c r="B856" s="76">
        <f>VODANET!A867</f>
        <v>0</v>
      </c>
      <c r="C856" s="76">
        <f>VODANET!J867</f>
        <v>0</v>
      </c>
      <c r="D856" s="100" t="e">
        <f>VLOOKUP(A856,VODANET!B867:G1643,6,0)</f>
        <v>#N/A</v>
      </c>
      <c r="E856" s="101" t="e">
        <f>VLOOKUP(A856,VODANET!B867:O1552,14,0)</f>
        <v>#N/A</v>
      </c>
    </row>
    <row r="857" spans="1:5">
      <c r="A857" s="76">
        <f>VODANET!B868</f>
        <v>0</v>
      </c>
      <c r="B857" s="76">
        <f>VODANET!A868</f>
        <v>0</v>
      </c>
      <c r="C857" s="76">
        <f>VODANET!J868</f>
        <v>0</v>
      </c>
      <c r="D857" s="100" t="e">
        <f>VLOOKUP(A857,VODANET!B868:G1644,6,0)</f>
        <v>#N/A</v>
      </c>
      <c r="E857" s="101" t="e">
        <f>VLOOKUP(A857,VODANET!B868:O1553,14,0)</f>
        <v>#N/A</v>
      </c>
    </row>
    <row r="858" spans="1:5">
      <c r="A858" s="76">
        <f>VODANET!B869</f>
        <v>0</v>
      </c>
      <c r="B858" s="76">
        <f>VODANET!A869</f>
        <v>0</v>
      </c>
      <c r="C858" s="76">
        <f>VODANET!J869</f>
        <v>0</v>
      </c>
      <c r="D858" s="100" t="e">
        <f>VLOOKUP(A858,VODANET!B869:G1645,6,0)</f>
        <v>#N/A</v>
      </c>
      <c r="E858" s="101" t="e">
        <f>VLOOKUP(A858,VODANET!B869:O1554,14,0)</f>
        <v>#N/A</v>
      </c>
    </row>
    <row r="859" spans="1:5">
      <c r="A859" s="76">
        <f>VODANET!B870</f>
        <v>0</v>
      </c>
      <c r="B859" s="76">
        <f>VODANET!A870</f>
        <v>0</v>
      </c>
      <c r="C859" s="76">
        <f>VODANET!J870</f>
        <v>0</v>
      </c>
      <c r="D859" s="100" t="e">
        <f>VLOOKUP(A859,VODANET!B870:G1646,6,0)</f>
        <v>#N/A</v>
      </c>
      <c r="E859" s="101" t="e">
        <f>VLOOKUP(A859,VODANET!B870:O1555,14,0)</f>
        <v>#N/A</v>
      </c>
    </row>
    <row r="860" spans="1:5">
      <c r="A860" s="76">
        <f>VODANET!B871</f>
        <v>0</v>
      </c>
      <c r="B860" s="76">
        <f>VODANET!A871</f>
        <v>0</v>
      </c>
      <c r="C860" s="76">
        <f>VODANET!J871</f>
        <v>0</v>
      </c>
      <c r="D860" s="100" t="e">
        <f>VLOOKUP(A860,VODANET!B871:G1647,6,0)</f>
        <v>#N/A</v>
      </c>
      <c r="E860" s="101" t="e">
        <f>VLOOKUP(A860,VODANET!B871:O1556,14,0)</f>
        <v>#N/A</v>
      </c>
    </row>
    <row r="861" spans="1:5">
      <c r="A861" s="76">
        <f>VODANET!B872</f>
        <v>0</v>
      </c>
      <c r="B861" s="76">
        <f>VODANET!A872</f>
        <v>0</v>
      </c>
      <c r="C861" s="76">
        <f>VODANET!J872</f>
        <v>0</v>
      </c>
      <c r="D861" s="100" t="e">
        <f>VLOOKUP(A861,VODANET!B872:G1648,6,0)</f>
        <v>#N/A</v>
      </c>
      <c r="E861" s="101" t="e">
        <f>VLOOKUP(A861,VODANET!B872:O1557,14,0)</f>
        <v>#N/A</v>
      </c>
    </row>
    <row r="862" spans="1:5">
      <c r="A862" s="76">
        <f>VODANET!B873</f>
        <v>0</v>
      </c>
      <c r="B862" s="76">
        <f>VODANET!A873</f>
        <v>0</v>
      </c>
      <c r="C862" s="76">
        <f>VODANET!J873</f>
        <v>0</v>
      </c>
      <c r="D862" s="100" t="e">
        <f>VLOOKUP(A862,VODANET!B873:G1649,6,0)</f>
        <v>#N/A</v>
      </c>
      <c r="E862" s="101" t="e">
        <f>VLOOKUP(A862,VODANET!B873:O1558,14,0)</f>
        <v>#N/A</v>
      </c>
    </row>
    <row r="863" spans="1:5">
      <c r="A863" s="76">
        <f>VODANET!B874</f>
        <v>0</v>
      </c>
      <c r="B863" s="76">
        <f>VODANET!A874</f>
        <v>0</v>
      </c>
      <c r="C863" s="76">
        <f>VODANET!J874</f>
        <v>0</v>
      </c>
      <c r="D863" s="100" t="e">
        <f>VLOOKUP(A863,VODANET!B874:G1650,6,0)</f>
        <v>#N/A</v>
      </c>
      <c r="E863" s="101" t="e">
        <f>VLOOKUP(A863,VODANET!B874:O1559,14,0)</f>
        <v>#N/A</v>
      </c>
    </row>
    <row r="864" spans="1:5">
      <c r="A864" s="76">
        <f>VODANET!B875</f>
        <v>0</v>
      </c>
      <c r="B864" s="76">
        <f>VODANET!A875</f>
        <v>0</v>
      </c>
      <c r="C864" s="76">
        <f>VODANET!J875</f>
        <v>0</v>
      </c>
      <c r="D864" s="100" t="e">
        <f>VLOOKUP(A864,VODANET!B875:G1651,6,0)</f>
        <v>#N/A</v>
      </c>
      <c r="E864" s="101" t="e">
        <f>VLOOKUP(A864,VODANET!B875:O1560,14,0)</f>
        <v>#N/A</v>
      </c>
    </row>
    <row r="865" spans="1:5">
      <c r="A865" s="76">
        <f>VODANET!B876</f>
        <v>0</v>
      </c>
      <c r="B865" s="76">
        <f>VODANET!A876</f>
        <v>0</v>
      </c>
      <c r="C865" s="76">
        <f>VODANET!J876</f>
        <v>0</v>
      </c>
      <c r="D865" s="100" t="e">
        <f>VLOOKUP(A865,VODANET!B876:G1652,6,0)</f>
        <v>#N/A</v>
      </c>
      <c r="E865" s="101" t="e">
        <f>VLOOKUP(A865,VODANET!B876:O1561,14,0)</f>
        <v>#N/A</v>
      </c>
    </row>
    <row r="866" spans="1:5">
      <c r="A866" s="76">
        <f>VODANET!B877</f>
        <v>0</v>
      </c>
      <c r="B866" s="76">
        <f>VODANET!A877</f>
        <v>0</v>
      </c>
      <c r="C866" s="76">
        <f>VODANET!J877</f>
        <v>0</v>
      </c>
      <c r="D866" s="100" t="e">
        <f>VLOOKUP(A866,VODANET!B877:G1653,6,0)</f>
        <v>#N/A</v>
      </c>
      <c r="E866" s="101" t="e">
        <f>VLOOKUP(A866,VODANET!B877:O1562,14,0)</f>
        <v>#N/A</v>
      </c>
    </row>
    <row r="867" spans="1:5">
      <c r="A867" s="76">
        <f>VODANET!B878</f>
        <v>0</v>
      </c>
      <c r="B867" s="76">
        <f>VODANET!A878</f>
        <v>0</v>
      </c>
      <c r="C867" s="76">
        <f>VODANET!J878</f>
        <v>0</v>
      </c>
      <c r="D867" s="100" t="e">
        <f>VLOOKUP(A867,VODANET!B878:G1654,6,0)</f>
        <v>#N/A</v>
      </c>
      <c r="E867" s="101" t="e">
        <f>VLOOKUP(A867,VODANET!B878:O1563,14,0)</f>
        <v>#N/A</v>
      </c>
    </row>
    <row r="868" spans="1:5">
      <c r="A868" s="76">
        <f>VODANET!B879</f>
        <v>0</v>
      </c>
      <c r="B868" s="76">
        <f>VODANET!A879</f>
        <v>0</v>
      </c>
      <c r="C868" s="76">
        <f>VODANET!J879</f>
        <v>0</v>
      </c>
      <c r="D868" s="100" t="e">
        <f>VLOOKUP(A868,VODANET!B879:G1655,6,0)</f>
        <v>#N/A</v>
      </c>
      <c r="E868" s="101" t="e">
        <f>VLOOKUP(A868,VODANET!B879:O1564,14,0)</f>
        <v>#N/A</v>
      </c>
    </row>
    <row r="869" spans="1:5">
      <c r="A869" s="76">
        <f>VODANET!B880</f>
        <v>0</v>
      </c>
      <c r="B869" s="76">
        <f>VODANET!A880</f>
        <v>0</v>
      </c>
      <c r="C869" s="76">
        <f>VODANET!J880</f>
        <v>0</v>
      </c>
      <c r="D869" s="100" t="e">
        <f>VLOOKUP(A869,VODANET!B880:G1656,6,0)</f>
        <v>#N/A</v>
      </c>
      <c r="E869" s="101" t="e">
        <f>VLOOKUP(A869,VODANET!B880:O1565,14,0)</f>
        <v>#N/A</v>
      </c>
    </row>
    <row r="870" spans="1:5">
      <c r="A870" s="76">
        <f>VODANET!B881</f>
        <v>0</v>
      </c>
      <c r="B870" s="76">
        <f>VODANET!A881</f>
        <v>0</v>
      </c>
      <c r="C870" s="76">
        <f>VODANET!J881</f>
        <v>0</v>
      </c>
      <c r="D870" s="100" t="e">
        <f>VLOOKUP(A870,VODANET!B881:G1657,6,0)</f>
        <v>#N/A</v>
      </c>
      <c r="E870" s="101" t="e">
        <f>VLOOKUP(A870,VODANET!B881:O1566,14,0)</f>
        <v>#N/A</v>
      </c>
    </row>
    <row r="871" spans="1:5">
      <c r="A871" s="76">
        <f>VODANET!B882</f>
        <v>0</v>
      </c>
      <c r="B871" s="76">
        <f>VODANET!A882</f>
        <v>0</v>
      </c>
      <c r="C871" s="76">
        <f>VODANET!J882</f>
        <v>0</v>
      </c>
      <c r="D871" s="100" t="e">
        <f>VLOOKUP(A871,VODANET!B882:G1658,6,0)</f>
        <v>#N/A</v>
      </c>
      <c r="E871" s="101" t="e">
        <f>VLOOKUP(A871,VODANET!B882:O1567,14,0)</f>
        <v>#N/A</v>
      </c>
    </row>
    <row r="872" spans="1:5">
      <c r="A872" s="76">
        <f>VODANET!B883</f>
        <v>0</v>
      </c>
      <c r="B872" s="76">
        <f>VODANET!A883</f>
        <v>0</v>
      </c>
      <c r="C872" s="76">
        <f>VODANET!J883</f>
        <v>0</v>
      </c>
      <c r="D872" s="100" t="e">
        <f>VLOOKUP(A872,VODANET!B883:G1659,6,0)</f>
        <v>#N/A</v>
      </c>
      <c r="E872" s="101" t="e">
        <f>VLOOKUP(A872,VODANET!B883:O1568,14,0)</f>
        <v>#N/A</v>
      </c>
    </row>
    <row r="873" spans="1:5">
      <c r="A873" s="76">
        <f>VODANET!B884</f>
        <v>0</v>
      </c>
      <c r="B873" s="76">
        <f>VODANET!A884</f>
        <v>0</v>
      </c>
      <c r="C873" s="76">
        <f>VODANET!J884</f>
        <v>0</v>
      </c>
      <c r="D873" s="100" t="e">
        <f>VLOOKUP(A873,VODANET!B884:G1660,6,0)</f>
        <v>#N/A</v>
      </c>
      <c r="E873" s="101" t="e">
        <f>VLOOKUP(A873,VODANET!B884:O1569,14,0)</f>
        <v>#N/A</v>
      </c>
    </row>
    <row r="874" spans="1:5">
      <c r="A874" s="76">
        <f>VODANET!B885</f>
        <v>0</v>
      </c>
      <c r="B874" s="76">
        <f>VODANET!A885</f>
        <v>0</v>
      </c>
      <c r="C874" s="76">
        <f>VODANET!J885</f>
        <v>0</v>
      </c>
      <c r="D874" s="100" t="e">
        <f>VLOOKUP(A874,VODANET!B885:G1661,6,0)</f>
        <v>#N/A</v>
      </c>
      <c r="E874" s="101" t="e">
        <f>VLOOKUP(A874,VODANET!B885:O1570,14,0)</f>
        <v>#N/A</v>
      </c>
    </row>
    <row r="875" spans="1:5">
      <c r="A875" s="76">
        <f>VODANET!B886</f>
        <v>0</v>
      </c>
      <c r="B875" s="76">
        <f>VODANET!A886</f>
        <v>0</v>
      </c>
      <c r="C875" s="76">
        <f>VODANET!J886</f>
        <v>0</v>
      </c>
      <c r="D875" s="100" t="e">
        <f>VLOOKUP(A875,VODANET!B886:G1662,6,0)</f>
        <v>#N/A</v>
      </c>
      <c r="E875" s="101" t="e">
        <f>VLOOKUP(A875,VODANET!B886:O1571,14,0)</f>
        <v>#N/A</v>
      </c>
    </row>
    <row r="876" spans="1:5">
      <c r="A876" s="76">
        <f>VODANET!B887</f>
        <v>0</v>
      </c>
      <c r="B876" s="76">
        <f>VODANET!A887</f>
        <v>0</v>
      </c>
      <c r="C876" s="76">
        <f>VODANET!J887</f>
        <v>0</v>
      </c>
      <c r="D876" s="100" t="e">
        <f>VLOOKUP(A876,VODANET!B887:G1663,6,0)</f>
        <v>#N/A</v>
      </c>
      <c r="E876" s="101" t="e">
        <f>VLOOKUP(A876,VODANET!B887:O1572,14,0)</f>
        <v>#N/A</v>
      </c>
    </row>
    <row r="877" spans="1:5">
      <c r="A877" s="76">
        <f>VODANET!B888</f>
        <v>0</v>
      </c>
      <c r="B877" s="76">
        <f>VODANET!A888</f>
        <v>0</v>
      </c>
      <c r="C877" s="76">
        <f>VODANET!J888</f>
        <v>0</v>
      </c>
      <c r="D877" s="100" t="e">
        <f>VLOOKUP(A877,VODANET!B888:G1664,6,0)</f>
        <v>#N/A</v>
      </c>
      <c r="E877" s="101" t="e">
        <f>VLOOKUP(A877,VODANET!B888:O1573,14,0)</f>
        <v>#N/A</v>
      </c>
    </row>
    <row r="878" spans="1:5">
      <c r="A878" s="76">
        <f>VODANET!B889</f>
        <v>0</v>
      </c>
      <c r="B878" s="76">
        <f>VODANET!A889</f>
        <v>0</v>
      </c>
      <c r="C878" s="76">
        <f>VODANET!J889</f>
        <v>0</v>
      </c>
      <c r="D878" s="100" t="e">
        <f>VLOOKUP(A878,VODANET!B889:G1665,6,0)</f>
        <v>#N/A</v>
      </c>
      <c r="E878" s="101" t="e">
        <f>VLOOKUP(A878,VODANET!B889:O1574,14,0)</f>
        <v>#N/A</v>
      </c>
    </row>
    <row r="879" spans="1:5">
      <c r="A879" s="76">
        <f>VODANET!B890</f>
        <v>0</v>
      </c>
      <c r="B879" s="76">
        <f>VODANET!A890</f>
        <v>0</v>
      </c>
      <c r="C879" s="76">
        <f>VODANET!J890</f>
        <v>0</v>
      </c>
      <c r="D879" s="100" t="e">
        <f>VLOOKUP(A879,VODANET!B890:G1666,6,0)</f>
        <v>#N/A</v>
      </c>
      <c r="E879" s="101" t="e">
        <f>VLOOKUP(A879,VODANET!B890:O1575,14,0)</f>
        <v>#N/A</v>
      </c>
    </row>
    <row r="880" spans="1:5">
      <c r="A880" s="76">
        <f>VODANET!B891</f>
        <v>0</v>
      </c>
      <c r="B880" s="76">
        <f>VODANET!A891</f>
        <v>0</v>
      </c>
      <c r="C880" s="76">
        <f>VODANET!J891</f>
        <v>0</v>
      </c>
      <c r="D880" s="100" t="e">
        <f>VLOOKUP(A880,VODANET!B891:G1667,6,0)</f>
        <v>#N/A</v>
      </c>
      <c r="E880" s="101" t="e">
        <f>VLOOKUP(A880,VODANET!B891:O1576,14,0)</f>
        <v>#N/A</v>
      </c>
    </row>
    <row r="881" spans="1:5">
      <c r="A881" s="76">
        <f>VODANET!B892</f>
        <v>0</v>
      </c>
      <c r="B881" s="76">
        <f>VODANET!A892</f>
        <v>0</v>
      </c>
      <c r="C881" s="76">
        <f>VODANET!J892</f>
        <v>0</v>
      </c>
      <c r="D881" s="100" t="e">
        <f>VLOOKUP(A881,VODANET!B892:G1668,6,0)</f>
        <v>#N/A</v>
      </c>
      <c r="E881" s="101" t="e">
        <f>VLOOKUP(A881,VODANET!B892:O1577,14,0)</f>
        <v>#N/A</v>
      </c>
    </row>
    <row r="882" spans="1:5">
      <c r="A882" s="76">
        <f>VODANET!B893</f>
        <v>0</v>
      </c>
      <c r="B882" s="76">
        <f>VODANET!A893</f>
        <v>0</v>
      </c>
      <c r="C882" s="76">
        <f>VODANET!J893</f>
        <v>0</v>
      </c>
      <c r="D882" s="100" t="e">
        <f>VLOOKUP(A882,VODANET!B893:G1669,6,0)</f>
        <v>#N/A</v>
      </c>
      <c r="E882" s="101" t="e">
        <f>VLOOKUP(A882,VODANET!B893:O1578,14,0)</f>
        <v>#N/A</v>
      </c>
    </row>
    <row r="883" spans="1:5">
      <c r="A883" s="76">
        <f>VODANET!B894</f>
        <v>0</v>
      </c>
      <c r="B883" s="76">
        <f>VODANET!A894</f>
        <v>0</v>
      </c>
      <c r="C883" s="76">
        <f>VODANET!J894</f>
        <v>0</v>
      </c>
      <c r="D883" s="100" t="e">
        <f>VLOOKUP(A883,VODANET!B894:G1670,6,0)</f>
        <v>#N/A</v>
      </c>
      <c r="E883" s="101" t="e">
        <f>VLOOKUP(A883,VODANET!B894:O1579,14,0)</f>
        <v>#N/A</v>
      </c>
    </row>
    <row r="884" spans="1:5">
      <c r="A884" s="76">
        <f>VODANET!B895</f>
        <v>0</v>
      </c>
      <c r="B884" s="76">
        <f>VODANET!A895</f>
        <v>0</v>
      </c>
      <c r="C884" s="76">
        <f>VODANET!J895</f>
        <v>0</v>
      </c>
      <c r="D884" s="100" t="e">
        <f>VLOOKUP(A884,VODANET!B895:G1671,6,0)</f>
        <v>#N/A</v>
      </c>
      <c r="E884" s="101" t="e">
        <f>VLOOKUP(A884,VODANET!B895:O1580,14,0)</f>
        <v>#N/A</v>
      </c>
    </row>
    <row r="885" spans="1:5">
      <c r="A885" s="76">
        <f>VODANET!B896</f>
        <v>0</v>
      </c>
      <c r="B885" s="76">
        <f>VODANET!A896</f>
        <v>0</v>
      </c>
      <c r="C885" s="76">
        <f>VODANET!J896</f>
        <v>0</v>
      </c>
      <c r="D885" s="100" t="e">
        <f>VLOOKUP(A885,VODANET!B896:G1672,6,0)</f>
        <v>#N/A</v>
      </c>
      <c r="E885" s="101" t="e">
        <f>VLOOKUP(A885,VODANET!B896:O1581,14,0)</f>
        <v>#N/A</v>
      </c>
    </row>
    <row r="886" spans="1:5">
      <c r="A886" s="76">
        <f>VODANET!B897</f>
        <v>0</v>
      </c>
      <c r="B886" s="76">
        <f>VODANET!A897</f>
        <v>0</v>
      </c>
      <c r="C886" s="76">
        <f>VODANET!J897</f>
        <v>0</v>
      </c>
      <c r="D886" s="100" t="e">
        <f>VLOOKUP(A886,VODANET!B897:G1673,6,0)</f>
        <v>#N/A</v>
      </c>
      <c r="E886" s="101" t="e">
        <f>VLOOKUP(A886,VODANET!B897:O1582,14,0)</f>
        <v>#N/A</v>
      </c>
    </row>
    <row r="887" spans="1:5">
      <c r="A887" s="76">
        <f>VODANET!B898</f>
        <v>0</v>
      </c>
      <c r="B887" s="76">
        <f>VODANET!A898</f>
        <v>0</v>
      </c>
      <c r="C887" s="76">
        <f>VODANET!J898</f>
        <v>0</v>
      </c>
      <c r="D887" s="100" t="e">
        <f>VLOOKUP(A887,VODANET!B898:G1674,6,0)</f>
        <v>#N/A</v>
      </c>
      <c r="E887" s="101" t="e">
        <f>VLOOKUP(A887,VODANET!B898:O1583,14,0)</f>
        <v>#N/A</v>
      </c>
    </row>
    <row r="888" spans="1:5">
      <c r="A888" s="76">
        <f>VODANET!B899</f>
        <v>0</v>
      </c>
      <c r="B888" s="76">
        <f>VODANET!A899</f>
        <v>0</v>
      </c>
      <c r="C888" s="76">
        <f>VODANET!J899</f>
        <v>0</v>
      </c>
      <c r="D888" s="100" t="e">
        <f>VLOOKUP(A888,VODANET!B899:G1675,6,0)</f>
        <v>#N/A</v>
      </c>
      <c r="E888" s="101" t="e">
        <f>VLOOKUP(A888,VODANET!B899:O1584,14,0)</f>
        <v>#N/A</v>
      </c>
    </row>
    <row r="889" spans="1:5">
      <c r="A889" s="76">
        <f>VODANET!B900</f>
        <v>0</v>
      </c>
      <c r="B889" s="76">
        <f>VODANET!A900</f>
        <v>0</v>
      </c>
      <c r="C889" s="76">
        <f>VODANET!J900</f>
        <v>0</v>
      </c>
      <c r="D889" s="100" t="e">
        <f>VLOOKUP(A889,VODANET!B900:G1676,6,0)</f>
        <v>#N/A</v>
      </c>
      <c r="E889" s="101" t="e">
        <f>VLOOKUP(A889,VODANET!B900:O1585,14,0)</f>
        <v>#N/A</v>
      </c>
    </row>
    <row r="890" spans="1:5">
      <c r="A890" s="76">
        <f>VODANET!B901</f>
        <v>0</v>
      </c>
      <c r="B890" s="76">
        <f>VODANET!A901</f>
        <v>0</v>
      </c>
      <c r="C890" s="76">
        <f>VODANET!J901</f>
        <v>0</v>
      </c>
      <c r="D890" s="100" t="e">
        <f>VLOOKUP(A890,VODANET!B901:G1677,6,0)</f>
        <v>#N/A</v>
      </c>
      <c r="E890" s="101" t="e">
        <f>VLOOKUP(A890,VODANET!B901:O1586,14,0)</f>
        <v>#N/A</v>
      </c>
    </row>
    <row r="891" spans="1:5">
      <c r="A891" s="76">
        <f>VODANET!B902</f>
        <v>0</v>
      </c>
      <c r="B891" s="76">
        <f>VODANET!A902</f>
        <v>0</v>
      </c>
      <c r="C891" s="76">
        <f>VODANET!J902</f>
        <v>0</v>
      </c>
      <c r="D891" s="100" t="e">
        <f>VLOOKUP(A891,VODANET!B902:G1678,6,0)</f>
        <v>#N/A</v>
      </c>
      <c r="E891" s="101" t="e">
        <f>VLOOKUP(A891,VODANET!B902:O1587,14,0)</f>
        <v>#N/A</v>
      </c>
    </row>
    <row r="892" spans="1:5">
      <c r="A892" s="76">
        <f>VODANET!B903</f>
        <v>0</v>
      </c>
      <c r="B892" s="76">
        <f>VODANET!A903</f>
        <v>0</v>
      </c>
      <c r="C892" s="76">
        <f>VODANET!J903</f>
        <v>0</v>
      </c>
      <c r="D892" s="100" t="e">
        <f>VLOOKUP(A892,VODANET!B903:G1679,6,0)</f>
        <v>#N/A</v>
      </c>
      <c r="E892" s="101" t="e">
        <f>VLOOKUP(A892,VODANET!B903:O1588,14,0)</f>
        <v>#N/A</v>
      </c>
    </row>
    <row r="893" spans="1:5">
      <c r="A893" s="76">
        <f>VODANET!B904</f>
        <v>0</v>
      </c>
      <c r="B893" s="76">
        <f>VODANET!A904</f>
        <v>0</v>
      </c>
      <c r="C893" s="76">
        <f>VODANET!J904</f>
        <v>0</v>
      </c>
      <c r="D893" s="100" t="e">
        <f>VLOOKUP(A893,VODANET!B904:G1680,6,0)</f>
        <v>#N/A</v>
      </c>
      <c r="E893" s="101" t="e">
        <f>VLOOKUP(A893,VODANET!B904:O1589,14,0)</f>
        <v>#N/A</v>
      </c>
    </row>
    <row r="894" spans="1:5">
      <c r="A894" s="76">
        <f>VODANET!B905</f>
        <v>0</v>
      </c>
      <c r="B894" s="76">
        <f>VODANET!A905</f>
        <v>0</v>
      </c>
      <c r="C894" s="76">
        <f>VODANET!J905</f>
        <v>0</v>
      </c>
      <c r="D894" s="100" t="e">
        <f>VLOOKUP(A894,VODANET!B905:G1681,6,0)</f>
        <v>#N/A</v>
      </c>
      <c r="E894" s="101" t="e">
        <f>VLOOKUP(A894,VODANET!B905:O1590,14,0)</f>
        <v>#N/A</v>
      </c>
    </row>
    <row r="895" spans="1:5">
      <c r="A895" s="76">
        <f>VODANET!B906</f>
        <v>0</v>
      </c>
      <c r="B895" s="76">
        <f>VODANET!A906</f>
        <v>0</v>
      </c>
      <c r="C895" s="76">
        <f>VODANET!J906</f>
        <v>0</v>
      </c>
      <c r="D895" s="100" t="e">
        <f>VLOOKUP(A895,VODANET!B906:G1682,6,0)</f>
        <v>#N/A</v>
      </c>
      <c r="E895" s="101" t="e">
        <f>VLOOKUP(A895,VODANET!B906:O1591,14,0)</f>
        <v>#N/A</v>
      </c>
    </row>
    <row r="896" spans="1:5">
      <c r="A896" s="76">
        <f>VODANET!B907</f>
        <v>0</v>
      </c>
      <c r="B896" s="76">
        <f>VODANET!A907</f>
        <v>0</v>
      </c>
      <c r="C896" s="76">
        <f>VODANET!J907</f>
        <v>0</v>
      </c>
      <c r="D896" s="100" t="e">
        <f>VLOOKUP(A896,VODANET!B907:G1683,6,0)</f>
        <v>#N/A</v>
      </c>
      <c r="E896" s="101" t="e">
        <f>VLOOKUP(A896,VODANET!B907:O1592,14,0)</f>
        <v>#N/A</v>
      </c>
    </row>
    <row r="897" spans="1:5">
      <c r="A897" s="76">
        <f>VODANET!B908</f>
        <v>0</v>
      </c>
      <c r="B897" s="76">
        <f>VODANET!A908</f>
        <v>0</v>
      </c>
      <c r="C897" s="76">
        <f>VODANET!J908</f>
        <v>0</v>
      </c>
      <c r="D897" s="100" t="e">
        <f>VLOOKUP(A897,VODANET!B908:G1684,6,0)</f>
        <v>#N/A</v>
      </c>
      <c r="E897" s="101" t="e">
        <f>VLOOKUP(A897,VODANET!B908:O1593,14,0)</f>
        <v>#N/A</v>
      </c>
    </row>
    <row r="898" spans="1:5">
      <c r="A898" s="76">
        <f>VODANET!B909</f>
        <v>0</v>
      </c>
      <c r="B898" s="76">
        <f>VODANET!A909</f>
        <v>0</v>
      </c>
      <c r="C898" s="76">
        <f>VODANET!J909</f>
        <v>0</v>
      </c>
      <c r="D898" s="100" t="e">
        <f>VLOOKUP(A898,VODANET!B909:G1685,6,0)</f>
        <v>#N/A</v>
      </c>
      <c r="E898" s="101" t="e">
        <f>VLOOKUP(A898,VODANET!B909:O1594,14,0)</f>
        <v>#N/A</v>
      </c>
    </row>
    <row r="899" spans="1:5">
      <c r="A899" s="76">
        <f>VODANET!B910</f>
        <v>0</v>
      </c>
      <c r="B899" s="76">
        <f>VODANET!A910</f>
        <v>0</v>
      </c>
      <c r="C899" s="76">
        <f>VODANET!J910</f>
        <v>0</v>
      </c>
      <c r="D899" s="100" t="e">
        <f>VLOOKUP(A899,VODANET!B910:G1686,6,0)</f>
        <v>#N/A</v>
      </c>
      <c r="E899" s="101" t="e">
        <f>VLOOKUP(A899,VODANET!B910:O1595,14,0)</f>
        <v>#N/A</v>
      </c>
    </row>
    <row r="900" spans="1:5">
      <c r="A900" s="76">
        <f>VODANET!B911</f>
        <v>0</v>
      </c>
      <c r="B900" s="76">
        <f>VODANET!A911</f>
        <v>0</v>
      </c>
      <c r="C900" s="76">
        <f>VODANET!J911</f>
        <v>0</v>
      </c>
      <c r="D900" s="100" t="e">
        <f>VLOOKUP(A900,VODANET!B911:G1687,6,0)</f>
        <v>#N/A</v>
      </c>
      <c r="E900" s="101" t="e">
        <f>VLOOKUP(A900,VODANET!B911:O1596,14,0)</f>
        <v>#N/A</v>
      </c>
    </row>
    <row r="901" spans="1:5">
      <c r="A901" s="76">
        <f>VODANET!B912</f>
        <v>0</v>
      </c>
      <c r="B901" s="76">
        <f>VODANET!A912</f>
        <v>0</v>
      </c>
      <c r="C901" s="76">
        <f>VODANET!J912</f>
        <v>0</v>
      </c>
      <c r="D901" s="100" t="e">
        <f>VLOOKUP(A901,VODANET!B912:G1688,6,0)</f>
        <v>#N/A</v>
      </c>
      <c r="E901" s="101" t="e">
        <f>VLOOKUP(A901,VODANET!B912:O1597,14,0)</f>
        <v>#N/A</v>
      </c>
    </row>
    <row r="902" spans="1:5">
      <c r="A902" s="76">
        <f>VODANET!B913</f>
        <v>0</v>
      </c>
      <c r="B902" s="76">
        <f>VODANET!A913</f>
        <v>0</v>
      </c>
      <c r="C902" s="76">
        <f>VODANET!J913</f>
        <v>0</v>
      </c>
      <c r="D902" s="100" t="e">
        <f>VLOOKUP(A902,VODANET!B913:G1689,6,0)</f>
        <v>#N/A</v>
      </c>
      <c r="E902" s="101" t="e">
        <f>VLOOKUP(A902,VODANET!B913:O1598,14,0)</f>
        <v>#N/A</v>
      </c>
    </row>
    <row r="903" spans="1:5">
      <c r="A903" s="76">
        <f>VODANET!B914</f>
        <v>0</v>
      </c>
      <c r="B903" s="76">
        <f>VODANET!A914</f>
        <v>0</v>
      </c>
      <c r="C903" s="76">
        <f>VODANET!J914</f>
        <v>0</v>
      </c>
      <c r="D903" s="100" t="e">
        <f>VLOOKUP(A903,VODANET!B914:G1690,6,0)</f>
        <v>#N/A</v>
      </c>
      <c r="E903" s="101" t="e">
        <f>VLOOKUP(A903,VODANET!B914:O1599,14,0)</f>
        <v>#N/A</v>
      </c>
    </row>
    <row r="904" spans="1:5">
      <c r="A904" s="76">
        <f>VODANET!B915</f>
        <v>0</v>
      </c>
      <c r="B904" s="76">
        <f>VODANET!A915</f>
        <v>0</v>
      </c>
      <c r="C904" s="76">
        <f>VODANET!J915</f>
        <v>0</v>
      </c>
      <c r="D904" s="100" t="e">
        <f>VLOOKUP(A904,VODANET!B915:G1691,6,0)</f>
        <v>#N/A</v>
      </c>
      <c r="E904" s="101" t="e">
        <f>VLOOKUP(A904,VODANET!B915:O1600,14,0)</f>
        <v>#N/A</v>
      </c>
    </row>
    <row r="905" spans="1:5">
      <c r="A905" s="76">
        <f>VODANET!B916</f>
        <v>0</v>
      </c>
      <c r="B905" s="76">
        <f>VODANET!A916</f>
        <v>0</v>
      </c>
      <c r="C905" s="76">
        <f>VODANET!J916</f>
        <v>0</v>
      </c>
      <c r="D905" s="100" t="e">
        <f>VLOOKUP(A905,VODANET!B916:G1692,6,0)</f>
        <v>#N/A</v>
      </c>
      <c r="E905" s="101" t="e">
        <f>VLOOKUP(A905,VODANET!B916:O1601,14,0)</f>
        <v>#N/A</v>
      </c>
    </row>
    <row r="906" spans="1:5">
      <c r="A906" s="76">
        <f>VODANET!B917</f>
        <v>0</v>
      </c>
      <c r="B906" s="76">
        <f>VODANET!A917</f>
        <v>0</v>
      </c>
      <c r="C906" s="76">
        <f>VODANET!J917</f>
        <v>0</v>
      </c>
      <c r="D906" s="100" t="e">
        <f>VLOOKUP(A906,VODANET!B917:G1693,6,0)</f>
        <v>#N/A</v>
      </c>
      <c r="E906" s="101" t="e">
        <f>VLOOKUP(A906,VODANET!B917:O1602,14,0)</f>
        <v>#N/A</v>
      </c>
    </row>
    <row r="907" spans="1:5">
      <c r="A907" s="76">
        <f>VODANET!B918</f>
        <v>0</v>
      </c>
      <c r="B907" s="76">
        <f>VODANET!A918</f>
        <v>0</v>
      </c>
      <c r="C907" s="76">
        <f>VODANET!J918</f>
        <v>0</v>
      </c>
      <c r="D907" s="100" t="e">
        <f>VLOOKUP(A907,VODANET!B918:G1694,6,0)</f>
        <v>#N/A</v>
      </c>
      <c r="E907" s="101" t="e">
        <f>VLOOKUP(A907,VODANET!B918:O1603,14,0)</f>
        <v>#N/A</v>
      </c>
    </row>
    <row r="908" spans="1:5">
      <c r="A908" s="76">
        <f>VODANET!B919</f>
        <v>0</v>
      </c>
      <c r="B908" s="76">
        <f>VODANET!A919</f>
        <v>0</v>
      </c>
      <c r="C908" s="76">
        <f>VODANET!J919</f>
        <v>0</v>
      </c>
      <c r="D908" s="100" t="e">
        <f>VLOOKUP(A908,VODANET!B919:G1695,6,0)</f>
        <v>#N/A</v>
      </c>
      <c r="E908" s="101" t="e">
        <f>VLOOKUP(A908,VODANET!B919:O1604,14,0)</f>
        <v>#N/A</v>
      </c>
    </row>
    <row r="909" spans="1:5">
      <c r="A909" s="76">
        <f>VODANET!B920</f>
        <v>0</v>
      </c>
      <c r="B909" s="76">
        <f>VODANET!A920</f>
        <v>0</v>
      </c>
      <c r="C909" s="76">
        <f>VODANET!J920</f>
        <v>0</v>
      </c>
      <c r="D909" s="100" t="e">
        <f>VLOOKUP(A909,VODANET!B920:G1696,6,0)</f>
        <v>#N/A</v>
      </c>
      <c r="E909" s="101" t="e">
        <f>VLOOKUP(A909,VODANET!B920:O1605,14,0)</f>
        <v>#N/A</v>
      </c>
    </row>
    <row r="910" spans="1:5">
      <c r="A910" s="76">
        <f>VODANET!B921</f>
        <v>0</v>
      </c>
      <c r="B910" s="76">
        <f>VODANET!A921</f>
        <v>0</v>
      </c>
      <c r="C910" s="76">
        <f>VODANET!J921</f>
        <v>0</v>
      </c>
      <c r="D910" s="100" t="e">
        <f>VLOOKUP(A910,VODANET!B921:G1697,6,0)</f>
        <v>#N/A</v>
      </c>
      <c r="E910" s="101" t="e">
        <f>VLOOKUP(A910,VODANET!B921:O1606,14,0)</f>
        <v>#N/A</v>
      </c>
    </row>
    <row r="911" spans="1:5">
      <c r="A911" s="76">
        <f>VODANET!B922</f>
        <v>0</v>
      </c>
      <c r="B911" s="76">
        <f>VODANET!A922</f>
        <v>0</v>
      </c>
      <c r="C911" s="76">
        <f>VODANET!J922</f>
        <v>0</v>
      </c>
      <c r="D911" s="100" t="e">
        <f>VLOOKUP(A911,VODANET!B922:G1698,6,0)</f>
        <v>#N/A</v>
      </c>
      <c r="E911" s="101" t="e">
        <f>VLOOKUP(A911,VODANET!B922:O1607,14,0)</f>
        <v>#N/A</v>
      </c>
    </row>
    <row r="912" spans="1:5">
      <c r="A912" s="76">
        <f>VODANET!B923</f>
        <v>0</v>
      </c>
      <c r="B912" s="76">
        <f>VODANET!A923</f>
        <v>0</v>
      </c>
      <c r="C912" s="76">
        <f>VODANET!J923</f>
        <v>0</v>
      </c>
      <c r="D912" s="100" t="e">
        <f>VLOOKUP(A912,VODANET!B923:G1699,6,0)</f>
        <v>#N/A</v>
      </c>
      <c r="E912" s="101" t="e">
        <f>VLOOKUP(A912,VODANET!B923:O1608,14,0)</f>
        <v>#N/A</v>
      </c>
    </row>
    <row r="913" spans="1:5">
      <c r="A913" s="76">
        <f>VODANET!B924</f>
        <v>0</v>
      </c>
      <c r="B913" s="76">
        <f>VODANET!A924</f>
        <v>0</v>
      </c>
      <c r="C913" s="76">
        <f>VODANET!J924</f>
        <v>0</v>
      </c>
      <c r="D913" s="100" t="e">
        <f>VLOOKUP(A913,VODANET!B924:G1700,6,0)</f>
        <v>#N/A</v>
      </c>
      <c r="E913" s="101" t="e">
        <f>VLOOKUP(A913,VODANET!B924:O1609,14,0)</f>
        <v>#N/A</v>
      </c>
    </row>
    <row r="914" spans="1:5">
      <c r="A914" s="76">
        <f>VODANET!B925</f>
        <v>0</v>
      </c>
      <c r="B914" s="76">
        <f>VODANET!A925</f>
        <v>0</v>
      </c>
      <c r="C914" s="76">
        <f>VODANET!J925</f>
        <v>0</v>
      </c>
      <c r="D914" s="100" t="e">
        <f>VLOOKUP(A914,VODANET!B925:G1701,6,0)</f>
        <v>#N/A</v>
      </c>
      <c r="E914" s="101" t="e">
        <f>VLOOKUP(A914,VODANET!B925:O1610,14,0)</f>
        <v>#N/A</v>
      </c>
    </row>
    <row r="915" spans="1:5">
      <c r="A915" s="76">
        <f>VODANET!B926</f>
        <v>0</v>
      </c>
      <c r="B915" s="76">
        <f>VODANET!A926</f>
        <v>0</v>
      </c>
      <c r="C915" s="76">
        <f>VODANET!J926</f>
        <v>0</v>
      </c>
      <c r="D915" s="100" t="e">
        <f>VLOOKUP(A915,VODANET!B926:G1702,6,0)</f>
        <v>#N/A</v>
      </c>
      <c r="E915" s="101" t="e">
        <f>VLOOKUP(A915,VODANET!B926:O1611,14,0)</f>
        <v>#N/A</v>
      </c>
    </row>
    <row r="916" spans="1:5">
      <c r="A916" s="76">
        <f>VODANET!B927</f>
        <v>0</v>
      </c>
      <c r="B916" s="76">
        <f>VODANET!A927</f>
        <v>0</v>
      </c>
      <c r="C916" s="76">
        <f>VODANET!J927</f>
        <v>0</v>
      </c>
      <c r="D916" s="100" t="e">
        <f>VLOOKUP(A916,VODANET!B927:G1703,6,0)</f>
        <v>#N/A</v>
      </c>
      <c r="E916" s="101" t="e">
        <f>VLOOKUP(A916,VODANET!B927:O1612,14,0)</f>
        <v>#N/A</v>
      </c>
    </row>
    <row r="917" spans="1:5">
      <c r="A917" s="76">
        <f>VODANET!B928</f>
        <v>0</v>
      </c>
      <c r="B917" s="76">
        <f>VODANET!A928</f>
        <v>0</v>
      </c>
      <c r="C917" s="76">
        <f>VODANET!J928</f>
        <v>0</v>
      </c>
      <c r="D917" s="100" t="e">
        <f>VLOOKUP(A917,VODANET!B928:G1704,6,0)</f>
        <v>#N/A</v>
      </c>
      <c r="E917" s="101" t="e">
        <f>VLOOKUP(A917,VODANET!B928:O1613,14,0)</f>
        <v>#N/A</v>
      </c>
    </row>
    <row r="918" spans="1:5">
      <c r="A918" s="76">
        <f>VODANET!B929</f>
        <v>0</v>
      </c>
      <c r="B918" s="76">
        <f>VODANET!A929</f>
        <v>0</v>
      </c>
      <c r="C918" s="76">
        <f>VODANET!J929</f>
        <v>0</v>
      </c>
      <c r="D918" s="100" t="e">
        <f>VLOOKUP(A918,VODANET!B929:G1705,6,0)</f>
        <v>#N/A</v>
      </c>
      <c r="E918" s="101" t="e">
        <f>VLOOKUP(A918,VODANET!B929:O1614,14,0)</f>
        <v>#N/A</v>
      </c>
    </row>
    <row r="919" spans="1:5">
      <c r="A919" s="76">
        <f>VODANET!B930</f>
        <v>0</v>
      </c>
      <c r="B919" s="76">
        <f>VODANET!A930</f>
        <v>0</v>
      </c>
      <c r="C919" s="76">
        <f>VODANET!J930</f>
        <v>0</v>
      </c>
      <c r="D919" s="100" t="e">
        <f>VLOOKUP(A919,VODANET!B930:G1706,6,0)</f>
        <v>#N/A</v>
      </c>
      <c r="E919" s="101" t="e">
        <f>VLOOKUP(A919,VODANET!B930:O1615,14,0)</f>
        <v>#N/A</v>
      </c>
    </row>
    <row r="920" spans="1:5">
      <c r="A920" s="76">
        <f>VODANET!B931</f>
        <v>0</v>
      </c>
      <c r="B920" s="76">
        <f>VODANET!A931</f>
        <v>0</v>
      </c>
      <c r="C920" s="76">
        <f>VODANET!J931</f>
        <v>0</v>
      </c>
      <c r="D920" s="100" t="e">
        <f>VLOOKUP(A920,VODANET!B931:G1707,6,0)</f>
        <v>#N/A</v>
      </c>
      <c r="E920" s="101" t="e">
        <f>VLOOKUP(A920,VODANET!B931:O1616,14,0)</f>
        <v>#N/A</v>
      </c>
    </row>
    <row r="921" spans="1:5">
      <c r="A921" s="76">
        <f>VODANET!B932</f>
        <v>0</v>
      </c>
      <c r="B921" s="76">
        <f>VODANET!A932</f>
        <v>0</v>
      </c>
      <c r="C921" s="76">
        <f>VODANET!J932</f>
        <v>0</v>
      </c>
      <c r="D921" s="100" t="e">
        <f>VLOOKUP(A921,VODANET!B932:G1708,6,0)</f>
        <v>#N/A</v>
      </c>
      <c r="E921" s="101" t="e">
        <f>VLOOKUP(A921,VODANET!B932:O1617,14,0)</f>
        <v>#N/A</v>
      </c>
    </row>
    <row r="922" spans="1:5">
      <c r="A922" s="76">
        <f>VODANET!B933</f>
        <v>0</v>
      </c>
      <c r="B922" s="76">
        <f>VODANET!A933</f>
        <v>0</v>
      </c>
      <c r="C922" s="76">
        <f>VODANET!J933</f>
        <v>0</v>
      </c>
      <c r="D922" s="100" t="e">
        <f>VLOOKUP(A922,VODANET!B933:G1709,6,0)</f>
        <v>#N/A</v>
      </c>
      <c r="E922" s="101" t="e">
        <f>VLOOKUP(A922,VODANET!B933:O1618,14,0)</f>
        <v>#N/A</v>
      </c>
    </row>
    <row r="923" spans="1:5">
      <c r="A923" s="76">
        <f>VODANET!B934</f>
        <v>0</v>
      </c>
      <c r="B923" s="76">
        <f>VODANET!A934</f>
        <v>0</v>
      </c>
      <c r="C923" s="76">
        <f>VODANET!J934</f>
        <v>0</v>
      </c>
      <c r="D923" s="100" t="e">
        <f>VLOOKUP(A923,VODANET!B934:G1710,6,0)</f>
        <v>#N/A</v>
      </c>
      <c r="E923" s="101" t="e">
        <f>VLOOKUP(A923,VODANET!B934:O1619,14,0)</f>
        <v>#N/A</v>
      </c>
    </row>
    <row r="924" spans="1:5">
      <c r="A924" s="76">
        <f>VODANET!B935</f>
        <v>0</v>
      </c>
      <c r="B924" s="76">
        <f>VODANET!A935</f>
        <v>0</v>
      </c>
      <c r="C924" s="76">
        <f>VODANET!J935</f>
        <v>0</v>
      </c>
      <c r="D924" s="100" t="e">
        <f>VLOOKUP(A924,VODANET!B935:G1711,6,0)</f>
        <v>#N/A</v>
      </c>
      <c r="E924" s="101" t="e">
        <f>VLOOKUP(A924,VODANET!B935:O1620,14,0)</f>
        <v>#N/A</v>
      </c>
    </row>
    <row r="925" spans="1:5">
      <c r="A925" s="76">
        <f>VODANET!B936</f>
        <v>0</v>
      </c>
      <c r="B925" s="76">
        <f>VODANET!A936</f>
        <v>0</v>
      </c>
      <c r="C925" s="76">
        <f>VODANET!J936</f>
        <v>0</v>
      </c>
      <c r="D925" s="100" t="e">
        <f>VLOOKUP(A925,VODANET!B936:G1712,6,0)</f>
        <v>#N/A</v>
      </c>
      <c r="E925" s="101" t="e">
        <f>VLOOKUP(A925,VODANET!B936:O1621,14,0)</f>
        <v>#N/A</v>
      </c>
    </row>
    <row r="926" spans="1:5">
      <c r="A926" s="76">
        <f>VODANET!B937</f>
        <v>0</v>
      </c>
      <c r="B926" s="76">
        <f>VODANET!A937</f>
        <v>0</v>
      </c>
      <c r="C926" s="76">
        <f>VODANET!J937</f>
        <v>0</v>
      </c>
      <c r="D926" s="100" t="e">
        <f>VLOOKUP(A926,VODANET!B937:G1713,6,0)</f>
        <v>#N/A</v>
      </c>
      <c r="E926" s="101" t="e">
        <f>VLOOKUP(A926,VODANET!B937:O1622,14,0)</f>
        <v>#N/A</v>
      </c>
    </row>
    <row r="927" spans="1:5">
      <c r="A927" s="76">
        <f>VODANET!B938</f>
        <v>0</v>
      </c>
      <c r="B927" s="76">
        <f>VODANET!A938</f>
        <v>0</v>
      </c>
      <c r="C927" s="76">
        <f>VODANET!J938</f>
        <v>0</v>
      </c>
      <c r="D927" s="100" t="e">
        <f>VLOOKUP(A927,VODANET!B938:G1714,6,0)</f>
        <v>#N/A</v>
      </c>
      <c r="E927" s="101" t="e">
        <f>VLOOKUP(A927,VODANET!B938:O1623,14,0)</f>
        <v>#N/A</v>
      </c>
    </row>
    <row r="928" spans="1:5">
      <c r="A928" s="76">
        <f>VODANET!B939</f>
        <v>0</v>
      </c>
      <c r="B928" s="76">
        <f>VODANET!A939</f>
        <v>0</v>
      </c>
      <c r="C928" s="76">
        <f>VODANET!J939</f>
        <v>0</v>
      </c>
      <c r="D928" s="100" t="e">
        <f>VLOOKUP(A928,VODANET!B939:G1715,6,0)</f>
        <v>#N/A</v>
      </c>
      <c r="E928" s="101" t="e">
        <f>VLOOKUP(A928,VODANET!B939:O1624,14,0)</f>
        <v>#N/A</v>
      </c>
    </row>
    <row r="929" spans="1:5">
      <c r="A929" s="76">
        <f>VODANET!B940</f>
        <v>0</v>
      </c>
      <c r="B929" s="76">
        <f>VODANET!A940</f>
        <v>0</v>
      </c>
      <c r="C929" s="76">
        <f>VODANET!J940</f>
        <v>0</v>
      </c>
      <c r="D929" s="100" t="e">
        <f>VLOOKUP(A929,VODANET!B940:G1716,6,0)</f>
        <v>#N/A</v>
      </c>
      <c r="E929" s="101" t="e">
        <f>VLOOKUP(A929,VODANET!B940:O1625,14,0)</f>
        <v>#N/A</v>
      </c>
    </row>
    <row r="930" spans="1:5">
      <c r="A930" s="76">
        <f>VODANET!B941</f>
        <v>0</v>
      </c>
      <c r="B930" s="76">
        <f>VODANET!A941</f>
        <v>0</v>
      </c>
      <c r="C930" s="76">
        <f>VODANET!J941</f>
        <v>0</v>
      </c>
      <c r="D930" s="100" t="e">
        <f>VLOOKUP(A930,VODANET!B941:G1717,6,0)</f>
        <v>#N/A</v>
      </c>
      <c r="E930" s="101" t="e">
        <f>VLOOKUP(A930,VODANET!B941:O1626,14,0)</f>
        <v>#N/A</v>
      </c>
    </row>
    <row r="931" spans="1:5">
      <c r="A931" s="76">
        <f>VODANET!B942</f>
        <v>0</v>
      </c>
      <c r="B931" s="76">
        <f>VODANET!A942</f>
        <v>0</v>
      </c>
      <c r="C931" s="76">
        <f>VODANET!J942</f>
        <v>0</v>
      </c>
      <c r="D931" s="100" t="e">
        <f>VLOOKUP(A931,VODANET!B942:G1718,6,0)</f>
        <v>#N/A</v>
      </c>
      <c r="E931" s="101" t="e">
        <f>VLOOKUP(A931,VODANET!B942:O1627,14,0)</f>
        <v>#N/A</v>
      </c>
    </row>
    <row r="932" spans="1:5">
      <c r="A932" s="76">
        <f>VODANET!B943</f>
        <v>0</v>
      </c>
      <c r="B932" s="76">
        <f>VODANET!A943</f>
        <v>0</v>
      </c>
      <c r="C932" s="76">
        <f>VODANET!J943</f>
        <v>0</v>
      </c>
      <c r="D932" s="100" t="e">
        <f>VLOOKUP(A932,VODANET!B943:G1719,6,0)</f>
        <v>#N/A</v>
      </c>
      <c r="E932" s="101" t="e">
        <f>VLOOKUP(A932,VODANET!B943:O1628,14,0)</f>
        <v>#N/A</v>
      </c>
    </row>
    <row r="933" spans="1:5">
      <c r="A933" s="76">
        <f>VODANET!B944</f>
        <v>0</v>
      </c>
      <c r="B933" s="76">
        <f>VODANET!A944</f>
        <v>0</v>
      </c>
      <c r="C933" s="76">
        <f>VODANET!J944</f>
        <v>0</v>
      </c>
      <c r="D933" s="100" t="e">
        <f>VLOOKUP(A933,VODANET!B944:G1720,6,0)</f>
        <v>#N/A</v>
      </c>
      <c r="E933" s="101" t="e">
        <f>VLOOKUP(A933,VODANET!B944:O1629,14,0)</f>
        <v>#N/A</v>
      </c>
    </row>
    <row r="934" spans="1:5">
      <c r="A934" s="76">
        <f>VODANET!B945</f>
        <v>0</v>
      </c>
      <c r="B934" s="76">
        <f>VODANET!A945</f>
        <v>0</v>
      </c>
      <c r="C934" s="76">
        <f>VODANET!J945</f>
        <v>0</v>
      </c>
      <c r="D934" s="100" t="e">
        <f>VLOOKUP(A934,VODANET!B945:G1721,6,0)</f>
        <v>#N/A</v>
      </c>
      <c r="E934" s="101" t="e">
        <f>VLOOKUP(A934,VODANET!B945:O1630,14,0)</f>
        <v>#N/A</v>
      </c>
    </row>
    <row r="935" spans="1:5">
      <c r="A935" s="76">
        <f>VODANET!B946</f>
        <v>0</v>
      </c>
      <c r="B935" s="76">
        <f>VODANET!A946</f>
        <v>0</v>
      </c>
      <c r="C935" s="76">
        <f>VODANET!J946</f>
        <v>0</v>
      </c>
      <c r="D935" s="100" t="e">
        <f>VLOOKUP(A935,VODANET!B946:G1722,6,0)</f>
        <v>#N/A</v>
      </c>
      <c r="E935" s="101" t="e">
        <f>VLOOKUP(A935,VODANET!B946:O1631,14,0)</f>
        <v>#N/A</v>
      </c>
    </row>
    <row r="936" spans="1:5">
      <c r="A936" s="76">
        <f>VODANET!B947</f>
        <v>0</v>
      </c>
      <c r="B936" s="76">
        <f>VODANET!A947</f>
        <v>0</v>
      </c>
      <c r="C936" s="76">
        <f>VODANET!J947</f>
        <v>0</v>
      </c>
      <c r="D936" s="100" t="e">
        <f>VLOOKUP(A936,VODANET!B947:G1723,6,0)</f>
        <v>#N/A</v>
      </c>
      <c r="E936" s="101" t="e">
        <f>VLOOKUP(A936,VODANET!B947:O1632,14,0)</f>
        <v>#N/A</v>
      </c>
    </row>
    <row r="937" spans="1:5">
      <c r="A937" s="76">
        <f>VODANET!B948</f>
        <v>0</v>
      </c>
      <c r="B937" s="76">
        <f>VODANET!A948</f>
        <v>0</v>
      </c>
      <c r="C937" s="76">
        <f>VODANET!J948</f>
        <v>0</v>
      </c>
      <c r="D937" s="100" t="e">
        <f>VLOOKUP(A937,VODANET!B948:G1724,6,0)</f>
        <v>#N/A</v>
      </c>
      <c r="E937" s="101" t="e">
        <f>VLOOKUP(A937,VODANET!B948:O1633,14,0)</f>
        <v>#N/A</v>
      </c>
    </row>
    <row r="938" spans="1:5">
      <c r="A938" s="76">
        <f>VODANET!B949</f>
        <v>0</v>
      </c>
      <c r="B938" s="76">
        <f>VODANET!A949</f>
        <v>0</v>
      </c>
      <c r="C938" s="76">
        <f>VODANET!J949</f>
        <v>0</v>
      </c>
      <c r="D938" s="100" t="e">
        <f>VLOOKUP(A938,VODANET!B949:G1725,6,0)</f>
        <v>#N/A</v>
      </c>
      <c r="E938" s="101" t="e">
        <f>VLOOKUP(A938,VODANET!B949:O1634,14,0)</f>
        <v>#N/A</v>
      </c>
    </row>
    <row r="939" spans="1:5">
      <c r="A939" s="76">
        <f>VODANET!B950</f>
        <v>0</v>
      </c>
      <c r="B939" s="76">
        <f>VODANET!A950</f>
        <v>0</v>
      </c>
      <c r="C939" s="76">
        <f>VODANET!J950</f>
        <v>0</v>
      </c>
      <c r="D939" s="100" t="e">
        <f>VLOOKUP(A939,VODANET!B950:G1726,6,0)</f>
        <v>#N/A</v>
      </c>
      <c r="E939" s="101" t="e">
        <f>VLOOKUP(A939,VODANET!B950:O1635,14,0)</f>
        <v>#N/A</v>
      </c>
    </row>
    <row r="940" spans="1:5">
      <c r="A940" s="76">
        <f>VODANET!B951</f>
        <v>0</v>
      </c>
      <c r="B940" s="76">
        <f>VODANET!A951</f>
        <v>0</v>
      </c>
      <c r="C940" s="76">
        <f>VODANET!J951</f>
        <v>0</v>
      </c>
      <c r="D940" s="100" t="e">
        <f>VLOOKUP(A940,VODANET!B951:G1727,6,0)</f>
        <v>#N/A</v>
      </c>
      <c r="E940" s="101" t="e">
        <f>VLOOKUP(A940,VODANET!B951:O1636,14,0)</f>
        <v>#N/A</v>
      </c>
    </row>
    <row r="941" spans="1:5">
      <c r="A941" s="76">
        <f>VODANET!B952</f>
        <v>0</v>
      </c>
      <c r="B941" s="76">
        <f>VODANET!A952</f>
        <v>0</v>
      </c>
      <c r="C941" s="76">
        <f>VODANET!J952</f>
        <v>0</v>
      </c>
      <c r="D941" s="100" t="e">
        <f>VLOOKUP(A941,VODANET!B952:G1728,6,0)</f>
        <v>#N/A</v>
      </c>
      <c r="E941" s="101" t="e">
        <f>VLOOKUP(A941,VODANET!B952:O1637,14,0)</f>
        <v>#N/A</v>
      </c>
    </row>
    <row r="942" spans="1:5">
      <c r="A942" s="76">
        <f>VODANET!B953</f>
        <v>0</v>
      </c>
      <c r="B942" s="76">
        <f>VODANET!A953</f>
        <v>0</v>
      </c>
      <c r="C942" s="76">
        <f>VODANET!J953</f>
        <v>0</v>
      </c>
      <c r="D942" s="100" t="e">
        <f>VLOOKUP(A942,VODANET!B953:G1729,6,0)</f>
        <v>#N/A</v>
      </c>
      <c r="E942" s="101" t="e">
        <f>VLOOKUP(A942,VODANET!B953:O1638,14,0)</f>
        <v>#N/A</v>
      </c>
    </row>
    <row r="943" spans="1:5">
      <c r="A943" s="76">
        <f>VODANET!B954</f>
        <v>0</v>
      </c>
      <c r="B943" s="76">
        <f>VODANET!A954</f>
        <v>0</v>
      </c>
      <c r="C943" s="76">
        <f>VODANET!J954</f>
        <v>0</v>
      </c>
      <c r="D943" s="100" t="e">
        <f>VLOOKUP(A943,VODANET!B954:G1730,6,0)</f>
        <v>#N/A</v>
      </c>
      <c r="E943" s="101" t="e">
        <f>VLOOKUP(A943,VODANET!B954:O1639,14,0)</f>
        <v>#N/A</v>
      </c>
    </row>
    <row r="944" spans="1:5">
      <c r="A944" s="76">
        <f>VODANET!B955</f>
        <v>0</v>
      </c>
      <c r="B944" s="76">
        <f>VODANET!A955</f>
        <v>0</v>
      </c>
      <c r="C944" s="76">
        <f>VODANET!J955</f>
        <v>0</v>
      </c>
      <c r="D944" s="100" t="e">
        <f>VLOOKUP(A944,VODANET!B955:G1731,6,0)</f>
        <v>#N/A</v>
      </c>
      <c r="E944" s="101" t="e">
        <f>VLOOKUP(A944,VODANET!B955:O1640,14,0)</f>
        <v>#N/A</v>
      </c>
    </row>
    <row r="945" spans="1:5">
      <c r="A945" s="76">
        <f>VODANET!B956</f>
        <v>0</v>
      </c>
      <c r="B945" s="76">
        <f>VODANET!A956</f>
        <v>0</v>
      </c>
      <c r="C945" s="76">
        <f>VODANET!J956</f>
        <v>0</v>
      </c>
      <c r="D945" s="100" t="e">
        <f>VLOOKUP(A945,VODANET!B956:G1732,6,0)</f>
        <v>#N/A</v>
      </c>
      <c r="E945" s="101" t="e">
        <f>VLOOKUP(A945,VODANET!B956:O1641,14,0)</f>
        <v>#N/A</v>
      </c>
    </row>
    <row r="946" spans="1:5">
      <c r="A946" s="76">
        <f>VODANET!B957</f>
        <v>0</v>
      </c>
      <c r="B946" s="76">
        <f>VODANET!A957</f>
        <v>0</v>
      </c>
      <c r="C946" s="76">
        <f>VODANET!J957</f>
        <v>0</v>
      </c>
      <c r="D946" s="100" t="e">
        <f>VLOOKUP(A946,VODANET!B957:G1733,6,0)</f>
        <v>#N/A</v>
      </c>
      <c r="E946" s="101" t="e">
        <f>VLOOKUP(A946,VODANET!B957:O1642,14,0)</f>
        <v>#N/A</v>
      </c>
    </row>
    <row r="947" spans="1:5">
      <c r="A947" s="76">
        <f>VODANET!B958</f>
        <v>0</v>
      </c>
      <c r="B947" s="76">
        <f>VODANET!A958</f>
        <v>0</v>
      </c>
      <c r="C947" s="76">
        <f>VODANET!J958</f>
        <v>0</v>
      </c>
      <c r="D947" s="100" t="e">
        <f>VLOOKUP(A947,VODANET!B958:G1734,6,0)</f>
        <v>#N/A</v>
      </c>
      <c r="E947" s="101" t="e">
        <f>VLOOKUP(A947,VODANET!B958:O1643,14,0)</f>
        <v>#N/A</v>
      </c>
    </row>
  </sheetData>
  <autoFilter ref="A1:M947">
    <filterColumn colId="7"/>
    <filterColumn colId="8"/>
    <filterColumn colId="11"/>
  </autoFilter>
  <customSheetViews>
    <customSheetView guid="{6BA235E4-56C2-4FA7-839D-98DA23C3EC2A}" filter="1" showAutoFilter="1">
      <pane xSplit="3" ySplit="1" topLeftCell="D2" activePane="bottomRight" state="frozen"/>
      <selection pane="bottomRight" activeCell="E3" sqref="E3"/>
      <pageMargins left="0.511811024" right="0.511811024" top="0.78740157499999996" bottom="0.78740157499999996" header="0.31496062000000002" footer="0.31496062000000002"/>
      <pageSetup paperSize="9" orientation="portrait" r:id="rId1"/>
      <autoFilter ref="A1:L947">
        <filterColumn colId="4">
          <filters>
            <dateGroupItem year="2012" month="3" day="23" dateTimeGrouping="day"/>
            <dateGroupItem year="2012" month="3" day="26" dateTimeGrouping="day"/>
            <dateGroupItem year="2012" month="3" day="27" dateTimeGrouping="day"/>
            <dateGroupItem year="2012" month="3" day="28" dateTimeGrouping="day"/>
            <dateGroupItem year="2012" month="3" day="29" dateTimeGrouping="day"/>
            <dateGroupItem year="2012" month="3" day="30" dateTimeGrouping="day"/>
          </filters>
        </filterColumn>
      </autoFilter>
    </customSheetView>
    <customSheetView guid="{539B099F-E275-407B-9319-0D9ADFCA1C18}" filter="1" showAutoFilter="1">
      <pane xSplit="3" ySplit="2" topLeftCell="M4" activePane="bottomRight" state="frozen"/>
      <selection pane="bottomRight" activeCell="M287" sqref="M287"/>
      <pageMargins left="0.511811024" right="0.511811024" top="0.78740157499999996" bottom="0.78740157499999996" header="0.31496062000000002" footer="0.31496062000000002"/>
      <pageSetup paperSize="9" orientation="portrait" verticalDpi="0" r:id="rId2"/>
      <autoFilter ref="A1:M947">
        <filterColumn colId="7">
          <customFilters>
            <customFilter operator="notEqual" val=" "/>
          </customFilters>
        </filterColumn>
        <filterColumn colId="8">
          <filters blank="1"/>
        </filterColumn>
        <filterColumn colId="11"/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C14" sqref="C14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COUNTIF(VODANET!G6:G1003,"ACEITO")</f>
        <v>152</v>
      </c>
    </row>
    <row r="4" spans="2:3" s="76" customFormat="1">
      <c r="B4" s="69" t="s">
        <v>2599</v>
      </c>
      <c r="C4" s="39">
        <f>COUNTIF(VODANET!G7:G1004,"A ACEITAR")</f>
        <v>5</v>
      </c>
    </row>
    <row r="5" spans="2:3">
      <c r="B5" s="70" t="s">
        <v>779</v>
      </c>
      <c r="C5" s="71">
        <f>COUNTIF(VODANET!G6:G1003,"PARALISADO")</f>
        <v>90</v>
      </c>
    </row>
    <row r="6" spans="2:3">
      <c r="B6" s="69" t="s">
        <v>767</v>
      </c>
      <c r="C6" s="39">
        <f>COUNTIF(VODANET!G6:G1003,"A AGENDAR")</f>
        <v>37</v>
      </c>
    </row>
    <row r="7" spans="2:3">
      <c r="B7" s="70" t="s">
        <v>489</v>
      </c>
      <c r="C7" s="71">
        <f>COUNTIF(VODANET!G6:G1003,"EM ANDAMENTO")</f>
        <v>5</v>
      </c>
    </row>
    <row r="8" spans="2:3" ht="15.75" thickBot="1">
      <c r="B8" s="69" t="s">
        <v>694</v>
      </c>
      <c r="C8" s="39">
        <f>COUNTIF(VODANET!G6:G1003,"AGENDADO")</f>
        <v>3</v>
      </c>
    </row>
    <row r="9" spans="2:3" ht="15.75" thickBot="1">
      <c r="B9" s="72" t="s">
        <v>520</v>
      </c>
      <c r="C9" s="73">
        <f>SUM(C3:C8)</f>
        <v>292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768</v>
      </c>
      <c r="C27" s="73" t="s">
        <v>519</v>
      </c>
    </row>
    <row r="28" spans="1:15" s="76" customFormat="1">
      <c r="B28" s="69" t="s">
        <v>504</v>
      </c>
      <c r="C28" s="39">
        <f>COUNTIF(VODANET!H2:H1027,"LIDER")</f>
        <v>279</v>
      </c>
    </row>
    <row r="29" spans="1:15" s="76" customFormat="1">
      <c r="B29" s="70" t="s">
        <v>756</v>
      </c>
      <c r="C29" s="71">
        <f>COUNTIF(VODANET!H2:H1028,"NELTA")</f>
        <v>7</v>
      </c>
    </row>
    <row r="30" spans="1:15" s="76" customFormat="1" ht="15.75" thickBot="1">
      <c r="B30" s="69" t="s">
        <v>696</v>
      </c>
      <c r="C30" s="39">
        <f>COUNTIF(VODANET!H2:H1029,"VODANET")</f>
        <v>14</v>
      </c>
    </row>
    <row r="31" spans="1:15" s="76" customFormat="1" ht="15.75" thickBot="1">
      <c r="B31" s="72" t="s">
        <v>520</v>
      </c>
      <c r="C31" s="73">
        <f>SUM(C28:C30)</f>
        <v>300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COUNTIF(VODANET!I$6:I1003,"LIDER")</f>
        <v>2</v>
      </c>
    </row>
    <row r="54" spans="1:15">
      <c r="B54" s="70" t="s">
        <v>522</v>
      </c>
      <c r="C54" s="71">
        <f>COUNTIF(VODANET!I$6:I1003,"SAUDE")</f>
        <v>84</v>
      </c>
    </row>
    <row r="55" spans="1:15" s="76" customFormat="1">
      <c r="B55" s="69" t="s">
        <v>505</v>
      </c>
      <c r="C55" s="39">
        <f>COUNTIF(VODANET!I$6:I1003,"CLIENTE")</f>
        <v>0</v>
      </c>
    </row>
    <row r="56" spans="1:15" s="76" customFormat="1">
      <c r="B56" s="70" t="s">
        <v>697</v>
      </c>
      <c r="C56" s="71">
        <f>COUNTIF(VODANET!I$6:I1003,"PRODEMGE")</f>
        <v>0</v>
      </c>
    </row>
    <row r="57" spans="1:15" s="65" customFormat="1" ht="15.75" thickBot="1">
      <c r="B57" s="74" t="s">
        <v>523</v>
      </c>
      <c r="C57" s="81">
        <f>COUNTIF(VODANET!I$6:I1003,"-")</f>
        <v>211</v>
      </c>
    </row>
    <row r="58" spans="1:15" ht="15.75" thickBot="1">
      <c r="B58" s="72" t="s">
        <v>520</v>
      </c>
      <c r="C58" s="73">
        <f>SUM(C53:C57)</f>
        <v>297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B7" sqref="B7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1409</v>
      </c>
      <c r="B3" t="s">
        <v>1411</v>
      </c>
    </row>
    <row r="4" spans="1:2">
      <c r="A4" s="86" t="s">
        <v>504</v>
      </c>
      <c r="B4" s="88">
        <v>270</v>
      </c>
    </row>
    <row r="5" spans="1:2">
      <c r="A5" s="87" t="s">
        <v>767</v>
      </c>
      <c r="B5" s="88">
        <v>27</v>
      </c>
    </row>
    <row r="6" spans="1:2">
      <c r="A6" s="87" t="s">
        <v>525</v>
      </c>
      <c r="B6" s="88">
        <v>138</v>
      </c>
    </row>
    <row r="7" spans="1:2">
      <c r="A7" s="87" t="s">
        <v>779</v>
      </c>
      <c r="B7" s="88">
        <v>87</v>
      </c>
    </row>
    <row r="8" spans="1:2">
      <c r="A8" s="87" t="s">
        <v>489</v>
      </c>
      <c r="B8" s="88">
        <v>8</v>
      </c>
    </row>
    <row r="9" spans="1:2">
      <c r="A9" s="87" t="s">
        <v>1548</v>
      </c>
      <c r="B9" s="88">
        <v>7</v>
      </c>
    </row>
    <row r="10" spans="1:2">
      <c r="A10" s="87" t="s">
        <v>2599</v>
      </c>
      <c r="B10" s="88">
        <v>2</v>
      </c>
    </row>
    <row r="11" spans="1:2" ht="17.25" customHeight="1">
      <c r="A11" s="87" t="s">
        <v>694</v>
      </c>
      <c r="B11" s="88">
        <v>1</v>
      </c>
    </row>
    <row r="12" spans="1:2">
      <c r="A12" s="86" t="s">
        <v>1410</v>
      </c>
      <c r="B12" s="88">
        <v>270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1409</v>
      </c>
      <c r="B3" t="s">
        <v>1411</v>
      </c>
    </row>
    <row r="4" spans="1:2">
      <c r="A4" s="86" t="s">
        <v>756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779</v>
      </c>
      <c r="B6" s="88">
        <v>1</v>
      </c>
    </row>
    <row r="7" spans="1:2">
      <c r="A7" s="86" t="s">
        <v>1410</v>
      </c>
      <c r="B7" s="88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3:B10"/>
  <sheetViews>
    <sheetView workbookViewId="0">
      <selection activeCell="B14" sqref="B14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1409</v>
      </c>
      <c r="B3" t="s">
        <v>1411</v>
      </c>
    </row>
    <row r="4" spans="1:2">
      <c r="A4" s="86" t="s">
        <v>696</v>
      </c>
      <c r="B4" s="88">
        <v>14</v>
      </c>
    </row>
    <row r="5" spans="1:2">
      <c r="A5" s="87" t="s">
        <v>767</v>
      </c>
      <c r="B5" s="88">
        <v>3</v>
      </c>
    </row>
    <row r="6" spans="1:2">
      <c r="A6" s="87" t="s">
        <v>525</v>
      </c>
      <c r="B6" s="88">
        <v>7</v>
      </c>
    </row>
    <row r="7" spans="1:2">
      <c r="A7" s="87" t="s">
        <v>779</v>
      </c>
      <c r="B7" s="88">
        <v>2</v>
      </c>
    </row>
    <row r="8" spans="1:2">
      <c r="A8" s="87" t="s">
        <v>1548</v>
      </c>
      <c r="B8" s="88">
        <v>1</v>
      </c>
    </row>
    <row r="9" spans="1:2">
      <c r="A9" s="87" t="s">
        <v>694</v>
      </c>
      <c r="B9" s="88">
        <v>1</v>
      </c>
    </row>
    <row r="10" spans="1:2">
      <c r="A10" s="86" t="s">
        <v>1410</v>
      </c>
      <c r="B10" s="88">
        <v>14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7"/>
  <dimension ref="A1:Y306"/>
  <sheetViews>
    <sheetView zoomScale="90" zoomScaleNormal="90" workbookViewId="0">
      <selection sqref="A1:R306"/>
    </sheetView>
  </sheetViews>
  <sheetFormatPr defaultRowHeight="15"/>
  <cols>
    <col min="1" max="1" width="12" bestFit="1" customWidth="1"/>
    <col min="2" max="2" width="16" bestFit="1" customWidth="1"/>
    <col min="3" max="3" width="18.28515625" bestFit="1" customWidth="1"/>
    <col min="4" max="4" width="11.5703125" bestFit="1" customWidth="1"/>
    <col min="5" max="5" width="10.7109375" bestFit="1" customWidth="1"/>
    <col min="6" max="6" width="11.42578125" bestFit="1" customWidth="1"/>
    <col min="7" max="7" width="28.5703125" bestFit="1" customWidth="1"/>
    <col min="8" max="8" width="16.5703125" bestFit="1" customWidth="1"/>
    <col min="9" max="9" width="13.7109375" bestFit="1" customWidth="1"/>
    <col min="10" max="10" width="17.7109375" customWidth="1"/>
    <col min="11" max="11" width="23.140625" customWidth="1"/>
    <col min="12" max="12" width="19.28515625" bestFit="1" customWidth="1"/>
    <col min="15" max="15" width="11.5703125" bestFit="1" customWidth="1"/>
    <col min="16" max="16" width="49.7109375" customWidth="1"/>
  </cols>
  <sheetData>
    <row r="1" spans="1:25" s="79" customFormat="1">
      <c r="A1" s="76" t="s">
        <v>4</v>
      </c>
      <c r="B1" s="76" t="s">
        <v>5</v>
      </c>
      <c r="C1" s="76" t="s">
        <v>510</v>
      </c>
      <c r="D1" s="76" t="s">
        <v>511</v>
      </c>
      <c r="E1" s="76" t="s">
        <v>0</v>
      </c>
      <c r="F1" s="76" t="s">
        <v>768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2385</v>
      </c>
      <c r="O1" s="76" t="s">
        <v>687</v>
      </c>
      <c r="P1" s="79" t="s">
        <v>1582</v>
      </c>
      <c r="Q1" s="76" t="s">
        <v>1583</v>
      </c>
      <c r="R1" s="76" t="s">
        <v>507</v>
      </c>
      <c r="S1" s="76" t="s">
        <v>507</v>
      </c>
      <c r="T1" s="76"/>
      <c r="U1" s="76"/>
      <c r="V1" s="76"/>
    </row>
    <row r="2" spans="1:25" s="80" customFormat="1">
      <c r="A2" s="76" t="s">
        <v>2415</v>
      </c>
      <c r="B2" s="76" t="s">
        <v>7</v>
      </c>
      <c r="C2" s="21">
        <v>40857</v>
      </c>
      <c r="D2" s="21">
        <v>40918</v>
      </c>
      <c r="E2" s="76" t="s">
        <v>1584</v>
      </c>
      <c r="F2" s="76" t="s">
        <v>1585</v>
      </c>
      <c r="G2" s="76" t="s">
        <v>163</v>
      </c>
      <c r="H2" s="76" t="s">
        <v>415</v>
      </c>
      <c r="I2" s="76">
        <v>40913</v>
      </c>
      <c r="J2" s="21" t="s">
        <v>1586</v>
      </c>
      <c r="K2" s="21" t="s">
        <v>1587</v>
      </c>
      <c r="L2" s="76" t="s">
        <v>1588</v>
      </c>
      <c r="M2" s="76" t="s">
        <v>238</v>
      </c>
      <c r="N2" s="76" t="s">
        <v>1589</v>
      </c>
      <c r="O2" s="76">
        <v>40917</v>
      </c>
      <c r="P2" s="21" t="s">
        <v>507</v>
      </c>
      <c r="Q2" s="76" t="s">
        <v>507</v>
      </c>
      <c r="R2" s="76" t="s">
        <v>507</v>
      </c>
      <c r="S2" s="76" t="s">
        <v>507</v>
      </c>
      <c r="T2" s="76"/>
      <c r="U2" s="76"/>
      <c r="V2" s="21"/>
      <c r="W2" s="76"/>
      <c r="X2" s="76"/>
      <c r="Y2" s="76"/>
    </row>
    <row r="3" spans="1:25" s="80" customFormat="1">
      <c r="A3" s="76">
        <v>644</v>
      </c>
      <c r="B3" s="76" t="s">
        <v>11</v>
      </c>
      <c r="C3" s="21">
        <v>40857</v>
      </c>
      <c r="D3" s="21">
        <v>40918</v>
      </c>
      <c r="E3" s="76" t="s">
        <v>1584</v>
      </c>
      <c r="F3" s="76" t="s">
        <v>1585</v>
      </c>
      <c r="G3" s="76" t="s">
        <v>164</v>
      </c>
      <c r="H3" s="76" t="s">
        <v>416</v>
      </c>
      <c r="I3" s="76">
        <v>40939</v>
      </c>
      <c r="J3" s="21" t="s">
        <v>1590</v>
      </c>
      <c r="K3" s="21" t="s">
        <v>12</v>
      </c>
      <c r="L3" s="76" t="s">
        <v>1591</v>
      </c>
      <c r="M3" s="76" t="s">
        <v>386</v>
      </c>
      <c r="N3" s="76" t="s">
        <v>1592</v>
      </c>
      <c r="O3" s="76">
        <v>40942</v>
      </c>
      <c r="P3" s="21" t="s">
        <v>507</v>
      </c>
      <c r="Q3" s="76" t="s">
        <v>507</v>
      </c>
      <c r="R3" s="76" t="s">
        <v>507</v>
      </c>
      <c r="S3" s="76" t="s">
        <v>507</v>
      </c>
      <c r="T3" s="76"/>
      <c r="U3" s="76"/>
      <c r="V3" s="21"/>
      <c r="W3" s="76"/>
      <c r="X3" s="76"/>
      <c r="Y3" s="76"/>
    </row>
    <row r="4" spans="1:25" s="80" customFormat="1">
      <c r="A4" s="76">
        <v>645</v>
      </c>
      <c r="B4" s="76" t="s">
        <v>13</v>
      </c>
      <c r="C4" s="21">
        <v>40857</v>
      </c>
      <c r="D4" s="21">
        <v>40968</v>
      </c>
      <c r="E4" s="76" t="s">
        <v>1593</v>
      </c>
      <c r="F4" s="76" t="s">
        <v>1594</v>
      </c>
      <c r="G4" s="76" t="s">
        <v>165</v>
      </c>
      <c r="H4" s="76" t="s">
        <v>417</v>
      </c>
      <c r="I4" s="76">
        <v>40996</v>
      </c>
      <c r="J4" s="21" t="s">
        <v>1595</v>
      </c>
      <c r="K4" s="21" t="s">
        <v>1596</v>
      </c>
      <c r="L4" s="76" t="s">
        <v>1079</v>
      </c>
      <c r="M4" s="76" t="s">
        <v>507</v>
      </c>
      <c r="N4" s="76" t="s">
        <v>507</v>
      </c>
      <c r="O4" s="76" t="s">
        <v>507</v>
      </c>
      <c r="P4" s="21" t="s">
        <v>692</v>
      </c>
      <c r="Q4" s="76" t="s">
        <v>507</v>
      </c>
      <c r="R4" s="76" t="s">
        <v>507</v>
      </c>
      <c r="S4" s="76" t="s">
        <v>507</v>
      </c>
      <c r="T4" s="76"/>
      <c r="U4" s="76"/>
      <c r="V4" s="76"/>
      <c r="W4" s="76"/>
      <c r="X4" s="76"/>
      <c r="Y4" s="76"/>
    </row>
    <row r="5" spans="1:25" s="80" customFormat="1">
      <c r="A5" s="76">
        <v>646</v>
      </c>
      <c r="B5" s="76" t="s">
        <v>14</v>
      </c>
      <c r="C5" s="21">
        <v>40857</v>
      </c>
      <c r="D5" s="21">
        <v>40918</v>
      </c>
      <c r="E5" s="76" t="s">
        <v>1584</v>
      </c>
      <c r="F5" s="76" t="s">
        <v>1585</v>
      </c>
      <c r="G5" s="76" t="s">
        <v>166</v>
      </c>
      <c r="H5" s="76" t="s">
        <v>418</v>
      </c>
      <c r="I5" s="76">
        <v>40933</v>
      </c>
      <c r="J5" s="21" t="s">
        <v>1597</v>
      </c>
      <c r="K5" s="21" t="s">
        <v>15</v>
      </c>
      <c r="L5" s="76" t="s">
        <v>1598</v>
      </c>
      <c r="M5" s="76" t="s">
        <v>387</v>
      </c>
      <c r="N5" s="76" t="s">
        <v>1599</v>
      </c>
      <c r="O5" s="76">
        <v>40935</v>
      </c>
      <c r="P5" s="21" t="s">
        <v>507</v>
      </c>
      <c r="Q5" s="76" t="s">
        <v>507</v>
      </c>
      <c r="R5" s="76" t="s">
        <v>507</v>
      </c>
      <c r="S5" s="76" t="s">
        <v>507</v>
      </c>
      <c r="T5" s="76"/>
      <c r="U5" s="76"/>
      <c r="V5" s="21"/>
      <c r="W5" s="76"/>
      <c r="X5" s="76"/>
      <c r="Y5" s="76"/>
    </row>
    <row r="6" spans="1:25" s="80" customFormat="1">
      <c r="A6" s="76">
        <v>647</v>
      </c>
      <c r="B6" s="76" t="s">
        <v>16</v>
      </c>
      <c r="C6" s="21">
        <v>40857</v>
      </c>
      <c r="D6" s="21">
        <v>40918</v>
      </c>
      <c r="E6" s="76" t="s">
        <v>1584</v>
      </c>
      <c r="F6" s="76" t="s">
        <v>1585</v>
      </c>
      <c r="G6" s="76" t="s">
        <v>167</v>
      </c>
      <c r="H6" s="76" t="s">
        <v>419</v>
      </c>
      <c r="I6" s="76">
        <v>40924</v>
      </c>
      <c r="J6" s="21" t="s">
        <v>1600</v>
      </c>
      <c r="K6" s="21" t="s">
        <v>17</v>
      </c>
      <c r="L6" s="76" t="s">
        <v>1601</v>
      </c>
      <c r="M6" s="76" t="s">
        <v>245</v>
      </c>
      <c r="N6" s="76" t="s">
        <v>1602</v>
      </c>
      <c r="O6" s="76">
        <v>40926</v>
      </c>
      <c r="P6" s="21" t="s">
        <v>507</v>
      </c>
      <c r="Q6" s="76" t="s">
        <v>507</v>
      </c>
      <c r="R6" s="76" t="s">
        <v>507</v>
      </c>
      <c r="S6" s="76" t="s">
        <v>507</v>
      </c>
      <c r="T6" s="76"/>
      <c r="U6" s="76"/>
      <c r="V6" s="21"/>
      <c r="W6" s="76"/>
      <c r="X6" s="76"/>
      <c r="Y6" s="76"/>
    </row>
    <row r="7" spans="1:25" s="80" customFormat="1">
      <c r="A7" s="76">
        <v>648</v>
      </c>
      <c r="B7" s="76" t="s">
        <v>18</v>
      </c>
      <c r="C7" s="21">
        <v>40857</v>
      </c>
      <c r="D7" s="21">
        <v>40918</v>
      </c>
      <c r="E7" s="76" t="s">
        <v>1584</v>
      </c>
      <c r="F7" s="76" t="s">
        <v>1585</v>
      </c>
      <c r="G7" s="76" t="s">
        <v>1603</v>
      </c>
      <c r="H7" s="76" t="s">
        <v>420</v>
      </c>
      <c r="I7" s="76">
        <v>40920</v>
      </c>
      <c r="J7" s="21" t="s">
        <v>1590</v>
      </c>
      <c r="K7" s="21" t="s">
        <v>371</v>
      </c>
      <c r="L7" s="76" t="s">
        <v>1604</v>
      </c>
      <c r="M7" s="76" t="s">
        <v>388</v>
      </c>
      <c r="N7" s="76" t="s">
        <v>1605</v>
      </c>
      <c r="O7" s="76">
        <v>40934</v>
      </c>
      <c r="P7" s="21" t="s">
        <v>507</v>
      </c>
      <c r="Q7" s="76" t="s">
        <v>507</v>
      </c>
      <c r="R7" s="76" t="s">
        <v>507</v>
      </c>
      <c r="S7" s="76" t="s">
        <v>507</v>
      </c>
      <c r="T7" s="76"/>
      <c r="U7" s="76"/>
      <c r="V7" s="21"/>
      <c r="W7" s="76"/>
      <c r="X7" s="76"/>
      <c r="Y7" s="76"/>
    </row>
    <row r="8" spans="1:25" s="80" customFormat="1">
      <c r="A8" s="76">
        <v>649</v>
      </c>
      <c r="B8" s="76" t="s">
        <v>19</v>
      </c>
      <c r="C8" s="21">
        <v>40857</v>
      </c>
      <c r="D8" s="21">
        <v>40918</v>
      </c>
      <c r="E8" s="76" t="s">
        <v>1584</v>
      </c>
      <c r="F8" s="76" t="s">
        <v>1585</v>
      </c>
      <c r="G8" s="76" t="s">
        <v>169</v>
      </c>
      <c r="H8" s="76" t="s">
        <v>421</v>
      </c>
      <c r="I8" s="76">
        <v>40926</v>
      </c>
      <c r="J8" s="21" t="s">
        <v>1606</v>
      </c>
      <c r="K8" s="21" t="s">
        <v>1607</v>
      </c>
      <c r="L8" s="76" t="s">
        <v>1608</v>
      </c>
      <c r="M8" s="76" t="s">
        <v>389</v>
      </c>
      <c r="N8" s="76" t="s">
        <v>1609</v>
      </c>
      <c r="O8" s="76">
        <v>40926</v>
      </c>
      <c r="P8" s="21" t="s">
        <v>507</v>
      </c>
      <c r="Q8" s="76" t="s">
        <v>507</v>
      </c>
      <c r="R8" s="76" t="s">
        <v>507</v>
      </c>
      <c r="S8" s="76" t="s">
        <v>507</v>
      </c>
      <c r="T8" s="76"/>
      <c r="U8" s="76"/>
      <c r="V8" s="21"/>
      <c r="W8" s="76"/>
      <c r="X8" s="76"/>
      <c r="Y8" s="76"/>
    </row>
    <row r="9" spans="1:25" s="80" customFormat="1">
      <c r="A9" s="76">
        <v>650</v>
      </c>
      <c r="B9" s="76" t="s">
        <v>20</v>
      </c>
      <c r="C9" s="21">
        <v>40857</v>
      </c>
      <c r="D9" s="21">
        <v>40918</v>
      </c>
      <c r="E9" s="76" t="s">
        <v>1584</v>
      </c>
      <c r="F9" s="76" t="s">
        <v>1585</v>
      </c>
      <c r="G9" s="76" t="s">
        <v>170</v>
      </c>
      <c r="H9" s="76" t="s">
        <v>422</v>
      </c>
      <c r="I9" s="76">
        <v>40903</v>
      </c>
      <c r="J9" s="21" t="s">
        <v>1610</v>
      </c>
      <c r="K9" s="21" t="s">
        <v>21</v>
      </c>
      <c r="L9" s="76" t="s">
        <v>1611</v>
      </c>
      <c r="M9" s="76" t="s">
        <v>390</v>
      </c>
      <c r="N9" s="76" t="s">
        <v>1612</v>
      </c>
      <c r="O9" s="76">
        <v>40906</v>
      </c>
      <c r="P9" s="21" t="s">
        <v>507</v>
      </c>
      <c r="Q9" s="76" t="s">
        <v>507</v>
      </c>
      <c r="R9" s="76" t="s">
        <v>507</v>
      </c>
      <c r="S9" s="76" t="s">
        <v>507</v>
      </c>
      <c r="T9" s="76"/>
      <c r="U9" s="76"/>
      <c r="V9" s="21"/>
      <c r="W9" s="76"/>
      <c r="X9" s="76"/>
      <c r="Y9" s="76"/>
    </row>
    <row r="10" spans="1:25" s="80" customForma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1584</v>
      </c>
      <c r="F10" s="76" t="s">
        <v>1585</v>
      </c>
      <c r="G10" s="76" t="s">
        <v>171</v>
      </c>
      <c r="H10" s="76" t="s">
        <v>423</v>
      </c>
      <c r="I10" s="76">
        <v>40898</v>
      </c>
      <c r="J10" s="21" t="s">
        <v>1613</v>
      </c>
      <c r="K10" s="21" t="s">
        <v>23</v>
      </c>
      <c r="L10" s="76" t="s">
        <v>1614</v>
      </c>
      <c r="M10" s="76" t="s">
        <v>250</v>
      </c>
      <c r="N10" s="76" t="s">
        <v>1615</v>
      </c>
      <c r="O10" s="76">
        <v>40899</v>
      </c>
      <c r="P10" s="21" t="s">
        <v>507</v>
      </c>
      <c r="Q10" s="76" t="s">
        <v>507</v>
      </c>
      <c r="R10" s="76" t="s">
        <v>507</v>
      </c>
      <c r="S10" s="76" t="s">
        <v>507</v>
      </c>
      <c r="T10" s="76"/>
      <c r="U10" s="76"/>
      <c r="V10" s="21"/>
      <c r="W10" s="76"/>
      <c r="X10" s="76"/>
      <c r="Y10" s="76"/>
    </row>
    <row r="11" spans="1:25" s="80" customFormat="1">
      <c r="A11" s="76" t="s">
        <v>2416</v>
      </c>
      <c r="B11" s="76" t="s">
        <v>24</v>
      </c>
      <c r="C11" s="21">
        <v>40857</v>
      </c>
      <c r="D11" s="21">
        <v>40918</v>
      </c>
      <c r="E11" s="76" t="s">
        <v>1593</v>
      </c>
      <c r="F11" s="76" t="s">
        <v>1585</v>
      </c>
      <c r="G11" s="76" t="s">
        <v>172</v>
      </c>
      <c r="H11" s="76" t="s">
        <v>507</v>
      </c>
      <c r="I11" s="76" t="s">
        <v>507</v>
      </c>
      <c r="J11" s="21" t="s">
        <v>1616</v>
      </c>
      <c r="K11" s="21" t="s">
        <v>1617</v>
      </c>
      <c r="L11" s="76" t="s">
        <v>1618</v>
      </c>
      <c r="M11" s="76" t="s">
        <v>507</v>
      </c>
      <c r="N11" s="76" t="s">
        <v>507</v>
      </c>
      <c r="O11" s="76" t="s">
        <v>507</v>
      </c>
      <c r="P11" s="76" t="s">
        <v>2417</v>
      </c>
      <c r="Q11" s="76" t="s">
        <v>507</v>
      </c>
      <c r="R11" s="76" t="s">
        <v>507</v>
      </c>
      <c r="S11" s="76" t="s">
        <v>507</v>
      </c>
      <c r="T11" s="76"/>
      <c r="U11" s="76"/>
      <c r="V11" s="76"/>
      <c r="W11" s="76"/>
      <c r="X11" s="76"/>
      <c r="Y11" s="76"/>
    </row>
    <row r="12" spans="1:25" s="80" customForma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1584</v>
      </c>
      <c r="F12" s="76" t="s">
        <v>1585</v>
      </c>
      <c r="G12" s="76" t="s">
        <v>173</v>
      </c>
      <c r="H12" s="76" t="s">
        <v>424</v>
      </c>
      <c r="I12" s="76">
        <v>40976</v>
      </c>
      <c r="J12" s="21" t="s">
        <v>1619</v>
      </c>
      <c r="K12" s="21" t="s">
        <v>1620</v>
      </c>
      <c r="L12" s="76" t="s">
        <v>1621</v>
      </c>
      <c r="M12" s="76" t="s">
        <v>232</v>
      </c>
      <c r="N12" s="76" t="s">
        <v>1622</v>
      </c>
      <c r="O12" s="76">
        <v>40976</v>
      </c>
      <c r="P12" s="21" t="s">
        <v>1623</v>
      </c>
      <c r="Q12" s="76" t="s">
        <v>507</v>
      </c>
      <c r="R12" s="76" t="s">
        <v>507</v>
      </c>
      <c r="S12" s="76" t="s">
        <v>507</v>
      </c>
      <c r="T12" s="76"/>
      <c r="U12" s="76"/>
      <c r="V12" s="21"/>
      <c r="W12" s="76"/>
      <c r="X12" s="76"/>
      <c r="Y12" s="76"/>
    </row>
    <row r="13" spans="1:25" s="80" customForma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1584</v>
      </c>
      <c r="F13" s="76" t="s">
        <v>1585</v>
      </c>
      <c r="G13" s="76" t="s">
        <v>174</v>
      </c>
      <c r="H13" s="76" t="s">
        <v>1624</v>
      </c>
      <c r="I13" s="76">
        <v>40919</v>
      </c>
      <c r="J13" s="21" t="s">
        <v>1625</v>
      </c>
      <c r="K13" s="21" t="s">
        <v>1626</v>
      </c>
      <c r="L13" s="76" t="s">
        <v>1627</v>
      </c>
      <c r="M13" s="76" t="s">
        <v>231</v>
      </c>
      <c r="N13" s="76" t="s">
        <v>1612</v>
      </c>
      <c r="O13" s="76">
        <v>40920</v>
      </c>
      <c r="P13" s="21" t="s">
        <v>507</v>
      </c>
      <c r="Q13" s="76" t="s">
        <v>507</v>
      </c>
      <c r="R13" s="76" t="s">
        <v>507</v>
      </c>
      <c r="S13" s="76" t="s">
        <v>507</v>
      </c>
      <c r="T13" s="76"/>
      <c r="U13" s="76"/>
      <c r="V13" s="21"/>
      <c r="W13" s="76"/>
      <c r="X13" s="76"/>
      <c r="Y13" s="76"/>
    </row>
    <row r="14" spans="1:25" s="80" customForma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1584</v>
      </c>
      <c r="F14" s="76" t="s">
        <v>1585</v>
      </c>
      <c r="G14" s="76" t="s">
        <v>175</v>
      </c>
      <c r="H14" s="76" t="s">
        <v>425</v>
      </c>
      <c r="I14" s="76">
        <v>40931</v>
      </c>
      <c r="J14" s="21" t="s">
        <v>1628</v>
      </c>
      <c r="K14" s="21" t="s">
        <v>28</v>
      </c>
      <c r="L14" s="76" t="s">
        <v>1629</v>
      </c>
      <c r="M14" s="76" t="s">
        <v>391</v>
      </c>
      <c r="N14" s="76" t="s">
        <v>1630</v>
      </c>
      <c r="O14" s="76">
        <v>40932</v>
      </c>
      <c r="P14" s="21" t="s">
        <v>507</v>
      </c>
      <c r="Q14" s="76" t="s">
        <v>507</v>
      </c>
      <c r="R14" s="76" t="s">
        <v>507</v>
      </c>
      <c r="S14" s="76" t="s">
        <v>507</v>
      </c>
      <c r="T14" s="76"/>
      <c r="U14" s="76"/>
      <c r="V14" s="21"/>
      <c r="W14" s="76"/>
      <c r="X14" s="76"/>
      <c r="Y14" s="76"/>
    </row>
    <row r="15" spans="1:25" s="80" customForma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1584</v>
      </c>
      <c r="F15" s="76" t="s">
        <v>1585</v>
      </c>
      <c r="G15" s="76" t="s">
        <v>176</v>
      </c>
      <c r="H15" s="76" t="s">
        <v>426</v>
      </c>
      <c r="I15" s="76">
        <v>40903</v>
      </c>
      <c r="J15" s="21" t="s">
        <v>1631</v>
      </c>
      <c r="K15" s="21" t="s">
        <v>30</v>
      </c>
      <c r="L15" s="76" t="s">
        <v>1632</v>
      </c>
      <c r="M15" s="76" t="s">
        <v>392</v>
      </c>
      <c r="N15" s="76" t="s">
        <v>1633</v>
      </c>
      <c r="O15" s="76">
        <v>40905</v>
      </c>
      <c r="P15" s="21" t="s">
        <v>507</v>
      </c>
      <c r="Q15" s="76" t="s">
        <v>507</v>
      </c>
      <c r="R15" s="76" t="s">
        <v>507</v>
      </c>
      <c r="S15" s="76" t="s">
        <v>507</v>
      </c>
      <c r="T15" s="76"/>
      <c r="U15" s="76"/>
      <c r="V15" s="21"/>
      <c r="W15" s="76"/>
      <c r="X15" s="76"/>
      <c r="Y15" s="76"/>
    </row>
    <row r="16" spans="1:25" s="80" customForma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1584</v>
      </c>
      <c r="F16" s="76" t="s">
        <v>1585</v>
      </c>
      <c r="G16" s="76" t="s">
        <v>177</v>
      </c>
      <c r="H16" s="76" t="s">
        <v>427</v>
      </c>
      <c r="I16" s="76">
        <v>40921</v>
      </c>
      <c r="J16" s="21" t="s">
        <v>1634</v>
      </c>
      <c r="K16" s="21" t="s">
        <v>32</v>
      </c>
      <c r="L16" s="76" t="s">
        <v>1635</v>
      </c>
      <c r="M16" s="76" t="s">
        <v>243</v>
      </c>
      <c r="N16" s="76" t="s">
        <v>704</v>
      </c>
      <c r="O16" s="76">
        <v>40921</v>
      </c>
      <c r="P16" s="21" t="s">
        <v>507</v>
      </c>
      <c r="Q16" s="76" t="s">
        <v>507</v>
      </c>
      <c r="R16" s="76" t="s">
        <v>507</v>
      </c>
      <c r="S16" s="76" t="s">
        <v>507</v>
      </c>
      <c r="T16" s="76"/>
      <c r="U16" s="76"/>
      <c r="V16" s="21"/>
      <c r="W16" s="76"/>
      <c r="X16" s="76"/>
      <c r="Y16" s="76"/>
    </row>
    <row r="17" spans="1:25" s="80" customForma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1584</v>
      </c>
      <c r="F17" s="76" t="s">
        <v>1585</v>
      </c>
      <c r="G17" s="76" t="s">
        <v>178</v>
      </c>
      <c r="H17" s="76" t="s">
        <v>1636</v>
      </c>
      <c r="I17" s="76">
        <v>40917</v>
      </c>
      <c r="J17" s="21" t="s">
        <v>1637</v>
      </c>
      <c r="K17" s="21" t="s">
        <v>34</v>
      </c>
      <c r="L17" s="76" t="s">
        <v>1638</v>
      </c>
      <c r="M17" s="76" t="s">
        <v>260</v>
      </c>
      <c r="N17" s="76" t="s">
        <v>1639</v>
      </c>
      <c r="O17" s="76">
        <v>40919</v>
      </c>
      <c r="P17" s="21" t="s">
        <v>507</v>
      </c>
      <c r="Q17" s="76" t="s">
        <v>507</v>
      </c>
      <c r="R17" s="76" t="s">
        <v>507</v>
      </c>
      <c r="S17" s="76" t="s">
        <v>507</v>
      </c>
      <c r="T17" s="76"/>
      <c r="U17" s="76"/>
      <c r="V17" s="21"/>
      <c r="W17" s="76"/>
      <c r="X17" s="76"/>
      <c r="Y17" s="76"/>
    </row>
    <row r="18" spans="1:25" s="80" customForma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1584</v>
      </c>
      <c r="F18" s="76" t="s">
        <v>1585</v>
      </c>
      <c r="G18" s="76" t="s">
        <v>179</v>
      </c>
      <c r="H18" s="76" t="s">
        <v>428</v>
      </c>
      <c r="I18" s="76">
        <v>40926</v>
      </c>
      <c r="J18" s="21" t="s">
        <v>1640</v>
      </c>
      <c r="K18" s="21" t="s">
        <v>36</v>
      </c>
      <c r="L18" s="76" t="s">
        <v>1641</v>
      </c>
      <c r="M18" s="76" t="s">
        <v>235</v>
      </c>
      <c r="N18" s="76" t="s">
        <v>1639</v>
      </c>
      <c r="O18" s="76">
        <v>40926</v>
      </c>
      <c r="P18" s="21" t="s">
        <v>507</v>
      </c>
      <c r="Q18" s="76" t="s">
        <v>507</v>
      </c>
      <c r="R18" s="76" t="s">
        <v>507</v>
      </c>
      <c r="S18" s="76" t="s">
        <v>507</v>
      </c>
      <c r="T18" s="76"/>
      <c r="U18" s="76"/>
      <c r="V18" s="21"/>
      <c r="W18" s="76"/>
      <c r="X18" s="76"/>
      <c r="Y18" s="76"/>
    </row>
    <row r="19" spans="1:25" s="80" customForma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1584</v>
      </c>
      <c r="F19" s="76" t="s">
        <v>1585</v>
      </c>
      <c r="G19" s="76" t="s">
        <v>180</v>
      </c>
      <c r="H19" s="76" t="s">
        <v>429</v>
      </c>
      <c r="I19" s="76">
        <v>40917</v>
      </c>
      <c r="J19" s="21" t="s">
        <v>1642</v>
      </c>
      <c r="K19" s="21" t="s">
        <v>38</v>
      </c>
      <c r="L19" s="76" t="s">
        <v>1643</v>
      </c>
      <c r="M19" s="76" t="s">
        <v>249</v>
      </c>
      <c r="N19" s="76" t="s">
        <v>1602</v>
      </c>
      <c r="O19" s="76">
        <v>40918</v>
      </c>
      <c r="P19" s="21" t="s">
        <v>507</v>
      </c>
      <c r="Q19" s="76" t="s">
        <v>507</v>
      </c>
      <c r="R19" s="76" t="s">
        <v>507</v>
      </c>
      <c r="S19" s="76" t="s">
        <v>507</v>
      </c>
      <c r="T19" s="76"/>
      <c r="U19" s="76"/>
      <c r="V19" s="21"/>
      <c r="W19" s="76"/>
      <c r="X19" s="76"/>
      <c r="Y19" s="76"/>
    </row>
    <row r="20" spans="1:25" s="80" customForma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1584</v>
      </c>
      <c r="F20" s="76" t="s">
        <v>1585</v>
      </c>
      <c r="G20" s="76" t="s">
        <v>181</v>
      </c>
      <c r="H20" s="76" t="s">
        <v>1644</v>
      </c>
      <c r="I20" s="76">
        <v>40913</v>
      </c>
      <c r="J20" s="21" t="s">
        <v>1645</v>
      </c>
      <c r="K20" s="21" t="s">
        <v>40</v>
      </c>
      <c r="L20" s="76" t="s">
        <v>1646</v>
      </c>
      <c r="M20" s="76" t="s">
        <v>393</v>
      </c>
      <c r="N20" s="76" t="s">
        <v>1647</v>
      </c>
      <c r="O20" s="76">
        <v>40926</v>
      </c>
      <c r="P20" s="21" t="s">
        <v>507</v>
      </c>
      <c r="Q20" s="76" t="s">
        <v>507</v>
      </c>
      <c r="R20" s="76" t="s">
        <v>507</v>
      </c>
      <c r="S20" s="76" t="s">
        <v>507</v>
      </c>
      <c r="T20" s="76"/>
      <c r="U20" s="76"/>
      <c r="V20" s="21"/>
      <c r="W20" s="76"/>
      <c r="X20" s="76"/>
      <c r="Y20" s="76"/>
    </row>
    <row r="21" spans="1:25" s="80" customForma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1584</v>
      </c>
      <c r="F21" s="76" t="s">
        <v>1585</v>
      </c>
      <c r="G21" s="76" t="s">
        <v>182</v>
      </c>
      <c r="H21" s="76" t="s">
        <v>430</v>
      </c>
      <c r="I21" s="76">
        <v>40917</v>
      </c>
      <c r="J21" s="21" t="s">
        <v>1648</v>
      </c>
      <c r="K21" s="21" t="s">
        <v>42</v>
      </c>
      <c r="L21" s="76" t="s">
        <v>1649</v>
      </c>
      <c r="M21" s="76" t="s">
        <v>226</v>
      </c>
      <c r="N21" s="76" t="s">
        <v>1612</v>
      </c>
      <c r="O21" s="76">
        <v>40914</v>
      </c>
      <c r="P21" s="21" t="s">
        <v>507</v>
      </c>
      <c r="Q21" s="76" t="s">
        <v>507</v>
      </c>
      <c r="R21" s="76" t="s">
        <v>507</v>
      </c>
      <c r="S21" s="76" t="s">
        <v>507</v>
      </c>
      <c r="T21" s="76"/>
      <c r="U21" s="76"/>
      <c r="V21" s="21"/>
      <c r="W21" s="76"/>
      <c r="X21" s="76"/>
      <c r="Y21" s="76"/>
    </row>
    <row r="22" spans="1:25" s="80" customForma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1593</v>
      </c>
      <c r="F22" s="76" t="s">
        <v>1585</v>
      </c>
      <c r="G22" s="76" t="s">
        <v>212</v>
      </c>
      <c r="H22" s="76" t="s">
        <v>454</v>
      </c>
      <c r="I22" s="76">
        <v>40911</v>
      </c>
      <c r="J22" s="21" t="s">
        <v>1651</v>
      </c>
      <c r="K22" s="21" t="s">
        <v>100</v>
      </c>
      <c r="L22" s="76" t="s">
        <v>1652</v>
      </c>
      <c r="M22" s="76" t="s">
        <v>507</v>
      </c>
      <c r="N22" s="76" t="s">
        <v>507</v>
      </c>
      <c r="O22" s="76" t="s">
        <v>507</v>
      </c>
      <c r="P22" s="21" t="s">
        <v>692</v>
      </c>
      <c r="Q22" s="76" t="s">
        <v>507</v>
      </c>
      <c r="R22" s="76" t="s">
        <v>507</v>
      </c>
      <c r="S22" s="76" t="s">
        <v>507</v>
      </c>
      <c r="T22" s="76"/>
      <c r="U22" s="76"/>
      <c r="V22" s="76"/>
      <c r="W22" s="76"/>
      <c r="X22" s="76"/>
      <c r="Y22" s="76"/>
    </row>
    <row r="23" spans="1:25" s="80" customForma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1584</v>
      </c>
      <c r="F23" s="76" t="s">
        <v>1585</v>
      </c>
      <c r="G23" s="76" t="s">
        <v>203</v>
      </c>
      <c r="H23" s="76" t="s">
        <v>447</v>
      </c>
      <c r="I23" s="76">
        <v>40924</v>
      </c>
      <c r="J23" s="21" t="s">
        <v>1653</v>
      </c>
      <c r="K23" s="21" t="s">
        <v>83</v>
      </c>
      <c r="L23" s="76" t="s">
        <v>1654</v>
      </c>
      <c r="M23" s="76" t="s">
        <v>241</v>
      </c>
      <c r="N23" s="76" t="s">
        <v>1647</v>
      </c>
      <c r="O23" s="76">
        <v>40925</v>
      </c>
      <c r="P23" s="21" t="s">
        <v>507</v>
      </c>
      <c r="Q23" s="76" t="s">
        <v>507</v>
      </c>
      <c r="R23" s="76" t="s">
        <v>507</v>
      </c>
      <c r="S23" s="76" t="s">
        <v>507</v>
      </c>
      <c r="T23" s="76"/>
      <c r="U23" s="76"/>
      <c r="V23" s="21"/>
      <c r="W23" s="76"/>
      <c r="X23" s="76"/>
      <c r="Y23" s="76"/>
    </row>
    <row r="24" spans="1:25" s="80" customForma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1584</v>
      </c>
      <c r="F24" s="76" t="s">
        <v>1594</v>
      </c>
      <c r="G24" s="76" t="s">
        <v>204</v>
      </c>
      <c r="H24" s="76" t="s">
        <v>448</v>
      </c>
      <c r="I24" s="76">
        <v>40968</v>
      </c>
      <c r="J24" s="21" t="s">
        <v>1655</v>
      </c>
      <c r="K24" s="21" t="s">
        <v>85</v>
      </c>
      <c r="L24" s="76" t="s">
        <v>1656</v>
      </c>
      <c r="M24" s="76" t="s">
        <v>2580</v>
      </c>
      <c r="N24" s="76" t="s">
        <v>1711</v>
      </c>
      <c r="O24" s="76">
        <v>40991</v>
      </c>
      <c r="P24" s="21" t="s">
        <v>692</v>
      </c>
      <c r="Q24" s="76" t="s">
        <v>507</v>
      </c>
      <c r="R24" s="76" t="s">
        <v>507</v>
      </c>
      <c r="S24" s="76" t="s">
        <v>507</v>
      </c>
      <c r="T24" s="76"/>
      <c r="U24" s="76"/>
      <c r="V24" s="76"/>
      <c r="W24" s="76"/>
      <c r="X24" s="76"/>
      <c r="Y24" s="76"/>
    </row>
    <row r="25" spans="1:25" s="80" customForma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1584</v>
      </c>
      <c r="F25" s="76" t="s">
        <v>1585</v>
      </c>
      <c r="G25" s="76" t="s">
        <v>205</v>
      </c>
      <c r="H25" s="76" t="s">
        <v>449</v>
      </c>
      <c r="I25" s="76">
        <v>40898</v>
      </c>
      <c r="J25" s="21" t="s">
        <v>1657</v>
      </c>
      <c r="K25" s="21" t="s">
        <v>87</v>
      </c>
      <c r="L25" s="76" t="s">
        <v>1658</v>
      </c>
      <c r="M25" s="76" t="s">
        <v>255</v>
      </c>
      <c r="N25" s="76" t="s">
        <v>1659</v>
      </c>
      <c r="O25" s="76">
        <v>40905</v>
      </c>
      <c r="P25" s="21" t="s">
        <v>507</v>
      </c>
      <c r="Q25" s="76" t="s">
        <v>507</v>
      </c>
      <c r="R25" s="76" t="s">
        <v>507</v>
      </c>
      <c r="S25" s="76" t="s">
        <v>507</v>
      </c>
      <c r="T25" s="76"/>
      <c r="U25" s="76"/>
      <c r="V25" s="21"/>
      <c r="W25" s="76"/>
      <c r="X25" s="76"/>
      <c r="Y25" s="76"/>
    </row>
    <row r="26" spans="1:25" s="80" customForma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1584</v>
      </c>
      <c r="F26" s="76" t="s">
        <v>1594</v>
      </c>
      <c r="G26" s="76" t="s">
        <v>206</v>
      </c>
      <c r="H26" s="76" t="s">
        <v>2581</v>
      </c>
      <c r="I26" s="76">
        <v>40995</v>
      </c>
      <c r="J26" s="21" t="s">
        <v>1660</v>
      </c>
      <c r="K26" s="21" t="s">
        <v>89</v>
      </c>
      <c r="L26" s="76" t="s">
        <v>1661</v>
      </c>
      <c r="M26" s="76" t="s">
        <v>2608</v>
      </c>
      <c r="N26" s="76" t="s">
        <v>1752</v>
      </c>
      <c r="O26" s="76">
        <v>40998</v>
      </c>
      <c r="P26" s="21" t="s">
        <v>507</v>
      </c>
      <c r="Q26" s="76" t="s">
        <v>507</v>
      </c>
      <c r="R26" s="76" t="s">
        <v>507</v>
      </c>
      <c r="S26" s="76" t="s">
        <v>507</v>
      </c>
      <c r="T26" s="76"/>
      <c r="U26" s="76"/>
      <c r="V26" s="76"/>
      <c r="W26" s="76"/>
      <c r="X26" s="76"/>
      <c r="Y26" s="76"/>
    </row>
    <row r="27" spans="1:25" s="80" customForma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1584</v>
      </c>
      <c r="F27" s="76" t="s">
        <v>1585</v>
      </c>
      <c r="G27" s="76" t="s">
        <v>207</v>
      </c>
      <c r="H27" s="76" t="s">
        <v>450</v>
      </c>
      <c r="I27" s="76">
        <v>40924</v>
      </c>
      <c r="J27" s="21" t="s">
        <v>1662</v>
      </c>
      <c r="K27" s="21" t="s">
        <v>91</v>
      </c>
      <c r="L27" s="76" t="s">
        <v>1663</v>
      </c>
      <c r="M27" s="76" t="s">
        <v>399</v>
      </c>
      <c r="N27" s="76" t="s">
        <v>1615</v>
      </c>
      <c r="O27" s="76">
        <v>40925</v>
      </c>
      <c r="P27" s="21" t="s">
        <v>507</v>
      </c>
      <c r="Q27" s="76" t="s">
        <v>507</v>
      </c>
      <c r="R27" s="76" t="s">
        <v>507</v>
      </c>
      <c r="S27" s="76" t="s">
        <v>507</v>
      </c>
      <c r="T27" s="76"/>
      <c r="U27" s="76"/>
      <c r="V27" s="21"/>
      <c r="W27" s="76"/>
      <c r="X27" s="76"/>
      <c r="Y27" s="76"/>
    </row>
    <row r="28" spans="1:25" s="80" customForma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1584</v>
      </c>
      <c r="F28" s="76" t="s">
        <v>1585</v>
      </c>
      <c r="G28" s="76" t="s">
        <v>208</v>
      </c>
      <c r="H28" s="76" t="s">
        <v>451</v>
      </c>
      <c r="I28" s="76">
        <v>40900</v>
      </c>
      <c r="J28" s="21" t="s">
        <v>1664</v>
      </c>
      <c r="K28" s="21" t="s">
        <v>93</v>
      </c>
      <c r="L28" s="76" t="s">
        <v>1665</v>
      </c>
      <c r="M28" s="76" t="s">
        <v>247</v>
      </c>
      <c r="N28" s="76" t="s">
        <v>1666</v>
      </c>
      <c r="O28" s="76">
        <v>40905</v>
      </c>
      <c r="P28" s="21" t="s">
        <v>507</v>
      </c>
      <c r="Q28" s="76" t="s">
        <v>507</v>
      </c>
      <c r="R28" s="76" t="s">
        <v>507</v>
      </c>
      <c r="S28" s="76" t="s">
        <v>507</v>
      </c>
      <c r="T28" s="76"/>
      <c r="U28" s="76"/>
      <c r="V28" s="21"/>
      <c r="W28" s="76"/>
      <c r="X28" s="76"/>
      <c r="Y28" s="76"/>
    </row>
    <row r="29" spans="1:25" s="80" customForma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1584</v>
      </c>
      <c r="F29" s="76" t="s">
        <v>1585</v>
      </c>
      <c r="G29" s="76" t="s">
        <v>209</v>
      </c>
      <c r="H29" s="76" t="s">
        <v>452</v>
      </c>
      <c r="I29" s="76">
        <v>40921</v>
      </c>
      <c r="J29" s="21" t="s">
        <v>1667</v>
      </c>
      <c r="K29" s="21" t="s">
        <v>95</v>
      </c>
      <c r="L29" s="76" t="s">
        <v>1668</v>
      </c>
      <c r="M29" s="76" t="s">
        <v>400</v>
      </c>
      <c r="N29" s="76" t="s">
        <v>1669</v>
      </c>
      <c r="O29" s="76">
        <v>40924</v>
      </c>
      <c r="P29" s="21" t="s">
        <v>507</v>
      </c>
      <c r="Q29" s="76" t="s">
        <v>507</v>
      </c>
      <c r="R29" s="76" t="s">
        <v>507</v>
      </c>
      <c r="S29" s="76" t="s">
        <v>507</v>
      </c>
      <c r="T29" s="76"/>
      <c r="U29" s="76"/>
      <c r="V29" s="21"/>
      <c r="W29" s="76"/>
      <c r="X29" s="76"/>
      <c r="Y29" s="76"/>
    </row>
    <row r="30" spans="1:25" s="80" customForma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1584</v>
      </c>
      <c r="F30" s="76" t="s">
        <v>1585</v>
      </c>
      <c r="G30" s="76" t="s">
        <v>210</v>
      </c>
      <c r="H30" s="76" t="s">
        <v>1670</v>
      </c>
      <c r="I30" s="76">
        <v>40912</v>
      </c>
      <c r="J30" s="21" t="s">
        <v>1671</v>
      </c>
      <c r="K30" s="21" t="s">
        <v>97</v>
      </c>
      <c r="L30" s="76" t="s">
        <v>1672</v>
      </c>
      <c r="M30" s="76" t="s">
        <v>254</v>
      </c>
      <c r="N30" s="76" t="s">
        <v>1673</v>
      </c>
      <c r="O30" s="76">
        <v>40913</v>
      </c>
      <c r="P30" s="21" t="s">
        <v>507</v>
      </c>
      <c r="Q30" s="76" t="s">
        <v>507</v>
      </c>
      <c r="R30" s="76" t="s">
        <v>507</v>
      </c>
      <c r="S30" s="76" t="s">
        <v>507</v>
      </c>
      <c r="T30" s="76"/>
      <c r="U30" s="76"/>
      <c r="V30" s="21"/>
      <c r="W30" s="76"/>
      <c r="X30" s="76"/>
      <c r="Y30" s="76"/>
    </row>
    <row r="31" spans="1:25" s="80" customForma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1584</v>
      </c>
      <c r="F31" s="76" t="s">
        <v>1585</v>
      </c>
      <c r="G31" s="76" t="s">
        <v>211</v>
      </c>
      <c r="H31" s="76" t="s">
        <v>453</v>
      </c>
      <c r="I31" s="76">
        <v>40933</v>
      </c>
      <c r="J31" s="21" t="s">
        <v>1674</v>
      </c>
      <c r="K31" s="21" t="s">
        <v>1675</v>
      </c>
      <c r="L31" s="76" t="s">
        <v>1676</v>
      </c>
      <c r="M31" s="76" t="s">
        <v>401</v>
      </c>
      <c r="N31" s="76" t="s">
        <v>1677</v>
      </c>
      <c r="O31" s="76">
        <v>40932</v>
      </c>
      <c r="P31" s="21" t="s">
        <v>507</v>
      </c>
      <c r="Q31" s="76" t="s">
        <v>507</v>
      </c>
      <c r="R31" s="76" t="s">
        <v>507</v>
      </c>
      <c r="S31" s="76" t="s">
        <v>507</v>
      </c>
      <c r="T31" s="76"/>
      <c r="U31" s="76"/>
      <c r="V31" s="21"/>
      <c r="W31" s="76"/>
      <c r="X31" s="76"/>
      <c r="Y31" s="76"/>
    </row>
    <row r="32" spans="1:25" s="80" customForma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1584</v>
      </c>
      <c r="F32" s="76" t="s">
        <v>1585</v>
      </c>
      <c r="G32" s="76" t="s">
        <v>222</v>
      </c>
      <c r="H32" s="76" t="s">
        <v>460</v>
      </c>
      <c r="I32" s="76">
        <v>40996</v>
      </c>
      <c r="J32" s="21" t="s">
        <v>1678</v>
      </c>
      <c r="K32" s="21" t="s">
        <v>117</v>
      </c>
      <c r="L32" s="76" t="s">
        <v>1679</v>
      </c>
      <c r="M32" s="76" t="s">
        <v>2609</v>
      </c>
      <c r="N32" s="76" t="s">
        <v>1605</v>
      </c>
      <c r="O32" s="76">
        <v>40998</v>
      </c>
      <c r="P32" s="21" t="s">
        <v>507</v>
      </c>
      <c r="Q32" s="76" t="s">
        <v>507</v>
      </c>
      <c r="R32" s="76" t="s">
        <v>507</v>
      </c>
      <c r="S32" s="76" t="s">
        <v>507</v>
      </c>
      <c r="T32" s="76"/>
      <c r="U32" s="76"/>
      <c r="V32" s="76"/>
      <c r="W32" s="76"/>
      <c r="X32" s="76"/>
      <c r="Y32" s="76"/>
    </row>
    <row r="33" spans="1:25" s="80" customForma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1584</v>
      </c>
      <c r="F33" s="76" t="s">
        <v>1585</v>
      </c>
      <c r="G33" s="76" t="s">
        <v>213</v>
      </c>
      <c r="H33" s="76" t="s">
        <v>455</v>
      </c>
      <c r="I33" s="76">
        <v>40919</v>
      </c>
      <c r="J33" s="21" t="s">
        <v>1680</v>
      </c>
      <c r="K33" s="21" t="s">
        <v>102</v>
      </c>
      <c r="L33" s="76" t="s">
        <v>1681</v>
      </c>
      <c r="M33" s="76" t="s">
        <v>244</v>
      </c>
      <c r="N33" s="76" t="s">
        <v>1615</v>
      </c>
      <c r="O33" s="76">
        <v>40919</v>
      </c>
      <c r="P33" s="21" t="s">
        <v>507</v>
      </c>
      <c r="Q33" s="76" t="s">
        <v>507</v>
      </c>
      <c r="R33" s="76" t="s">
        <v>507</v>
      </c>
      <c r="S33" s="76" t="s">
        <v>507</v>
      </c>
      <c r="T33" s="76"/>
      <c r="U33" s="76"/>
      <c r="V33" s="21"/>
      <c r="W33" s="76"/>
      <c r="X33" s="76"/>
      <c r="Y33" s="76"/>
    </row>
    <row r="34" spans="1:25" s="80" customForma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1584</v>
      </c>
      <c r="F34" s="76" t="s">
        <v>1585</v>
      </c>
      <c r="G34" s="76" t="s">
        <v>214</v>
      </c>
      <c r="H34" s="76" t="s">
        <v>456</v>
      </c>
      <c r="I34" s="76">
        <v>40918</v>
      </c>
      <c r="J34" s="21" t="s">
        <v>1682</v>
      </c>
      <c r="K34" s="21" t="s">
        <v>104</v>
      </c>
      <c r="L34" s="76" t="s">
        <v>1683</v>
      </c>
      <c r="M34" s="76" t="s">
        <v>239</v>
      </c>
      <c r="N34" s="76" t="s">
        <v>1615</v>
      </c>
      <c r="O34" s="76">
        <v>40918</v>
      </c>
      <c r="P34" s="21" t="s">
        <v>507</v>
      </c>
      <c r="Q34" s="76" t="s">
        <v>507</v>
      </c>
      <c r="R34" s="76" t="s">
        <v>507</v>
      </c>
      <c r="S34" s="76" t="s">
        <v>507</v>
      </c>
      <c r="T34" s="76"/>
      <c r="U34" s="76"/>
      <c r="V34" s="21"/>
      <c r="W34" s="76"/>
      <c r="X34" s="76"/>
      <c r="Y34" s="76"/>
    </row>
    <row r="35" spans="1:25" s="80" customForma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1584</v>
      </c>
      <c r="F35" s="76" t="s">
        <v>1585</v>
      </c>
      <c r="G35" s="76" t="s">
        <v>215</v>
      </c>
      <c r="H35" s="76" t="s">
        <v>457</v>
      </c>
      <c r="I35" s="76">
        <v>40931</v>
      </c>
      <c r="J35" s="21" t="s">
        <v>1684</v>
      </c>
      <c r="K35" s="21" t="s">
        <v>1685</v>
      </c>
      <c r="L35" s="76" t="s">
        <v>1686</v>
      </c>
      <c r="M35" s="76" t="s">
        <v>237</v>
      </c>
      <c r="N35" s="76" t="s">
        <v>1666</v>
      </c>
      <c r="O35" s="76">
        <v>40934</v>
      </c>
      <c r="P35" s="21" t="s">
        <v>507</v>
      </c>
      <c r="Q35" s="76" t="s">
        <v>507</v>
      </c>
      <c r="R35" s="76" t="s">
        <v>507</v>
      </c>
      <c r="S35" s="76" t="s">
        <v>507</v>
      </c>
      <c r="T35" s="76"/>
      <c r="U35" s="76"/>
      <c r="V35" s="21"/>
      <c r="W35" s="76"/>
      <c r="X35" s="76"/>
      <c r="Y35" s="76"/>
    </row>
    <row r="36" spans="1:25" s="80" customForma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1584</v>
      </c>
      <c r="F36" s="76" t="s">
        <v>1585</v>
      </c>
      <c r="G36" s="76" t="s">
        <v>216</v>
      </c>
      <c r="H36" s="76" t="s">
        <v>1687</v>
      </c>
      <c r="I36" s="76">
        <v>40921</v>
      </c>
      <c r="J36" s="21" t="s">
        <v>1688</v>
      </c>
      <c r="K36" s="21" t="s">
        <v>684</v>
      </c>
      <c r="L36" s="76" t="s">
        <v>1689</v>
      </c>
      <c r="M36" s="76" t="s">
        <v>402</v>
      </c>
      <c r="N36" s="76" t="s">
        <v>1690</v>
      </c>
      <c r="O36" s="76">
        <v>40921</v>
      </c>
      <c r="P36" s="21" t="s">
        <v>507</v>
      </c>
      <c r="Q36" s="76" t="s">
        <v>507</v>
      </c>
      <c r="R36" s="76" t="s">
        <v>507</v>
      </c>
      <c r="S36" s="76" t="s">
        <v>507</v>
      </c>
      <c r="T36" s="76"/>
      <c r="U36" s="76"/>
      <c r="V36" s="21"/>
      <c r="W36" s="76"/>
      <c r="X36" s="76"/>
      <c r="Y36" s="76"/>
    </row>
    <row r="37" spans="1:25" s="80" customForma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1584</v>
      </c>
      <c r="F37" s="76" t="s">
        <v>1585</v>
      </c>
      <c r="G37" s="76" t="s">
        <v>217</v>
      </c>
      <c r="H37" s="76" t="s">
        <v>1691</v>
      </c>
      <c r="I37" s="76">
        <v>40920</v>
      </c>
      <c r="J37" s="21" t="s">
        <v>1692</v>
      </c>
      <c r="K37" s="21" t="s">
        <v>108</v>
      </c>
      <c r="L37" s="76" t="s">
        <v>1693</v>
      </c>
      <c r="M37" s="76" t="s">
        <v>403</v>
      </c>
      <c r="N37" s="76" t="s">
        <v>701</v>
      </c>
      <c r="O37" s="76">
        <v>40921</v>
      </c>
      <c r="P37" s="21" t="s">
        <v>507</v>
      </c>
      <c r="Q37" s="76" t="s">
        <v>507</v>
      </c>
      <c r="R37" s="76" t="s">
        <v>507</v>
      </c>
      <c r="S37" s="76" t="s">
        <v>507</v>
      </c>
      <c r="T37" s="76"/>
      <c r="U37" s="76"/>
      <c r="V37" s="21"/>
      <c r="W37" s="76"/>
      <c r="X37" s="76"/>
      <c r="Y37" s="76"/>
    </row>
    <row r="38" spans="1:25" s="80" customForma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1584</v>
      </c>
      <c r="F38" s="76" t="s">
        <v>1585</v>
      </c>
      <c r="G38" s="76" t="s">
        <v>218</v>
      </c>
      <c r="H38" s="76" t="s">
        <v>458</v>
      </c>
      <c r="I38" s="76">
        <v>40942</v>
      </c>
      <c r="J38" s="21" t="s">
        <v>1694</v>
      </c>
      <c r="K38" s="21" t="s">
        <v>110</v>
      </c>
      <c r="L38" s="76" t="s">
        <v>1695</v>
      </c>
      <c r="M38" s="76" t="s">
        <v>1696</v>
      </c>
      <c r="N38" s="76" t="s">
        <v>1592</v>
      </c>
      <c r="O38" s="76">
        <v>40946</v>
      </c>
      <c r="P38" s="21" t="s">
        <v>507</v>
      </c>
      <c r="Q38" s="76" t="s">
        <v>507</v>
      </c>
      <c r="R38" s="76" t="s">
        <v>507</v>
      </c>
      <c r="S38" s="76" t="s">
        <v>507</v>
      </c>
      <c r="T38" s="76"/>
      <c r="U38" s="76"/>
      <c r="V38" s="21"/>
      <c r="W38" s="76"/>
      <c r="X38" s="76"/>
      <c r="Y38" s="76"/>
    </row>
    <row r="39" spans="1:25" s="80" customForma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1584</v>
      </c>
      <c r="F39" s="76" t="s">
        <v>1585</v>
      </c>
      <c r="G39" s="76" t="s">
        <v>219</v>
      </c>
      <c r="H39" s="76" t="s">
        <v>1697</v>
      </c>
      <c r="I39" s="76">
        <v>40934</v>
      </c>
      <c r="J39" s="21" t="s">
        <v>1698</v>
      </c>
      <c r="K39" s="21" t="s">
        <v>1699</v>
      </c>
      <c r="L39" s="76" t="s">
        <v>1700</v>
      </c>
      <c r="M39" s="76" t="s">
        <v>404</v>
      </c>
      <c r="N39" s="76" t="s">
        <v>1605</v>
      </c>
      <c r="O39" s="76">
        <v>40935</v>
      </c>
      <c r="P39" s="21" t="s">
        <v>507</v>
      </c>
      <c r="Q39" s="76" t="s">
        <v>507</v>
      </c>
      <c r="R39" s="76" t="s">
        <v>507</v>
      </c>
      <c r="S39" s="76" t="s">
        <v>507</v>
      </c>
      <c r="T39" s="76"/>
      <c r="U39" s="76"/>
      <c r="V39" s="21"/>
      <c r="W39" s="76"/>
      <c r="X39" s="76"/>
      <c r="Y39" s="76"/>
    </row>
    <row r="40" spans="1:25" s="80" customForma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1584</v>
      </c>
      <c r="F40" s="76" t="s">
        <v>1585</v>
      </c>
      <c r="G40" s="76" t="s">
        <v>220</v>
      </c>
      <c r="H40" s="76" t="s">
        <v>1701</v>
      </c>
      <c r="I40" s="76">
        <v>40913</v>
      </c>
      <c r="J40" s="21" t="s">
        <v>1702</v>
      </c>
      <c r="K40" s="21" t="s">
        <v>113</v>
      </c>
      <c r="L40" s="76" t="s">
        <v>1703</v>
      </c>
      <c r="M40" s="76" t="s">
        <v>261</v>
      </c>
      <c r="N40" s="76" t="s">
        <v>1704</v>
      </c>
      <c r="O40" s="76">
        <v>40910</v>
      </c>
      <c r="P40" s="21" t="s">
        <v>507</v>
      </c>
      <c r="Q40" s="76" t="s">
        <v>507</v>
      </c>
      <c r="R40" s="76" t="s">
        <v>507</v>
      </c>
      <c r="S40" s="76" t="s">
        <v>507</v>
      </c>
      <c r="T40" s="76"/>
      <c r="U40" s="76"/>
      <c r="V40" s="21"/>
      <c r="W40" s="76"/>
      <c r="X40" s="76"/>
      <c r="Y40" s="76"/>
    </row>
    <row r="41" spans="1:25" s="80" customForma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1584</v>
      </c>
      <c r="F41" s="76" t="s">
        <v>1585</v>
      </c>
      <c r="G41" s="76" t="s">
        <v>221</v>
      </c>
      <c r="H41" s="76" t="s">
        <v>459</v>
      </c>
      <c r="I41" s="76">
        <v>40904</v>
      </c>
      <c r="J41" s="21" t="s">
        <v>1705</v>
      </c>
      <c r="K41" s="21" t="s">
        <v>115</v>
      </c>
      <c r="L41" s="76" t="s">
        <v>1706</v>
      </c>
      <c r="M41" s="76" t="s">
        <v>228</v>
      </c>
      <c r="N41" s="76" t="s">
        <v>1707</v>
      </c>
      <c r="O41" s="76">
        <v>40905</v>
      </c>
      <c r="P41" s="21" t="s">
        <v>507</v>
      </c>
      <c r="Q41" s="76" t="s">
        <v>507</v>
      </c>
      <c r="R41" s="76" t="s">
        <v>507</v>
      </c>
      <c r="S41" s="76" t="s">
        <v>507</v>
      </c>
      <c r="T41" s="76"/>
      <c r="U41" s="76"/>
      <c r="V41" s="21"/>
      <c r="W41" s="76"/>
      <c r="X41" s="76"/>
      <c r="Y41" s="76"/>
    </row>
    <row r="42" spans="1:25" s="80" customForma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1584</v>
      </c>
      <c r="F42" s="76" t="s">
        <v>1594</v>
      </c>
      <c r="G42" s="76" t="s">
        <v>192</v>
      </c>
      <c r="H42" s="76" t="s">
        <v>437</v>
      </c>
      <c r="I42" s="76">
        <v>40962</v>
      </c>
      <c r="J42" s="21" t="s">
        <v>1708</v>
      </c>
      <c r="K42" s="21" t="s">
        <v>61</v>
      </c>
      <c r="L42" s="76" t="s">
        <v>1709</v>
      </c>
      <c r="M42" s="76" t="s">
        <v>1710</v>
      </c>
      <c r="N42" s="76" t="s">
        <v>1711</v>
      </c>
      <c r="O42" s="76">
        <v>40973</v>
      </c>
      <c r="P42" s="21" t="s">
        <v>692</v>
      </c>
      <c r="Q42" s="76" t="s">
        <v>507</v>
      </c>
      <c r="R42" s="76" t="s">
        <v>507</v>
      </c>
      <c r="S42" s="76" t="s">
        <v>507</v>
      </c>
      <c r="T42" s="76"/>
      <c r="U42" s="76"/>
      <c r="V42" s="21"/>
      <c r="W42" s="76"/>
      <c r="X42" s="76"/>
      <c r="Y42" s="76"/>
    </row>
    <row r="43" spans="1:25" s="80" customForma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1584</v>
      </c>
      <c r="F43" s="76" t="s">
        <v>1585</v>
      </c>
      <c r="G43" s="76" t="s">
        <v>183</v>
      </c>
      <c r="H43" s="76" t="s">
        <v>431</v>
      </c>
      <c r="I43" s="76">
        <v>40904</v>
      </c>
      <c r="J43" s="21" t="s">
        <v>1712</v>
      </c>
      <c r="K43" s="21" t="s">
        <v>44</v>
      </c>
      <c r="L43" s="76" t="s">
        <v>1713</v>
      </c>
      <c r="M43" s="76" t="s">
        <v>268</v>
      </c>
      <c r="N43" s="76" t="s">
        <v>1647</v>
      </c>
      <c r="O43" s="76">
        <v>40905</v>
      </c>
      <c r="P43" s="21" t="s">
        <v>507</v>
      </c>
      <c r="Q43" s="76" t="s">
        <v>507</v>
      </c>
      <c r="R43" s="76" t="s">
        <v>507</v>
      </c>
      <c r="S43" s="76" t="s">
        <v>507</v>
      </c>
      <c r="T43" s="76"/>
      <c r="U43" s="76"/>
      <c r="V43" s="21"/>
      <c r="W43" s="76"/>
      <c r="X43" s="76"/>
      <c r="Y43" s="76"/>
    </row>
    <row r="44" spans="1:25" s="80" customForma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1584</v>
      </c>
      <c r="F44" s="76" t="s">
        <v>1585</v>
      </c>
      <c r="G44" s="76" t="s">
        <v>184</v>
      </c>
      <c r="H44" s="76" t="s">
        <v>432</v>
      </c>
      <c r="I44" s="76">
        <v>40904</v>
      </c>
      <c r="J44" s="21" t="s">
        <v>1714</v>
      </c>
      <c r="K44" s="21" t="s">
        <v>46</v>
      </c>
      <c r="L44" s="76" t="s">
        <v>1715</v>
      </c>
      <c r="M44" s="76" t="s">
        <v>233</v>
      </c>
      <c r="N44" s="76" t="s">
        <v>1716</v>
      </c>
      <c r="O44" s="76">
        <v>40905</v>
      </c>
      <c r="P44" s="21" t="s">
        <v>507</v>
      </c>
      <c r="Q44" s="76" t="s">
        <v>507</v>
      </c>
      <c r="R44" s="76" t="s">
        <v>507</v>
      </c>
      <c r="S44" s="76" t="s">
        <v>507</v>
      </c>
      <c r="T44" s="76"/>
      <c r="U44" s="76"/>
      <c r="V44" s="21"/>
      <c r="W44" s="76"/>
      <c r="X44" s="76"/>
      <c r="Y44" s="76"/>
    </row>
    <row r="45" spans="1:25" s="80" customForma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1584</v>
      </c>
      <c r="F45" s="76" t="s">
        <v>1585</v>
      </c>
      <c r="G45" s="76" t="s">
        <v>185</v>
      </c>
      <c r="H45" s="76" t="s">
        <v>2386</v>
      </c>
      <c r="I45" s="76">
        <v>40989</v>
      </c>
      <c r="J45" s="21" t="s">
        <v>1717</v>
      </c>
      <c r="K45" s="21" t="s">
        <v>48</v>
      </c>
      <c r="L45" s="76" t="s">
        <v>1718</v>
      </c>
      <c r="M45" s="76" t="s">
        <v>2554</v>
      </c>
      <c r="N45" s="76" t="s">
        <v>2555</v>
      </c>
      <c r="O45" s="76">
        <v>40989</v>
      </c>
      <c r="P45" s="76" t="s">
        <v>699</v>
      </c>
      <c r="Q45" s="76" t="s">
        <v>507</v>
      </c>
      <c r="R45" s="76" t="s">
        <v>507</v>
      </c>
      <c r="S45" s="76" t="s">
        <v>507</v>
      </c>
      <c r="T45" s="76"/>
      <c r="U45" s="76"/>
      <c r="V45" s="76"/>
      <c r="W45" s="76"/>
      <c r="X45" s="76"/>
      <c r="Y45" s="76"/>
    </row>
    <row r="46" spans="1:25" s="80" customForma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1584</v>
      </c>
      <c r="F46" s="76" t="s">
        <v>1585</v>
      </c>
      <c r="G46" s="76" t="s">
        <v>186</v>
      </c>
      <c r="H46" s="76" t="s">
        <v>433</v>
      </c>
      <c r="I46" s="76">
        <v>40935</v>
      </c>
      <c r="J46" s="21" t="s">
        <v>1719</v>
      </c>
      <c r="K46" s="21" t="s">
        <v>50</v>
      </c>
      <c r="L46" s="76" t="s">
        <v>1719</v>
      </c>
      <c r="M46" s="76" t="s">
        <v>394</v>
      </c>
      <c r="N46" s="76" t="s">
        <v>1605</v>
      </c>
      <c r="O46" s="76">
        <v>40938</v>
      </c>
      <c r="P46" s="21" t="s">
        <v>507</v>
      </c>
      <c r="Q46" s="76" t="s">
        <v>507</v>
      </c>
      <c r="R46" s="76" t="s">
        <v>507</v>
      </c>
      <c r="S46" s="76" t="s">
        <v>507</v>
      </c>
      <c r="T46" s="76"/>
      <c r="U46" s="76"/>
      <c r="V46" s="21"/>
      <c r="W46" s="76"/>
      <c r="X46" s="76"/>
      <c r="Y46" s="76"/>
    </row>
    <row r="47" spans="1:25" s="80" customForma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1593</v>
      </c>
      <c r="F47" s="76" t="s">
        <v>1585</v>
      </c>
      <c r="G47" s="76" t="s">
        <v>187</v>
      </c>
      <c r="H47" s="76" t="s">
        <v>507</v>
      </c>
      <c r="I47" s="76" t="s">
        <v>507</v>
      </c>
      <c r="J47" s="21" t="s">
        <v>1720</v>
      </c>
      <c r="K47" s="21" t="s">
        <v>52</v>
      </c>
      <c r="L47" s="76" t="s">
        <v>1721</v>
      </c>
      <c r="M47" s="76" t="s">
        <v>507</v>
      </c>
      <c r="N47" s="76" t="s">
        <v>507</v>
      </c>
      <c r="O47" s="76" t="s">
        <v>507</v>
      </c>
      <c r="P47" s="76" t="s">
        <v>693</v>
      </c>
      <c r="Q47" s="76" t="s">
        <v>507</v>
      </c>
      <c r="R47" s="76" t="s">
        <v>507</v>
      </c>
      <c r="S47" s="76" t="s">
        <v>507</v>
      </c>
      <c r="T47" s="76"/>
      <c r="U47" s="76"/>
      <c r="V47" s="76"/>
      <c r="W47" s="76"/>
      <c r="X47" s="76"/>
      <c r="Y47" s="76"/>
    </row>
    <row r="48" spans="1:25" s="80" customForma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1584</v>
      </c>
      <c r="F48" s="76" t="s">
        <v>1585</v>
      </c>
      <c r="G48" s="76" t="s">
        <v>188</v>
      </c>
      <c r="H48" s="76" t="s">
        <v>434</v>
      </c>
      <c r="I48" s="76">
        <v>40927</v>
      </c>
      <c r="J48" s="21" t="s">
        <v>1722</v>
      </c>
      <c r="K48" s="21" t="s">
        <v>1723</v>
      </c>
      <c r="L48" s="76" t="s">
        <v>1724</v>
      </c>
      <c r="M48" s="76" t="s">
        <v>230</v>
      </c>
      <c r="N48" s="76" t="s">
        <v>1666</v>
      </c>
      <c r="O48" s="76">
        <v>40927</v>
      </c>
      <c r="P48" s="21" t="s">
        <v>507</v>
      </c>
      <c r="Q48" s="76" t="s">
        <v>507</v>
      </c>
      <c r="R48" s="76" t="s">
        <v>507</v>
      </c>
      <c r="S48" s="76" t="s">
        <v>507</v>
      </c>
      <c r="T48" s="76"/>
      <c r="U48" s="76"/>
      <c r="V48" s="21"/>
      <c r="W48" s="76"/>
      <c r="X48" s="76"/>
      <c r="Y48" s="76"/>
    </row>
    <row r="49" spans="1:25" s="80" customForma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1584</v>
      </c>
      <c r="F49" s="76" t="s">
        <v>1585</v>
      </c>
      <c r="G49" s="76" t="s">
        <v>189</v>
      </c>
      <c r="H49" s="76" t="s">
        <v>435</v>
      </c>
      <c r="I49" s="76">
        <v>40931</v>
      </c>
      <c r="J49" s="21" t="s">
        <v>1725</v>
      </c>
      <c r="K49" s="21" t="s">
        <v>55</v>
      </c>
      <c r="L49" s="76" t="s">
        <v>1726</v>
      </c>
      <c r="M49" s="76" t="s">
        <v>229</v>
      </c>
      <c r="N49" s="76" t="s">
        <v>1716</v>
      </c>
      <c r="O49" s="76">
        <v>40932</v>
      </c>
      <c r="P49" s="21" t="s">
        <v>507</v>
      </c>
      <c r="Q49" s="76" t="s">
        <v>507</v>
      </c>
      <c r="R49" s="76" t="s">
        <v>507</v>
      </c>
      <c r="S49" s="76" t="s">
        <v>507</v>
      </c>
      <c r="T49" s="76"/>
      <c r="U49" s="76"/>
      <c r="V49" s="21"/>
      <c r="W49" s="76"/>
      <c r="X49" s="76"/>
      <c r="Y49" s="76"/>
    </row>
    <row r="50" spans="1:25" s="80" customForma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1593</v>
      </c>
      <c r="F50" s="76" t="s">
        <v>1585</v>
      </c>
      <c r="G50" s="76" t="s">
        <v>190</v>
      </c>
      <c r="H50" s="76" t="s">
        <v>507</v>
      </c>
      <c r="I50" s="76" t="s">
        <v>507</v>
      </c>
      <c r="J50" s="21" t="s">
        <v>1727</v>
      </c>
      <c r="K50" s="21" t="s">
        <v>57</v>
      </c>
      <c r="L50" s="76" t="s">
        <v>1728</v>
      </c>
      <c r="M50" s="76" t="s">
        <v>507</v>
      </c>
      <c r="N50" s="76" t="s">
        <v>507</v>
      </c>
      <c r="O50" s="76" t="s">
        <v>507</v>
      </c>
      <c r="P50" s="76" t="s">
        <v>698</v>
      </c>
      <c r="Q50" s="76" t="s">
        <v>507</v>
      </c>
      <c r="R50" s="76" t="s">
        <v>507</v>
      </c>
      <c r="S50" s="76" t="s">
        <v>507</v>
      </c>
      <c r="T50" s="76"/>
      <c r="U50" s="76"/>
      <c r="V50" s="76"/>
      <c r="W50" s="76"/>
      <c r="X50" s="76"/>
      <c r="Y50" s="76"/>
    </row>
    <row r="51" spans="1:25" s="80" customForma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1584</v>
      </c>
      <c r="F51" s="76" t="s">
        <v>1585</v>
      </c>
      <c r="G51" s="76" t="s">
        <v>191</v>
      </c>
      <c r="H51" s="76" t="s">
        <v>436</v>
      </c>
      <c r="I51" s="76">
        <v>40931</v>
      </c>
      <c r="J51" s="21" t="s">
        <v>1729</v>
      </c>
      <c r="K51" s="21" t="s">
        <v>59</v>
      </c>
      <c r="L51" s="76" t="s">
        <v>1730</v>
      </c>
      <c r="M51" s="76" t="s">
        <v>395</v>
      </c>
      <c r="N51" s="76" t="s">
        <v>1647</v>
      </c>
      <c r="O51" s="76">
        <v>40932</v>
      </c>
      <c r="P51" s="21" t="s">
        <v>507</v>
      </c>
      <c r="Q51" s="76" t="s">
        <v>507</v>
      </c>
      <c r="R51" s="76" t="s">
        <v>507</v>
      </c>
      <c r="S51" s="76" t="s">
        <v>507</v>
      </c>
      <c r="T51" s="76"/>
      <c r="U51" s="76"/>
      <c r="V51" s="21"/>
      <c r="W51" s="76"/>
      <c r="X51" s="76"/>
      <c r="Y51" s="76"/>
    </row>
    <row r="52" spans="1:25" s="80" customForma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1584</v>
      </c>
      <c r="F52" s="76" t="s">
        <v>1585</v>
      </c>
      <c r="G52" s="76" t="s">
        <v>202</v>
      </c>
      <c r="H52" s="76" t="s">
        <v>446</v>
      </c>
      <c r="I52" s="76">
        <v>40920</v>
      </c>
      <c r="J52" s="21" t="s">
        <v>1731</v>
      </c>
      <c r="K52" s="21" t="s">
        <v>81</v>
      </c>
      <c r="L52" s="76" t="s">
        <v>1732</v>
      </c>
      <c r="M52" s="76" t="s">
        <v>256</v>
      </c>
      <c r="N52" s="76" t="s">
        <v>1605</v>
      </c>
      <c r="O52" s="76">
        <v>40919</v>
      </c>
      <c r="P52" s="21" t="s">
        <v>507</v>
      </c>
      <c r="Q52" s="76" t="s">
        <v>507</v>
      </c>
      <c r="R52" s="76" t="s">
        <v>507</v>
      </c>
      <c r="S52" s="76" t="s">
        <v>507</v>
      </c>
      <c r="T52" s="76"/>
      <c r="U52" s="76"/>
      <c r="V52" s="21"/>
      <c r="W52" s="76"/>
      <c r="X52" s="76"/>
      <c r="Y52" s="76"/>
    </row>
    <row r="53" spans="1:25" s="80" customForma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1584</v>
      </c>
      <c r="F53" s="76" t="s">
        <v>1585</v>
      </c>
      <c r="G53" s="76" t="s">
        <v>193</v>
      </c>
      <c r="H53" s="76" t="s">
        <v>438</v>
      </c>
      <c r="I53" s="76">
        <v>40934</v>
      </c>
      <c r="J53" s="21" t="s">
        <v>1733</v>
      </c>
      <c r="K53" s="21" t="s">
        <v>63</v>
      </c>
      <c r="L53" s="76" t="s">
        <v>1734</v>
      </c>
      <c r="M53" s="76" t="s">
        <v>396</v>
      </c>
      <c r="N53" s="76" t="s">
        <v>1602</v>
      </c>
      <c r="O53" s="76">
        <v>40934</v>
      </c>
      <c r="P53" s="21" t="s">
        <v>507</v>
      </c>
      <c r="Q53" s="76" t="s">
        <v>507</v>
      </c>
      <c r="R53" s="76" t="s">
        <v>507</v>
      </c>
      <c r="S53" s="76" t="s">
        <v>507</v>
      </c>
      <c r="T53" s="76"/>
      <c r="U53" s="76"/>
      <c r="V53" s="21"/>
      <c r="W53" s="76"/>
      <c r="X53" s="76"/>
      <c r="Y53" s="76"/>
    </row>
    <row r="54" spans="1:25" s="80" customForma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1584</v>
      </c>
      <c r="F54" s="76" t="s">
        <v>1585</v>
      </c>
      <c r="G54" s="76" t="s">
        <v>195</v>
      </c>
      <c r="H54" s="76" t="s">
        <v>440</v>
      </c>
      <c r="I54" s="76">
        <v>40917</v>
      </c>
      <c r="J54" s="21" t="s">
        <v>1735</v>
      </c>
      <c r="K54" s="21" t="s">
        <v>67</v>
      </c>
      <c r="L54" s="76" t="s">
        <v>1736</v>
      </c>
      <c r="M54" s="76" t="s">
        <v>397</v>
      </c>
      <c r="N54" s="76" t="s">
        <v>1737</v>
      </c>
      <c r="O54" s="76">
        <v>40920</v>
      </c>
      <c r="P54" s="21" t="s">
        <v>507</v>
      </c>
      <c r="Q54" s="76" t="s">
        <v>507</v>
      </c>
      <c r="R54" s="76" t="s">
        <v>507</v>
      </c>
      <c r="S54" s="76" t="s">
        <v>507</v>
      </c>
      <c r="T54" s="76"/>
      <c r="U54" s="76"/>
      <c r="V54" s="21"/>
      <c r="W54" s="76"/>
      <c r="X54" s="76"/>
      <c r="Y54" s="76"/>
    </row>
    <row r="55" spans="1:25" s="80" customForma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1584</v>
      </c>
      <c r="F55" s="76" t="s">
        <v>1585</v>
      </c>
      <c r="G55" s="76" t="s">
        <v>196</v>
      </c>
      <c r="H55" s="76" t="s">
        <v>441</v>
      </c>
      <c r="I55" s="76">
        <v>40917</v>
      </c>
      <c r="J55" s="21" t="s">
        <v>1738</v>
      </c>
      <c r="K55" s="21" t="s">
        <v>69</v>
      </c>
      <c r="L55" s="76" t="s">
        <v>1739</v>
      </c>
      <c r="M55" s="76" t="s">
        <v>258</v>
      </c>
      <c r="N55" s="76" t="s">
        <v>1740</v>
      </c>
      <c r="O55" s="76">
        <v>40918</v>
      </c>
      <c r="P55" s="21" t="s">
        <v>507</v>
      </c>
      <c r="Q55" s="76" t="s">
        <v>507</v>
      </c>
      <c r="R55" s="76" t="s">
        <v>507</v>
      </c>
      <c r="S55" s="76" t="s">
        <v>507</v>
      </c>
      <c r="T55" s="76"/>
      <c r="U55" s="76"/>
      <c r="V55" s="21"/>
      <c r="W55" s="76"/>
      <c r="X55" s="76"/>
      <c r="Y55" s="76"/>
    </row>
    <row r="56" spans="1:25" s="80" customForma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1593</v>
      </c>
      <c r="F56" s="76" t="s">
        <v>1585</v>
      </c>
      <c r="G56" s="76" t="s">
        <v>197</v>
      </c>
      <c r="H56" s="76" t="s">
        <v>507</v>
      </c>
      <c r="I56" s="76" t="s">
        <v>507</v>
      </c>
      <c r="J56" s="21" t="s">
        <v>1742</v>
      </c>
      <c r="K56" s="21" t="s">
        <v>71</v>
      </c>
      <c r="L56" s="76" t="s">
        <v>1743</v>
      </c>
      <c r="M56" s="76" t="s">
        <v>507</v>
      </c>
      <c r="N56" s="76" t="s">
        <v>507</v>
      </c>
      <c r="O56" s="76" t="s">
        <v>507</v>
      </c>
      <c r="P56" s="76" t="s">
        <v>699</v>
      </c>
      <c r="Q56" s="76" t="s">
        <v>507</v>
      </c>
      <c r="R56" s="76" t="s">
        <v>507</v>
      </c>
      <c r="S56" s="76" t="s">
        <v>507</v>
      </c>
      <c r="T56" s="76"/>
      <c r="U56" s="76"/>
      <c r="V56" s="76"/>
      <c r="W56" s="76"/>
      <c r="X56" s="76"/>
      <c r="Y56" s="76"/>
    </row>
    <row r="57" spans="1:25" s="80" customForma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1584</v>
      </c>
      <c r="F57" s="76" t="s">
        <v>1585</v>
      </c>
      <c r="G57" s="76" t="s">
        <v>198</v>
      </c>
      <c r="H57" s="76" t="s">
        <v>442</v>
      </c>
      <c r="I57" s="76">
        <v>40932</v>
      </c>
      <c r="J57" s="21" t="s">
        <v>1744</v>
      </c>
      <c r="K57" s="21" t="s">
        <v>73</v>
      </c>
      <c r="L57" s="76" t="s">
        <v>1745</v>
      </c>
      <c r="M57" s="76" t="s">
        <v>242</v>
      </c>
      <c r="N57" s="76" t="s">
        <v>1647</v>
      </c>
      <c r="O57" s="76">
        <v>40934</v>
      </c>
      <c r="P57" s="21" t="s">
        <v>507</v>
      </c>
      <c r="Q57" s="76" t="s">
        <v>507</v>
      </c>
      <c r="R57" s="76" t="s">
        <v>507</v>
      </c>
      <c r="S57" s="76" t="s">
        <v>507</v>
      </c>
      <c r="T57" s="76"/>
      <c r="U57" s="76"/>
      <c r="V57" s="21"/>
      <c r="W57" s="76"/>
      <c r="X57" s="76"/>
      <c r="Y57" s="76"/>
    </row>
    <row r="58" spans="1:25" s="80" customForma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1584</v>
      </c>
      <c r="F58" s="76" t="s">
        <v>1585</v>
      </c>
      <c r="G58" s="76" t="s">
        <v>199</v>
      </c>
      <c r="H58" s="76" t="s">
        <v>443</v>
      </c>
      <c r="I58" s="76">
        <v>40920</v>
      </c>
      <c r="J58" s="21" t="s">
        <v>1746</v>
      </c>
      <c r="K58" s="21" t="s">
        <v>75</v>
      </c>
      <c r="L58" s="76" t="s">
        <v>1747</v>
      </c>
      <c r="M58" s="76" t="s">
        <v>225</v>
      </c>
      <c r="N58" s="76" t="s">
        <v>1748</v>
      </c>
      <c r="O58" s="76">
        <v>40921</v>
      </c>
      <c r="P58" s="21" t="s">
        <v>507</v>
      </c>
      <c r="Q58" s="76" t="s">
        <v>507</v>
      </c>
      <c r="R58" s="76" t="s">
        <v>507</v>
      </c>
      <c r="S58" s="76" t="s">
        <v>507</v>
      </c>
      <c r="T58" s="76"/>
      <c r="U58" s="76"/>
      <c r="V58" s="21"/>
      <c r="W58" s="76"/>
      <c r="X58" s="76"/>
      <c r="Y58" s="76"/>
    </row>
    <row r="59" spans="1:25" s="80" customForma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1584</v>
      </c>
      <c r="F59" s="76" t="s">
        <v>1594</v>
      </c>
      <c r="G59" s="76" t="s">
        <v>200</v>
      </c>
      <c r="H59" s="76" t="s">
        <v>444</v>
      </c>
      <c r="I59" s="76">
        <v>40970</v>
      </c>
      <c r="J59" s="21" t="s">
        <v>1749</v>
      </c>
      <c r="K59" s="21" t="s">
        <v>77</v>
      </c>
      <c r="L59" s="76" t="s">
        <v>1750</v>
      </c>
      <c r="M59" s="76" t="s">
        <v>1751</v>
      </c>
      <c r="N59" s="76" t="s">
        <v>1752</v>
      </c>
      <c r="O59" s="76">
        <v>40976</v>
      </c>
      <c r="P59" s="21" t="s">
        <v>507</v>
      </c>
      <c r="Q59" s="76" t="s">
        <v>507</v>
      </c>
      <c r="R59" s="76" t="s">
        <v>507</v>
      </c>
      <c r="S59" s="76" t="s">
        <v>507</v>
      </c>
      <c r="T59" s="76"/>
      <c r="U59" s="76"/>
      <c r="V59" s="21"/>
      <c r="W59" s="76"/>
      <c r="X59" s="76"/>
      <c r="Y59" s="76"/>
    </row>
    <row r="60" spans="1:25" s="80" customForma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1584</v>
      </c>
      <c r="F60" s="76" t="s">
        <v>1585</v>
      </c>
      <c r="G60" s="76" t="s">
        <v>201</v>
      </c>
      <c r="H60" s="76" t="s">
        <v>445</v>
      </c>
      <c r="I60" s="76">
        <v>40917</v>
      </c>
      <c r="J60" s="21" t="s">
        <v>1753</v>
      </c>
      <c r="K60" s="21" t="s">
        <v>79</v>
      </c>
      <c r="L60" s="76" t="s">
        <v>1754</v>
      </c>
      <c r="M60" s="76" t="s">
        <v>251</v>
      </c>
      <c r="N60" s="76" t="s">
        <v>1755</v>
      </c>
      <c r="O60" s="76">
        <v>40919</v>
      </c>
      <c r="P60" s="21" t="s">
        <v>507</v>
      </c>
      <c r="Q60" s="76" t="s">
        <v>507</v>
      </c>
      <c r="R60" s="76" t="s">
        <v>507</v>
      </c>
      <c r="S60" s="76" t="s">
        <v>507</v>
      </c>
      <c r="T60" s="76"/>
      <c r="U60" s="76"/>
      <c r="V60" s="21"/>
      <c r="W60" s="76"/>
      <c r="X60" s="76"/>
      <c r="Y60" s="76"/>
    </row>
    <row r="61" spans="1:25" s="80" customForma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1584</v>
      </c>
      <c r="F61" s="76" t="s">
        <v>1585</v>
      </c>
      <c r="G61" s="76" t="s">
        <v>194</v>
      </c>
      <c r="H61" s="76" t="s">
        <v>439</v>
      </c>
      <c r="I61" s="76">
        <v>40917</v>
      </c>
      <c r="J61" s="21" t="s">
        <v>1756</v>
      </c>
      <c r="K61" s="21" t="s">
        <v>65</v>
      </c>
      <c r="L61" s="76" t="s">
        <v>1757</v>
      </c>
      <c r="M61" s="76" t="s">
        <v>252</v>
      </c>
      <c r="N61" s="76" t="s">
        <v>1647</v>
      </c>
      <c r="O61" s="76">
        <v>40918</v>
      </c>
      <c r="P61" s="21" t="s">
        <v>507</v>
      </c>
      <c r="Q61" s="76" t="s">
        <v>507</v>
      </c>
      <c r="R61" s="76" t="s">
        <v>507</v>
      </c>
      <c r="S61" s="76" t="s">
        <v>507</v>
      </c>
      <c r="T61" s="76"/>
      <c r="U61" s="76"/>
      <c r="V61" s="21"/>
      <c r="W61" s="76"/>
      <c r="X61" s="76"/>
      <c r="Y61" s="76"/>
    </row>
    <row r="62" spans="1:25" s="80" customForma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1584</v>
      </c>
      <c r="F62" s="76" t="s">
        <v>1585</v>
      </c>
      <c r="G62" s="76" t="s">
        <v>132</v>
      </c>
      <c r="H62" s="76" t="s">
        <v>485</v>
      </c>
      <c r="I62" s="76">
        <v>40935</v>
      </c>
      <c r="J62" s="21" t="s">
        <v>1758</v>
      </c>
      <c r="K62" s="21" t="s">
        <v>1759</v>
      </c>
      <c r="L62" s="76" t="s">
        <v>1760</v>
      </c>
      <c r="M62" s="76" t="s">
        <v>412</v>
      </c>
      <c r="N62" s="76" t="s">
        <v>1761</v>
      </c>
      <c r="O62" s="76">
        <v>40939</v>
      </c>
      <c r="P62" s="21" t="s">
        <v>507</v>
      </c>
      <c r="Q62" s="76" t="s">
        <v>507</v>
      </c>
      <c r="R62" s="76" t="s">
        <v>507</v>
      </c>
      <c r="S62" s="76" t="s">
        <v>507</v>
      </c>
      <c r="T62" s="76"/>
      <c r="U62" s="76"/>
      <c r="V62" s="21"/>
      <c r="W62" s="76"/>
      <c r="X62" s="76"/>
      <c r="Y62" s="76"/>
    </row>
    <row r="63" spans="1:25">
      <c r="A63" s="76">
        <v>724</v>
      </c>
      <c r="B63" s="76" t="s">
        <v>157</v>
      </c>
      <c r="C63" s="21">
        <v>40857</v>
      </c>
      <c r="D63" s="21">
        <v>40918</v>
      </c>
      <c r="E63" s="76" t="s">
        <v>1584</v>
      </c>
      <c r="F63" s="76" t="s">
        <v>1585</v>
      </c>
      <c r="G63" s="76" t="s">
        <v>131</v>
      </c>
      <c r="H63" s="76" t="s">
        <v>484</v>
      </c>
      <c r="I63" s="76">
        <v>40920</v>
      </c>
      <c r="J63" s="21" t="s">
        <v>1762</v>
      </c>
      <c r="K63" s="21" t="s">
        <v>363</v>
      </c>
      <c r="L63" s="76" t="s">
        <v>1763</v>
      </c>
      <c r="M63" s="76" t="s">
        <v>411</v>
      </c>
      <c r="N63" s="76" t="s">
        <v>1764</v>
      </c>
      <c r="O63" s="76">
        <v>40920</v>
      </c>
      <c r="P63" s="21" t="s">
        <v>507</v>
      </c>
      <c r="Q63" s="76" t="s">
        <v>507</v>
      </c>
      <c r="R63" s="76" t="s">
        <v>507</v>
      </c>
      <c r="S63" s="76" t="s">
        <v>507</v>
      </c>
      <c r="T63" s="76"/>
      <c r="U63" s="76"/>
      <c r="V63" s="21"/>
      <c r="W63" s="76"/>
      <c r="X63" s="76"/>
      <c r="Y63" s="76"/>
    </row>
    <row r="64" spans="1:25">
      <c r="A64" s="76">
        <v>725</v>
      </c>
      <c r="B64" s="76" t="s">
        <v>156</v>
      </c>
      <c r="C64" s="21">
        <v>40857</v>
      </c>
      <c r="D64" s="21">
        <v>40968</v>
      </c>
      <c r="E64" s="76" t="s">
        <v>1584</v>
      </c>
      <c r="F64" s="76" t="s">
        <v>1594</v>
      </c>
      <c r="G64" s="76" t="s">
        <v>130</v>
      </c>
      <c r="H64" s="76" t="s">
        <v>483</v>
      </c>
      <c r="I64" s="76">
        <v>40966</v>
      </c>
      <c r="J64" s="21" t="s">
        <v>1765</v>
      </c>
      <c r="K64" s="21" t="s">
        <v>345</v>
      </c>
      <c r="L64" s="76" t="s">
        <v>1766</v>
      </c>
      <c r="M64" s="76" t="s">
        <v>1767</v>
      </c>
      <c r="N64" s="76" t="s">
        <v>1711</v>
      </c>
      <c r="O64" s="76">
        <v>40974</v>
      </c>
      <c r="P64" s="21" t="s">
        <v>507</v>
      </c>
      <c r="Q64" s="76" t="s">
        <v>507</v>
      </c>
      <c r="R64" s="76" t="s">
        <v>507</v>
      </c>
      <c r="S64" s="76" t="s">
        <v>507</v>
      </c>
      <c r="T64" s="76"/>
      <c r="U64" s="76"/>
      <c r="V64" s="21"/>
      <c r="W64" s="76"/>
      <c r="X64" s="76"/>
      <c r="Y64" s="76"/>
    </row>
    <row r="65" spans="1:25">
      <c r="A65" s="76">
        <v>726</v>
      </c>
      <c r="B65" s="76" t="s">
        <v>155</v>
      </c>
      <c r="C65" s="21">
        <v>40857</v>
      </c>
      <c r="D65" s="21">
        <v>40918</v>
      </c>
      <c r="E65" s="76" t="s">
        <v>1584</v>
      </c>
      <c r="F65" s="76" t="s">
        <v>1585</v>
      </c>
      <c r="G65" s="76" t="s">
        <v>129</v>
      </c>
      <c r="H65" s="76" t="s">
        <v>482</v>
      </c>
      <c r="I65" s="76">
        <v>40931</v>
      </c>
      <c r="J65" s="21" t="s">
        <v>1768</v>
      </c>
      <c r="K65" s="21" t="s">
        <v>375</v>
      </c>
      <c r="L65" s="76" t="s">
        <v>1769</v>
      </c>
      <c r="M65" s="76" t="s">
        <v>410</v>
      </c>
      <c r="N65" s="76" t="s">
        <v>1605</v>
      </c>
      <c r="O65" s="76">
        <v>40932</v>
      </c>
      <c r="P65" s="21" t="s">
        <v>507</v>
      </c>
      <c r="Q65" s="76" t="s">
        <v>507</v>
      </c>
      <c r="R65" s="76" t="s">
        <v>507</v>
      </c>
      <c r="S65" s="76" t="s">
        <v>507</v>
      </c>
      <c r="T65" s="76"/>
      <c r="U65" s="76"/>
      <c r="V65" s="21"/>
      <c r="W65" s="76"/>
      <c r="X65" s="76"/>
      <c r="Y65" s="76"/>
    </row>
    <row r="66" spans="1:25">
      <c r="A66" s="76">
        <v>727</v>
      </c>
      <c r="B66" s="76" t="s">
        <v>154</v>
      </c>
      <c r="C66" s="21">
        <v>40857</v>
      </c>
      <c r="D66" s="21">
        <v>40918</v>
      </c>
      <c r="E66" s="76" t="s">
        <v>1584</v>
      </c>
      <c r="F66" s="76" t="s">
        <v>1585</v>
      </c>
      <c r="G66" s="76" t="s">
        <v>128</v>
      </c>
      <c r="H66" s="76" t="s">
        <v>481</v>
      </c>
      <c r="I66" s="76">
        <v>40903</v>
      </c>
      <c r="J66" s="21" t="s">
        <v>1768</v>
      </c>
      <c r="K66" s="21" t="s">
        <v>308</v>
      </c>
      <c r="L66" s="76" t="s">
        <v>1770</v>
      </c>
      <c r="M66" s="76" t="s">
        <v>236</v>
      </c>
      <c r="N66" s="76" t="s">
        <v>1690</v>
      </c>
      <c r="O66" s="76">
        <v>40904</v>
      </c>
      <c r="P66" s="21" t="s">
        <v>507</v>
      </c>
      <c r="Q66" s="76" t="s">
        <v>507</v>
      </c>
      <c r="R66" s="76" t="s">
        <v>507</v>
      </c>
      <c r="S66" s="76" t="s">
        <v>507</v>
      </c>
      <c r="T66" s="76"/>
      <c r="U66" s="76"/>
      <c r="V66" s="21"/>
      <c r="W66" s="76"/>
      <c r="X66" s="76"/>
      <c r="Y66" s="76"/>
    </row>
    <row r="67" spans="1:25">
      <c r="A67" s="76">
        <v>728</v>
      </c>
      <c r="B67" s="76" t="s">
        <v>153</v>
      </c>
      <c r="C67" s="21">
        <v>40857</v>
      </c>
      <c r="D67" s="21">
        <v>40918</v>
      </c>
      <c r="E67" s="76" t="s">
        <v>1584</v>
      </c>
      <c r="F67" s="76" t="s">
        <v>1585</v>
      </c>
      <c r="G67" s="76" t="s">
        <v>127</v>
      </c>
      <c r="H67" s="76" t="s">
        <v>480</v>
      </c>
      <c r="I67" s="76">
        <v>40928</v>
      </c>
      <c r="J67" s="21" t="s">
        <v>1771</v>
      </c>
      <c r="K67" s="21" t="s">
        <v>383</v>
      </c>
      <c r="L67" s="76" t="s">
        <v>1772</v>
      </c>
      <c r="M67" s="76" t="s">
        <v>409</v>
      </c>
      <c r="N67" s="76" t="s">
        <v>1761</v>
      </c>
      <c r="O67" s="76">
        <v>40928</v>
      </c>
      <c r="P67" s="21" t="s">
        <v>507</v>
      </c>
      <c r="Q67" s="76" t="s">
        <v>507</v>
      </c>
      <c r="R67" s="76" t="s">
        <v>507</v>
      </c>
      <c r="S67" s="76" t="s">
        <v>507</v>
      </c>
      <c r="T67" s="76"/>
      <c r="U67" s="76"/>
      <c r="V67" s="21"/>
      <c r="W67" s="76"/>
      <c r="X67" s="76"/>
      <c r="Y67" s="76"/>
    </row>
    <row r="68" spans="1:25">
      <c r="A68" s="76">
        <v>729</v>
      </c>
      <c r="B68" s="76" t="s">
        <v>152</v>
      </c>
      <c r="C68" s="21">
        <v>40857</v>
      </c>
      <c r="D68" s="21">
        <v>40918</v>
      </c>
      <c r="E68" s="76" t="s">
        <v>1584</v>
      </c>
      <c r="F68" s="76" t="s">
        <v>1585</v>
      </c>
      <c r="G68" s="76" t="s">
        <v>126</v>
      </c>
      <c r="H68" s="76" t="s">
        <v>479</v>
      </c>
      <c r="I68" s="76">
        <v>40920</v>
      </c>
      <c r="J68" s="21" t="s">
        <v>1773</v>
      </c>
      <c r="K68" s="21" t="s">
        <v>310</v>
      </c>
      <c r="L68" s="76" t="s">
        <v>1774</v>
      </c>
      <c r="M68" s="76" t="s">
        <v>234</v>
      </c>
      <c r="N68" s="76" t="s">
        <v>1666</v>
      </c>
      <c r="O68" s="76">
        <v>40925</v>
      </c>
      <c r="P68" s="21" t="s">
        <v>507</v>
      </c>
      <c r="Q68" s="76" t="s">
        <v>507</v>
      </c>
      <c r="R68" s="76" t="s">
        <v>507</v>
      </c>
      <c r="S68" s="76" t="s">
        <v>507</v>
      </c>
      <c r="T68" s="76"/>
      <c r="U68" s="76"/>
      <c r="V68" s="21"/>
      <c r="W68" s="76"/>
      <c r="X68" s="76"/>
      <c r="Y68" s="76"/>
    </row>
    <row r="69" spans="1:25">
      <c r="A69" s="76">
        <v>730</v>
      </c>
      <c r="B69" s="76" t="s">
        <v>151</v>
      </c>
      <c r="C69" s="21">
        <v>40857</v>
      </c>
      <c r="D69" s="21">
        <v>40918</v>
      </c>
      <c r="E69" s="76" t="s">
        <v>1584</v>
      </c>
      <c r="F69" s="76" t="s">
        <v>1585</v>
      </c>
      <c r="G69" s="76" t="s">
        <v>125</v>
      </c>
      <c r="H69" s="76" t="s">
        <v>1775</v>
      </c>
      <c r="I69" s="76">
        <v>40911</v>
      </c>
      <c r="J69" s="21" t="s">
        <v>1776</v>
      </c>
      <c r="K69" s="21" t="s">
        <v>274</v>
      </c>
      <c r="L69" s="76" t="s">
        <v>1777</v>
      </c>
      <c r="M69" s="76" t="s">
        <v>248</v>
      </c>
      <c r="N69" s="76" t="s">
        <v>1778</v>
      </c>
      <c r="O69" s="76">
        <v>40913</v>
      </c>
      <c r="P69" s="21" t="s">
        <v>507</v>
      </c>
      <c r="Q69" s="76" t="s">
        <v>507</v>
      </c>
      <c r="R69" s="76" t="s">
        <v>507</v>
      </c>
      <c r="S69" s="76" t="s">
        <v>507</v>
      </c>
      <c r="T69" s="76"/>
      <c r="U69" s="76"/>
      <c r="V69" s="21"/>
      <c r="W69" s="76"/>
      <c r="X69" s="76"/>
      <c r="Y69" s="76"/>
    </row>
    <row r="70" spans="1:25">
      <c r="A70" s="76">
        <v>733</v>
      </c>
      <c r="B70" s="76" t="s">
        <v>150</v>
      </c>
      <c r="C70" s="21">
        <v>40857</v>
      </c>
      <c r="D70" s="21">
        <v>40918</v>
      </c>
      <c r="E70" s="76" t="s">
        <v>1584</v>
      </c>
      <c r="F70" s="76" t="s">
        <v>1585</v>
      </c>
      <c r="G70" s="76" t="s">
        <v>124</v>
      </c>
      <c r="H70" s="76" t="s">
        <v>478</v>
      </c>
      <c r="I70" s="76">
        <v>40919</v>
      </c>
      <c r="J70" s="21" t="s">
        <v>1779</v>
      </c>
      <c r="K70" s="21" t="s">
        <v>1780</v>
      </c>
      <c r="L70" s="76" t="s">
        <v>1781</v>
      </c>
      <c r="M70" s="76" t="s">
        <v>408</v>
      </c>
      <c r="N70" s="76" t="s">
        <v>1782</v>
      </c>
      <c r="O70" s="76">
        <v>40921</v>
      </c>
      <c r="P70" s="21" t="s">
        <v>507</v>
      </c>
      <c r="Q70" s="76" t="s">
        <v>507</v>
      </c>
      <c r="R70" s="76" t="s">
        <v>507</v>
      </c>
      <c r="S70" s="76" t="s">
        <v>507</v>
      </c>
      <c r="T70" s="76"/>
      <c r="U70" s="76"/>
      <c r="V70" s="21"/>
      <c r="W70" s="76"/>
      <c r="X70" s="76"/>
      <c r="Y70" s="76"/>
    </row>
    <row r="71" spans="1:25">
      <c r="A71" s="76">
        <v>734</v>
      </c>
      <c r="B71" s="76" t="s">
        <v>149</v>
      </c>
      <c r="C71" s="21">
        <v>40857</v>
      </c>
      <c r="D71" s="21">
        <v>40918</v>
      </c>
      <c r="E71" s="76" t="s">
        <v>1584</v>
      </c>
      <c r="F71" s="76" t="s">
        <v>1585</v>
      </c>
      <c r="G71" s="76" t="s">
        <v>123</v>
      </c>
      <c r="H71" s="76" t="s">
        <v>477</v>
      </c>
      <c r="I71" s="76">
        <v>40941</v>
      </c>
      <c r="J71" s="21" t="s">
        <v>1783</v>
      </c>
      <c r="K71" s="21" t="s">
        <v>385</v>
      </c>
      <c r="L71" s="76" t="s">
        <v>1784</v>
      </c>
      <c r="M71" s="76" t="s">
        <v>407</v>
      </c>
      <c r="N71" s="76" t="s">
        <v>1761</v>
      </c>
      <c r="O71" s="76">
        <v>40942</v>
      </c>
      <c r="P71" s="21" t="s">
        <v>507</v>
      </c>
      <c r="Q71" s="76" t="s">
        <v>507</v>
      </c>
      <c r="R71" s="76" t="s">
        <v>507</v>
      </c>
      <c r="S71" s="76" t="s">
        <v>507</v>
      </c>
      <c r="T71" s="76"/>
      <c r="U71" s="76"/>
      <c r="V71" s="21"/>
      <c r="W71" s="76"/>
      <c r="X71" s="76"/>
      <c r="Y71" s="76"/>
    </row>
    <row r="72" spans="1:25">
      <c r="A72" s="76">
        <v>739</v>
      </c>
      <c r="B72" s="76" t="s">
        <v>148</v>
      </c>
      <c r="C72" s="21">
        <v>40857</v>
      </c>
      <c r="D72" s="21">
        <v>40918</v>
      </c>
      <c r="E72" s="76" t="s">
        <v>1584</v>
      </c>
      <c r="F72" s="76" t="s">
        <v>1585</v>
      </c>
      <c r="G72" s="76" t="s">
        <v>122</v>
      </c>
      <c r="H72" s="76" t="s">
        <v>476</v>
      </c>
      <c r="I72" s="76">
        <v>40933</v>
      </c>
      <c r="J72" s="21" t="s">
        <v>1785</v>
      </c>
      <c r="K72" s="21" t="s">
        <v>334</v>
      </c>
      <c r="L72" s="76" t="s">
        <v>1786</v>
      </c>
      <c r="M72" s="76" t="s">
        <v>406</v>
      </c>
      <c r="N72" s="76" t="s">
        <v>1716</v>
      </c>
      <c r="O72" s="76">
        <v>40934</v>
      </c>
      <c r="P72" s="21" t="s">
        <v>507</v>
      </c>
      <c r="Q72" s="76" t="s">
        <v>507</v>
      </c>
      <c r="R72" s="76" t="s">
        <v>507</v>
      </c>
      <c r="S72" s="76" t="s">
        <v>507</v>
      </c>
      <c r="T72" s="76"/>
      <c r="U72" s="76"/>
      <c r="V72" s="21"/>
      <c r="W72" s="76"/>
      <c r="X72" s="76"/>
      <c r="Y72" s="76"/>
    </row>
    <row r="73" spans="1:25">
      <c r="A73" s="76">
        <v>736</v>
      </c>
      <c r="B73" s="76" t="s">
        <v>147</v>
      </c>
      <c r="C73" s="21">
        <v>40857</v>
      </c>
      <c r="D73" s="21">
        <v>40918</v>
      </c>
      <c r="E73" s="76" t="s">
        <v>1584</v>
      </c>
      <c r="F73" s="76" t="s">
        <v>1585</v>
      </c>
      <c r="G73" s="76" t="s">
        <v>121</v>
      </c>
      <c r="H73" s="76" t="s">
        <v>475</v>
      </c>
      <c r="I73" s="76">
        <v>40924</v>
      </c>
      <c r="J73" s="21" t="s">
        <v>1787</v>
      </c>
      <c r="K73" s="21" t="s">
        <v>358</v>
      </c>
      <c r="L73" s="76" t="s">
        <v>1788</v>
      </c>
      <c r="M73" s="76" t="s">
        <v>405</v>
      </c>
      <c r="N73" s="76" t="s">
        <v>1789</v>
      </c>
      <c r="O73" s="76">
        <v>40924</v>
      </c>
      <c r="P73" s="21" t="s">
        <v>507</v>
      </c>
      <c r="Q73" s="76" t="s">
        <v>507</v>
      </c>
      <c r="R73" s="76" t="s">
        <v>507</v>
      </c>
      <c r="S73" s="76" t="s">
        <v>507</v>
      </c>
      <c r="T73" s="76"/>
      <c r="U73" s="76"/>
      <c r="V73" s="21"/>
      <c r="W73" s="76"/>
      <c r="X73" s="76"/>
      <c r="Y73" s="76"/>
    </row>
    <row r="74" spans="1:25">
      <c r="A74" s="76">
        <v>737</v>
      </c>
      <c r="B74" s="76" t="s">
        <v>146</v>
      </c>
      <c r="C74" s="21">
        <v>40857</v>
      </c>
      <c r="D74" s="21">
        <v>40918</v>
      </c>
      <c r="E74" s="76" t="s">
        <v>1584</v>
      </c>
      <c r="F74" s="76" t="s">
        <v>1585</v>
      </c>
      <c r="G74" s="76" t="s">
        <v>120</v>
      </c>
      <c r="H74" s="76" t="s">
        <v>474</v>
      </c>
      <c r="I74" s="76">
        <v>40917</v>
      </c>
      <c r="J74" s="21" t="s">
        <v>1790</v>
      </c>
      <c r="K74" s="21" t="s">
        <v>341</v>
      </c>
      <c r="L74" s="76" t="s">
        <v>1791</v>
      </c>
      <c r="M74" s="76" t="s">
        <v>257</v>
      </c>
      <c r="N74" s="76" t="s">
        <v>1792</v>
      </c>
      <c r="O74" s="76">
        <v>40917</v>
      </c>
      <c r="P74" s="21" t="s">
        <v>507</v>
      </c>
      <c r="Q74" s="76" t="s">
        <v>507</v>
      </c>
      <c r="R74" s="76" t="s">
        <v>507</v>
      </c>
      <c r="S74" s="76" t="s">
        <v>507</v>
      </c>
      <c r="T74" s="76"/>
      <c r="U74" s="76"/>
      <c r="V74" s="21"/>
      <c r="W74" s="76"/>
      <c r="X74" s="76"/>
      <c r="Y74" s="76"/>
    </row>
    <row r="75" spans="1:25">
      <c r="A75" s="76">
        <v>738</v>
      </c>
      <c r="B75" s="76" t="s">
        <v>145</v>
      </c>
      <c r="C75" s="21">
        <v>40857</v>
      </c>
      <c r="D75" s="21">
        <v>40918</v>
      </c>
      <c r="E75" s="76" t="s">
        <v>1584</v>
      </c>
      <c r="F75" s="76" t="s">
        <v>1585</v>
      </c>
      <c r="G75" s="76" t="s">
        <v>119</v>
      </c>
      <c r="H75" s="76" t="s">
        <v>473</v>
      </c>
      <c r="I75" s="76">
        <v>40911</v>
      </c>
      <c r="J75" s="21" t="s">
        <v>1793</v>
      </c>
      <c r="K75" s="21" t="s">
        <v>279</v>
      </c>
      <c r="L75" s="76" t="s">
        <v>1794</v>
      </c>
      <c r="M75" s="76" t="s">
        <v>246</v>
      </c>
      <c r="N75" s="76" t="s">
        <v>507</v>
      </c>
      <c r="O75" s="76">
        <v>40913</v>
      </c>
      <c r="P75" s="21" t="s">
        <v>507</v>
      </c>
      <c r="Q75" s="76" t="s">
        <v>507</v>
      </c>
      <c r="R75" s="76" t="s">
        <v>507</v>
      </c>
      <c r="S75" s="76" t="s">
        <v>507</v>
      </c>
      <c r="T75" s="76"/>
      <c r="U75" s="76"/>
      <c r="V75" s="21"/>
      <c r="W75" s="76"/>
      <c r="X75" s="76"/>
      <c r="Y75" s="76"/>
    </row>
    <row r="76" spans="1:25">
      <c r="A76" s="76">
        <v>753</v>
      </c>
      <c r="B76" s="76" t="s">
        <v>144</v>
      </c>
      <c r="C76" s="21">
        <v>40863</v>
      </c>
      <c r="D76" s="21">
        <v>40918</v>
      </c>
      <c r="E76" s="76" t="s">
        <v>1584</v>
      </c>
      <c r="F76" s="76" t="s">
        <v>1585</v>
      </c>
      <c r="G76" s="76" t="s">
        <v>118</v>
      </c>
      <c r="H76" s="76" t="s">
        <v>472</v>
      </c>
      <c r="I76" s="76">
        <v>40905</v>
      </c>
      <c r="J76" s="21" t="s">
        <v>1795</v>
      </c>
      <c r="K76" s="21" t="s">
        <v>291</v>
      </c>
      <c r="L76" s="76">
        <v>3136496866</v>
      </c>
      <c r="M76" s="76" t="s">
        <v>240</v>
      </c>
      <c r="N76" s="76" t="s">
        <v>1796</v>
      </c>
      <c r="O76" s="76">
        <v>40905</v>
      </c>
      <c r="P76" s="21" t="s">
        <v>507</v>
      </c>
      <c r="Q76" s="76" t="s">
        <v>507</v>
      </c>
      <c r="R76" s="76" t="s">
        <v>507</v>
      </c>
      <c r="S76" s="76" t="s">
        <v>507</v>
      </c>
      <c r="T76" s="76"/>
      <c r="U76" s="76"/>
      <c r="V76" s="21"/>
      <c r="W76" s="76"/>
      <c r="X76" s="76"/>
      <c r="Y76" s="76"/>
    </row>
    <row r="77" spans="1:25">
      <c r="A77" s="76">
        <v>752</v>
      </c>
      <c r="B77" s="76" t="s">
        <v>143</v>
      </c>
      <c r="C77" s="21">
        <v>40863</v>
      </c>
      <c r="D77" s="21">
        <v>40918</v>
      </c>
      <c r="E77" s="76" t="s">
        <v>1584</v>
      </c>
      <c r="F77" s="76" t="s">
        <v>1585</v>
      </c>
      <c r="G77" s="76" t="s">
        <v>118</v>
      </c>
      <c r="H77" s="76" t="s">
        <v>471</v>
      </c>
      <c r="I77" s="76">
        <v>40897</v>
      </c>
      <c r="J77" s="21" t="s">
        <v>1797</v>
      </c>
      <c r="K77" s="21" t="s">
        <v>290</v>
      </c>
      <c r="L77" s="76" t="s">
        <v>1798</v>
      </c>
      <c r="M77" s="76" t="s">
        <v>253</v>
      </c>
      <c r="N77" s="76" t="s">
        <v>1647</v>
      </c>
      <c r="O77" s="76">
        <v>40903</v>
      </c>
      <c r="P77" s="21" t="s">
        <v>507</v>
      </c>
      <c r="Q77" s="76" t="s">
        <v>507</v>
      </c>
      <c r="R77" s="76" t="s">
        <v>507</v>
      </c>
      <c r="S77" s="76" t="s">
        <v>507</v>
      </c>
      <c r="T77" s="76"/>
      <c r="U77" s="76"/>
      <c r="V77" s="21"/>
      <c r="W77" s="76"/>
      <c r="X77" s="76"/>
      <c r="Y77" s="76"/>
    </row>
    <row r="78" spans="1:25">
      <c r="A78" s="76">
        <v>751</v>
      </c>
      <c r="B78" s="76" t="s">
        <v>142</v>
      </c>
      <c r="C78" s="21">
        <v>40863</v>
      </c>
      <c r="D78" s="21">
        <v>40918</v>
      </c>
      <c r="E78" s="76" t="s">
        <v>1584</v>
      </c>
      <c r="F78" s="76" t="s">
        <v>1585</v>
      </c>
      <c r="G78" s="76" t="s">
        <v>118</v>
      </c>
      <c r="H78" s="76" t="s">
        <v>470</v>
      </c>
      <c r="I78" s="76">
        <v>40911</v>
      </c>
      <c r="J78" s="21" t="s">
        <v>1799</v>
      </c>
      <c r="K78" s="21" t="s">
        <v>1800</v>
      </c>
      <c r="L78" s="76" t="s">
        <v>1801</v>
      </c>
      <c r="M78" s="76" t="s">
        <v>1802</v>
      </c>
      <c r="N78" s="76" t="s">
        <v>1666</v>
      </c>
      <c r="O78" s="76">
        <v>40911</v>
      </c>
      <c r="P78" s="21" t="s">
        <v>507</v>
      </c>
      <c r="Q78" s="76" t="s">
        <v>507</v>
      </c>
      <c r="R78" s="76" t="s">
        <v>507</v>
      </c>
      <c r="S78" s="76" t="s">
        <v>507</v>
      </c>
      <c r="T78" s="76"/>
      <c r="U78" s="76"/>
      <c r="V78" s="21"/>
      <c r="W78" s="76"/>
      <c r="X78" s="76"/>
      <c r="Y78" s="76"/>
    </row>
    <row r="79" spans="1:25">
      <c r="A79" s="76">
        <v>750</v>
      </c>
      <c r="B79" s="76" t="s">
        <v>141</v>
      </c>
      <c r="C79" s="21">
        <v>40863</v>
      </c>
      <c r="D79" s="21">
        <v>40918</v>
      </c>
      <c r="E79" s="76" t="s">
        <v>1584</v>
      </c>
      <c r="F79" s="76" t="s">
        <v>1585</v>
      </c>
      <c r="G79" s="76" t="s">
        <v>118</v>
      </c>
      <c r="H79" s="76" t="s">
        <v>469</v>
      </c>
      <c r="I79" s="76">
        <v>40911</v>
      </c>
      <c r="J79" s="21" t="s">
        <v>1799</v>
      </c>
      <c r="K79" s="21" t="s">
        <v>288</v>
      </c>
      <c r="L79" s="76" t="s">
        <v>1803</v>
      </c>
      <c r="M79" s="76" t="s">
        <v>263</v>
      </c>
      <c r="N79" s="76" t="s">
        <v>1690</v>
      </c>
      <c r="O79" s="76">
        <v>40914</v>
      </c>
      <c r="P79" s="21" t="s">
        <v>507</v>
      </c>
      <c r="Q79" s="76" t="s">
        <v>507</v>
      </c>
      <c r="R79" s="76" t="s">
        <v>507</v>
      </c>
      <c r="S79" s="76" t="s">
        <v>507</v>
      </c>
      <c r="T79" s="76"/>
      <c r="U79" s="76"/>
      <c r="V79" s="21"/>
      <c r="W79" s="76"/>
      <c r="X79" s="76"/>
      <c r="Y79" s="76"/>
    </row>
    <row r="80" spans="1:25">
      <c r="A80" s="76">
        <v>749</v>
      </c>
      <c r="B80" s="76" t="s">
        <v>140</v>
      </c>
      <c r="C80" s="21">
        <v>40863</v>
      </c>
      <c r="D80" s="21">
        <v>40918</v>
      </c>
      <c r="E80" s="76" t="s">
        <v>1584</v>
      </c>
      <c r="F80" s="76" t="s">
        <v>1585</v>
      </c>
      <c r="G80" s="76" t="s">
        <v>118</v>
      </c>
      <c r="H80" s="76" t="s">
        <v>468</v>
      </c>
      <c r="I80" s="76">
        <v>40905</v>
      </c>
      <c r="J80" s="21" t="s">
        <v>1804</v>
      </c>
      <c r="K80" s="21" t="s">
        <v>287</v>
      </c>
      <c r="L80" s="76" t="s">
        <v>1805</v>
      </c>
      <c r="M80" s="76" t="s">
        <v>259</v>
      </c>
      <c r="N80" s="76" t="s">
        <v>1806</v>
      </c>
      <c r="O80" s="76">
        <v>40925</v>
      </c>
      <c r="P80" s="21" t="s">
        <v>507</v>
      </c>
      <c r="Q80" s="76" t="s">
        <v>507</v>
      </c>
      <c r="R80" s="76" t="s">
        <v>507</v>
      </c>
      <c r="S80" s="76" t="s">
        <v>507</v>
      </c>
      <c r="T80" s="76"/>
      <c r="U80" s="76"/>
      <c r="V80" s="21"/>
      <c r="W80" s="76"/>
      <c r="X80" s="76"/>
      <c r="Y80" s="76"/>
    </row>
    <row r="81" spans="1:25">
      <c r="A81" s="76">
        <v>748</v>
      </c>
      <c r="B81" s="76" t="s">
        <v>139</v>
      </c>
      <c r="C81" s="21">
        <v>40863</v>
      </c>
      <c r="D81" s="21">
        <v>40918</v>
      </c>
      <c r="E81" s="76" t="s">
        <v>1584</v>
      </c>
      <c r="F81" s="76" t="s">
        <v>1585</v>
      </c>
      <c r="G81" s="76" t="s">
        <v>118</v>
      </c>
      <c r="H81" s="76" t="s">
        <v>467</v>
      </c>
      <c r="I81" s="76">
        <v>40906</v>
      </c>
      <c r="J81" s="21" t="s">
        <v>1807</v>
      </c>
      <c r="K81" s="21" t="s">
        <v>286</v>
      </c>
      <c r="L81" s="76" t="s">
        <v>1808</v>
      </c>
      <c r="M81" s="76" t="s">
        <v>227</v>
      </c>
      <c r="N81" s="76" t="s">
        <v>1748</v>
      </c>
      <c r="O81" s="76">
        <v>40910</v>
      </c>
      <c r="P81" s="21" t="s">
        <v>507</v>
      </c>
      <c r="Q81" s="76" t="s">
        <v>507</v>
      </c>
      <c r="R81" s="76" t="s">
        <v>507</v>
      </c>
      <c r="S81" s="76" t="s">
        <v>507</v>
      </c>
      <c r="T81" s="76"/>
      <c r="U81" s="76"/>
      <c r="V81" s="21"/>
      <c r="W81" s="76"/>
      <c r="X81" s="76"/>
      <c r="Y81" s="76"/>
    </row>
    <row r="82" spans="1:25">
      <c r="A82" s="76">
        <v>747</v>
      </c>
      <c r="B82" s="76" t="s">
        <v>138</v>
      </c>
      <c r="C82" s="21">
        <v>40863</v>
      </c>
      <c r="D82" s="21">
        <v>40918</v>
      </c>
      <c r="E82" s="76" t="s">
        <v>1584</v>
      </c>
      <c r="F82" s="76" t="s">
        <v>1585</v>
      </c>
      <c r="G82" s="76" t="s">
        <v>118</v>
      </c>
      <c r="H82" s="76" t="s">
        <v>466</v>
      </c>
      <c r="I82" s="76">
        <v>40896</v>
      </c>
      <c r="J82" s="21" t="s">
        <v>1809</v>
      </c>
      <c r="K82" s="21" t="s">
        <v>285</v>
      </c>
      <c r="L82" s="76" t="s">
        <v>1808</v>
      </c>
      <c r="M82" s="76" t="s">
        <v>264</v>
      </c>
      <c r="N82" s="76" t="s">
        <v>507</v>
      </c>
      <c r="O82" s="76">
        <v>40898</v>
      </c>
      <c r="P82" s="21" t="s">
        <v>507</v>
      </c>
      <c r="Q82" s="76" t="s">
        <v>507</v>
      </c>
      <c r="R82" s="76" t="s">
        <v>507</v>
      </c>
      <c r="S82" s="76" t="s">
        <v>507</v>
      </c>
      <c r="T82" s="76"/>
      <c r="U82" s="76"/>
      <c r="V82" s="21"/>
      <c r="W82" s="76"/>
      <c r="X82" s="76"/>
      <c r="Y82" s="76"/>
    </row>
    <row r="83" spans="1:25">
      <c r="A83" s="76">
        <v>746</v>
      </c>
      <c r="B83" s="76" t="s">
        <v>137</v>
      </c>
      <c r="C83" s="21">
        <v>40863</v>
      </c>
      <c r="D83" s="21">
        <v>40918</v>
      </c>
      <c r="E83" s="76" t="s">
        <v>1584</v>
      </c>
      <c r="F83" s="76" t="s">
        <v>1585</v>
      </c>
      <c r="G83" s="76" t="s">
        <v>118</v>
      </c>
      <c r="H83" s="76" t="s">
        <v>465</v>
      </c>
      <c r="I83" s="76">
        <v>40914</v>
      </c>
      <c r="J83" s="21" t="s">
        <v>1810</v>
      </c>
      <c r="K83" s="21" t="s">
        <v>284</v>
      </c>
      <c r="L83" s="76" t="s">
        <v>1811</v>
      </c>
      <c r="M83" s="76" t="s">
        <v>262</v>
      </c>
      <c r="N83" s="76" t="s">
        <v>1812</v>
      </c>
      <c r="O83" s="76">
        <v>40918</v>
      </c>
      <c r="P83" s="21" t="s">
        <v>507</v>
      </c>
      <c r="Q83" s="76" t="s">
        <v>507</v>
      </c>
      <c r="R83" s="76" t="s">
        <v>507</v>
      </c>
      <c r="S83" s="76" t="s">
        <v>507</v>
      </c>
      <c r="T83" s="76"/>
      <c r="U83" s="76"/>
      <c r="V83" s="21"/>
      <c r="W83" s="76"/>
      <c r="X83" s="76"/>
      <c r="Y83" s="76"/>
    </row>
    <row r="84" spans="1:25">
      <c r="A84" s="76">
        <v>745</v>
      </c>
      <c r="B84" s="76" t="s">
        <v>136</v>
      </c>
      <c r="C84" s="21">
        <v>40863</v>
      </c>
      <c r="D84" s="21">
        <v>40918</v>
      </c>
      <c r="E84" s="76" t="s">
        <v>1584</v>
      </c>
      <c r="F84" s="76" t="s">
        <v>1585</v>
      </c>
      <c r="G84" s="76" t="s">
        <v>118</v>
      </c>
      <c r="H84" s="76" t="s">
        <v>464</v>
      </c>
      <c r="I84" s="76">
        <v>40917</v>
      </c>
      <c r="J84" s="21" t="s">
        <v>1813</v>
      </c>
      <c r="K84" s="21" t="s">
        <v>283</v>
      </c>
      <c r="L84" s="76" t="s">
        <v>1814</v>
      </c>
      <c r="M84" s="76" t="s">
        <v>267</v>
      </c>
      <c r="N84" s="76" t="s">
        <v>1615</v>
      </c>
      <c r="O84" s="76">
        <v>40917</v>
      </c>
      <c r="P84" s="21" t="s">
        <v>507</v>
      </c>
      <c r="Q84" s="76" t="s">
        <v>507</v>
      </c>
      <c r="R84" s="76" t="s">
        <v>507</v>
      </c>
      <c r="S84" s="76" t="s">
        <v>507</v>
      </c>
      <c r="T84" s="76"/>
      <c r="U84" s="76"/>
      <c r="V84" s="21"/>
      <c r="W84" s="76"/>
      <c r="X84" s="76"/>
      <c r="Y84" s="76"/>
    </row>
    <row r="85" spans="1:25">
      <c r="A85" s="76">
        <v>744</v>
      </c>
      <c r="B85" s="76" t="s">
        <v>135</v>
      </c>
      <c r="C85" s="21">
        <v>40863</v>
      </c>
      <c r="D85" s="21">
        <v>40918</v>
      </c>
      <c r="E85" s="76" t="s">
        <v>1584</v>
      </c>
      <c r="F85" s="76" t="s">
        <v>1585</v>
      </c>
      <c r="G85" s="76" t="s">
        <v>118</v>
      </c>
      <c r="H85" s="76" t="s">
        <v>463</v>
      </c>
      <c r="I85" s="76">
        <v>40893</v>
      </c>
      <c r="J85" s="21" t="s">
        <v>1815</v>
      </c>
      <c r="K85" s="21" t="s">
        <v>282</v>
      </c>
      <c r="L85" s="76" t="s">
        <v>1816</v>
      </c>
      <c r="M85" s="76" t="s">
        <v>265</v>
      </c>
      <c r="N85" s="76" t="s">
        <v>1677</v>
      </c>
      <c r="O85" s="76">
        <v>40899</v>
      </c>
      <c r="P85" s="21" t="s">
        <v>507</v>
      </c>
      <c r="Q85" s="76" t="s">
        <v>507</v>
      </c>
      <c r="R85" s="76" t="s">
        <v>507</v>
      </c>
      <c r="S85" s="76" t="s">
        <v>507</v>
      </c>
      <c r="T85" s="76"/>
      <c r="U85" s="76"/>
      <c r="V85" s="21"/>
      <c r="W85" s="76"/>
      <c r="X85" s="76"/>
      <c r="Y85" s="76"/>
    </row>
    <row r="86" spans="1:25">
      <c r="A86" s="76">
        <v>743</v>
      </c>
      <c r="B86" s="76" t="s">
        <v>134</v>
      </c>
      <c r="C86" s="21">
        <v>40863</v>
      </c>
      <c r="D86" s="21">
        <v>40918</v>
      </c>
      <c r="E86" s="76" t="s">
        <v>1584</v>
      </c>
      <c r="F86" s="76" t="s">
        <v>1585</v>
      </c>
      <c r="G86" s="76" t="s">
        <v>118</v>
      </c>
      <c r="H86" s="76" t="s">
        <v>462</v>
      </c>
      <c r="I86" s="76">
        <v>40893</v>
      </c>
      <c r="J86" s="21" t="s">
        <v>1815</v>
      </c>
      <c r="K86" s="21" t="s">
        <v>281</v>
      </c>
      <c r="L86" s="76" t="s">
        <v>1817</v>
      </c>
      <c r="M86" s="76" t="s">
        <v>266</v>
      </c>
      <c r="N86" s="76" t="s">
        <v>1782</v>
      </c>
      <c r="O86" s="76">
        <v>40899</v>
      </c>
      <c r="P86" s="21" t="s">
        <v>507</v>
      </c>
      <c r="Q86" s="76" t="s">
        <v>507</v>
      </c>
      <c r="R86" s="76" t="s">
        <v>507</v>
      </c>
      <c r="S86" s="76" t="s">
        <v>507</v>
      </c>
      <c r="T86" s="76"/>
      <c r="U86" s="76"/>
      <c r="V86" s="21"/>
      <c r="W86" s="76"/>
      <c r="X86" s="76"/>
      <c r="Y86" s="76"/>
    </row>
    <row r="87" spans="1:25">
      <c r="A87" s="76">
        <v>754</v>
      </c>
      <c r="B87" s="76" t="s">
        <v>133</v>
      </c>
      <c r="C87" s="21">
        <v>40863</v>
      </c>
      <c r="D87" s="21">
        <v>40918</v>
      </c>
      <c r="E87" s="76" t="s">
        <v>1584</v>
      </c>
      <c r="F87" s="76" t="s">
        <v>1585</v>
      </c>
      <c r="G87" s="76" t="s">
        <v>118</v>
      </c>
      <c r="H87" s="76" t="s">
        <v>461</v>
      </c>
      <c r="I87" s="76">
        <v>40917</v>
      </c>
      <c r="J87" s="21" t="s">
        <v>1818</v>
      </c>
      <c r="K87" s="21" t="s">
        <v>292</v>
      </c>
      <c r="L87" s="76" t="s">
        <v>1819</v>
      </c>
      <c r="M87" s="76" t="s">
        <v>1820</v>
      </c>
      <c r="N87" s="76" t="s">
        <v>1615</v>
      </c>
      <c r="O87" s="76">
        <v>40918</v>
      </c>
      <c r="P87" s="21" t="s">
        <v>507</v>
      </c>
      <c r="Q87" s="76" t="s">
        <v>507</v>
      </c>
      <c r="R87" s="76" t="s">
        <v>507</v>
      </c>
      <c r="S87" s="76" t="s">
        <v>507</v>
      </c>
      <c r="T87" s="76"/>
      <c r="U87" s="76"/>
      <c r="V87" s="21"/>
      <c r="W87" s="76"/>
      <c r="X87" s="76"/>
      <c r="Y87" s="76"/>
    </row>
    <row r="88" spans="1:25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1584</v>
      </c>
      <c r="F88" s="76" t="s">
        <v>1585</v>
      </c>
      <c r="G88" s="76" t="s">
        <v>1821</v>
      </c>
      <c r="H88" s="76" t="s">
        <v>1822</v>
      </c>
      <c r="I88" s="76">
        <v>40886</v>
      </c>
      <c r="J88" s="21" t="s">
        <v>696</v>
      </c>
      <c r="K88" s="21" t="s">
        <v>1823</v>
      </c>
      <c r="L88" s="76">
        <v>32845241</v>
      </c>
      <c r="M88" s="76" t="s">
        <v>1824</v>
      </c>
      <c r="N88" s="76" t="s">
        <v>1825</v>
      </c>
      <c r="O88" s="76">
        <v>41252</v>
      </c>
      <c r="P88" s="21" t="s">
        <v>507</v>
      </c>
      <c r="Q88" s="76" t="s">
        <v>507</v>
      </c>
      <c r="R88" s="76" t="s">
        <v>507</v>
      </c>
      <c r="S88" s="76" t="s">
        <v>507</v>
      </c>
      <c r="T88" s="90"/>
      <c r="U88" s="76"/>
      <c r="V88" s="21"/>
      <c r="W88" s="76"/>
      <c r="X88" s="76"/>
      <c r="Y88" s="76"/>
    </row>
    <row r="89" spans="1:25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1584</v>
      </c>
      <c r="F89" s="76" t="s">
        <v>1585</v>
      </c>
      <c r="G89" s="76" t="s">
        <v>1821</v>
      </c>
      <c r="H89" s="76" t="s">
        <v>1826</v>
      </c>
      <c r="I89" s="76">
        <v>40886</v>
      </c>
      <c r="J89" s="21" t="s">
        <v>696</v>
      </c>
      <c r="K89" s="21" t="s">
        <v>1827</v>
      </c>
      <c r="L89" s="76">
        <v>32845241</v>
      </c>
      <c r="M89" s="76" t="s">
        <v>1828</v>
      </c>
      <c r="N89" s="76" t="s">
        <v>507</v>
      </c>
      <c r="O89" s="76">
        <v>41252</v>
      </c>
      <c r="P89" s="21" t="s">
        <v>507</v>
      </c>
      <c r="Q89" s="76" t="s">
        <v>507</v>
      </c>
      <c r="R89" s="76" t="s">
        <v>507</v>
      </c>
      <c r="S89" s="76" t="s">
        <v>507</v>
      </c>
      <c r="T89" s="90"/>
      <c r="U89" s="76"/>
      <c r="V89" s="21"/>
      <c r="W89" s="76"/>
      <c r="X89" s="76"/>
      <c r="Y89" s="76"/>
    </row>
    <row r="90" spans="1:25">
      <c r="A90" s="76" t="s">
        <v>1829</v>
      </c>
      <c r="B90" s="76" t="s">
        <v>2892</v>
      </c>
      <c r="C90" s="21">
        <v>40912</v>
      </c>
      <c r="D90" s="21">
        <v>40957</v>
      </c>
      <c r="E90" s="76" t="s">
        <v>1584</v>
      </c>
      <c r="F90" s="76" t="s">
        <v>1585</v>
      </c>
      <c r="G90" s="76" t="s">
        <v>1821</v>
      </c>
      <c r="H90" s="76" t="s">
        <v>1830</v>
      </c>
      <c r="I90" s="76">
        <v>40912</v>
      </c>
      <c r="J90" s="21" t="s">
        <v>1831</v>
      </c>
      <c r="K90" s="21" t="s">
        <v>1832</v>
      </c>
      <c r="L90" s="76">
        <v>0</v>
      </c>
      <c r="M90" s="76" t="s">
        <v>1833</v>
      </c>
      <c r="N90" s="76" t="s">
        <v>507</v>
      </c>
      <c r="O90" s="76">
        <v>40912</v>
      </c>
      <c r="P90" s="21" t="s">
        <v>507</v>
      </c>
      <c r="Q90" s="76" t="s">
        <v>507</v>
      </c>
      <c r="R90" s="76" t="s">
        <v>507</v>
      </c>
      <c r="S90" s="76" t="s">
        <v>507</v>
      </c>
      <c r="T90" s="76"/>
      <c r="U90" s="76"/>
      <c r="V90" s="21"/>
      <c r="W90" s="76"/>
      <c r="X90" s="76"/>
      <c r="Y90" s="76"/>
    </row>
    <row r="91" spans="1:25">
      <c r="A91" s="76" t="s">
        <v>1834</v>
      </c>
      <c r="B91" s="76" t="s">
        <v>1834</v>
      </c>
      <c r="C91" s="21">
        <v>40914</v>
      </c>
      <c r="D91" s="21">
        <v>40959</v>
      </c>
      <c r="E91" s="76" t="s">
        <v>1741</v>
      </c>
      <c r="F91" s="76" t="s">
        <v>1585</v>
      </c>
      <c r="G91" s="76" t="s">
        <v>1835</v>
      </c>
      <c r="H91" s="76" t="s">
        <v>507</v>
      </c>
      <c r="I91" s="76" t="s">
        <v>507</v>
      </c>
      <c r="J91" s="21" t="s">
        <v>1836</v>
      </c>
      <c r="K91" s="21" t="s">
        <v>1837</v>
      </c>
      <c r="L91" s="76" t="s">
        <v>1838</v>
      </c>
      <c r="M91" s="76" t="s">
        <v>507</v>
      </c>
      <c r="N91" s="76" t="s">
        <v>507</v>
      </c>
      <c r="O91" s="76" t="s">
        <v>507</v>
      </c>
      <c r="P91" s="76" t="s">
        <v>1839</v>
      </c>
      <c r="Q91" s="76" t="s">
        <v>507</v>
      </c>
      <c r="R91" s="76" t="s">
        <v>507</v>
      </c>
      <c r="S91" s="76" t="s">
        <v>507</v>
      </c>
      <c r="T91" s="76"/>
      <c r="U91" s="76"/>
      <c r="V91" s="76"/>
      <c r="W91" s="76"/>
      <c r="X91" s="76"/>
      <c r="Y91" s="76"/>
    </row>
    <row r="92" spans="1:25">
      <c r="A92" s="76">
        <v>774</v>
      </c>
      <c r="B92" s="76" t="s">
        <v>730</v>
      </c>
      <c r="C92" s="21">
        <v>40938</v>
      </c>
      <c r="D92" s="21">
        <v>40983</v>
      </c>
      <c r="E92" s="76" t="s">
        <v>1584</v>
      </c>
      <c r="F92" s="76" t="s">
        <v>1831</v>
      </c>
      <c r="G92" s="76" t="s">
        <v>1840</v>
      </c>
      <c r="H92" s="76" t="s">
        <v>1841</v>
      </c>
      <c r="I92" s="76">
        <v>40949</v>
      </c>
      <c r="J92" s="21" t="s">
        <v>1842</v>
      </c>
      <c r="K92" s="21" t="s">
        <v>1843</v>
      </c>
      <c r="L92" s="76" t="s">
        <v>1844</v>
      </c>
      <c r="M92" s="76" t="s">
        <v>1845</v>
      </c>
      <c r="N92" s="76" t="s">
        <v>1846</v>
      </c>
      <c r="O92" s="76">
        <v>40952</v>
      </c>
      <c r="P92" s="21" t="s">
        <v>507</v>
      </c>
      <c r="Q92" s="76" t="s">
        <v>507</v>
      </c>
      <c r="R92" s="76" t="s">
        <v>507</v>
      </c>
      <c r="S92" s="76" t="s">
        <v>507</v>
      </c>
      <c r="T92" s="76"/>
      <c r="U92" s="76"/>
      <c r="V92" s="21"/>
      <c r="W92" s="76"/>
      <c r="X92" s="76"/>
      <c r="Y92" s="76"/>
    </row>
    <row r="93" spans="1:25">
      <c r="A93" s="76">
        <v>775</v>
      </c>
      <c r="B93" s="76" t="s">
        <v>708</v>
      </c>
      <c r="C93" s="21">
        <v>40938</v>
      </c>
      <c r="D93" s="21">
        <v>40983</v>
      </c>
      <c r="E93" s="76" t="s">
        <v>1584</v>
      </c>
      <c r="F93" s="76" t="s">
        <v>1585</v>
      </c>
      <c r="G93" s="76" t="s">
        <v>1847</v>
      </c>
      <c r="H93" s="76" t="s">
        <v>2442</v>
      </c>
      <c r="I93" s="76">
        <v>40990</v>
      </c>
      <c r="J93" s="21" t="s">
        <v>1848</v>
      </c>
      <c r="K93" s="21" t="s">
        <v>1849</v>
      </c>
      <c r="L93" s="76" t="s">
        <v>1850</v>
      </c>
      <c r="M93" s="76" t="s">
        <v>2556</v>
      </c>
      <c r="N93" s="76" t="s">
        <v>1677</v>
      </c>
      <c r="O93" s="76">
        <v>40991</v>
      </c>
      <c r="P93" s="21" t="s">
        <v>507</v>
      </c>
      <c r="Q93" s="76" t="s">
        <v>507</v>
      </c>
      <c r="R93" s="76" t="s">
        <v>507</v>
      </c>
      <c r="S93" s="76" t="s">
        <v>507</v>
      </c>
      <c r="T93" s="76"/>
      <c r="U93" s="76"/>
      <c r="V93" s="76"/>
      <c r="W93" s="76"/>
      <c r="X93" s="76"/>
      <c r="Y93" s="76"/>
    </row>
    <row r="94" spans="1:25">
      <c r="A94" s="76">
        <v>776</v>
      </c>
      <c r="B94" s="76" t="s">
        <v>710</v>
      </c>
      <c r="C94" s="21">
        <v>40938</v>
      </c>
      <c r="D94" s="21">
        <v>40983</v>
      </c>
      <c r="E94" s="76" t="s">
        <v>1584</v>
      </c>
      <c r="F94" s="76" t="s">
        <v>1585</v>
      </c>
      <c r="G94" s="76" t="s">
        <v>782</v>
      </c>
      <c r="H94" s="76" t="s">
        <v>793</v>
      </c>
      <c r="I94" s="76">
        <v>40945</v>
      </c>
      <c r="J94" s="21" t="s">
        <v>770</v>
      </c>
      <c r="K94" s="21" t="s">
        <v>771</v>
      </c>
      <c r="L94" s="76" t="s">
        <v>772</v>
      </c>
      <c r="M94" s="76" t="s">
        <v>1851</v>
      </c>
      <c r="N94" s="76" t="s">
        <v>1852</v>
      </c>
      <c r="O94" s="76">
        <v>40946</v>
      </c>
      <c r="P94" s="21" t="s">
        <v>507</v>
      </c>
      <c r="Q94" s="76" t="s">
        <v>507</v>
      </c>
      <c r="R94" s="76" t="s">
        <v>507</v>
      </c>
      <c r="S94" s="76" t="s">
        <v>507</v>
      </c>
      <c r="T94" s="76"/>
      <c r="U94" s="76"/>
      <c r="V94" s="21"/>
      <c r="W94" s="76"/>
      <c r="X94" s="76"/>
      <c r="Y94" s="76"/>
    </row>
    <row r="95" spans="1:25">
      <c r="A95" s="76">
        <v>777</v>
      </c>
      <c r="B95" s="76" t="s">
        <v>712</v>
      </c>
      <c r="C95" s="21">
        <v>40938</v>
      </c>
      <c r="D95" s="21">
        <v>40983</v>
      </c>
      <c r="E95" s="76" t="s">
        <v>1584</v>
      </c>
      <c r="F95" s="76" t="s">
        <v>1585</v>
      </c>
      <c r="G95" s="76" t="s">
        <v>1853</v>
      </c>
      <c r="H95" s="76" t="s">
        <v>1076</v>
      </c>
      <c r="I95" s="76">
        <v>40948</v>
      </c>
      <c r="J95" s="21" t="s">
        <v>1854</v>
      </c>
      <c r="K95" s="21" t="s">
        <v>788</v>
      </c>
      <c r="L95" s="76" t="s">
        <v>1855</v>
      </c>
      <c r="M95" s="76" t="s">
        <v>1856</v>
      </c>
      <c r="N95" s="76" t="s">
        <v>1592</v>
      </c>
      <c r="O95" s="76">
        <v>40954</v>
      </c>
      <c r="P95" s="21" t="s">
        <v>507</v>
      </c>
      <c r="Q95" s="76" t="s">
        <v>507</v>
      </c>
      <c r="R95" s="76" t="s">
        <v>507</v>
      </c>
      <c r="S95" s="76" t="s">
        <v>507</v>
      </c>
      <c r="T95" s="76"/>
      <c r="U95" s="76"/>
      <c r="V95" s="21"/>
      <c r="W95" s="76"/>
      <c r="X95" s="76"/>
      <c r="Y95" s="76"/>
    </row>
    <row r="96" spans="1:25">
      <c r="A96" s="76">
        <v>778</v>
      </c>
      <c r="B96" s="76" t="s">
        <v>714</v>
      </c>
      <c r="C96" s="21">
        <v>40938</v>
      </c>
      <c r="D96" s="21">
        <v>40983</v>
      </c>
      <c r="E96" s="76" t="s">
        <v>1584</v>
      </c>
      <c r="F96" s="76" t="s">
        <v>1831</v>
      </c>
      <c r="G96" s="76" t="s">
        <v>1857</v>
      </c>
      <c r="H96" s="76" t="s">
        <v>1580</v>
      </c>
      <c r="I96" s="76">
        <v>40980</v>
      </c>
      <c r="J96" s="21" t="s">
        <v>1858</v>
      </c>
      <c r="K96" s="21" t="s">
        <v>1859</v>
      </c>
      <c r="L96" s="76" t="s">
        <v>1581</v>
      </c>
      <c r="M96" s="76" t="s">
        <v>1860</v>
      </c>
      <c r="N96" s="76" t="s">
        <v>1861</v>
      </c>
      <c r="O96" s="76">
        <v>40980</v>
      </c>
      <c r="P96" s="21" t="s">
        <v>507</v>
      </c>
      <c r="Q96" s="76" t="s">
        <v>507</v>
      </c>
      <c r="R96" s="76" t="s">
        <v>507</v>
      </c>
      <c r="S96" s="76" t="s">
        <v>507</v>
      </c>
      <c r="T96" s="76"/>
      <c r="U96" s="76"/>
      <c r="V96" s="21"/>
      <c r="W96" s="76"/>
      <c r="X96" s="76"/>
      <c r="Y96" s="76"/>
    </row>
    <row r="97" spans="1:25">
      <c r="A97" s="76">
        <v>779</v>
      </c>
      <c r="B97" s="76" t="s">
        <v>716</v>
      </c>
      <c r="C97" s="21">
        <v>40938</v>
      </c>
      <c r="D97" s="21">
        <v>40983</v>
      </c>
      <c r="E97" s="76" t="s">
        <v>1584</v>
      </c>
      <c r="F97" s="76" t="s">
        <v>1585</v>
      </c>
      <c r="G97" s="76" t="s">
        <v>789</v>
      </c>
      <c r="H97" s="76" t="s">
        <v>798</v>
      </c>
      <c r="I97" s="76">
        <v>40947</v>
      </c>
      <c r="J97" s="21" t="s">
        <v>1862</v>
      </c>
      <c r="K97" s="21" t="s">
        <v>790</v>
      </c>
      <c r="L97" s="76" t="s">
        <v>1863</v>
      </c>
      <c r="M97" s="76" t="s">
        <v>1864</v>
      </c>
      <c r="N97" s="76" t="s">
        <v>1592</v>
      </c>
      <c r="O97" s="76">
        <v>40947</v>
      </c>
      <c r="P97" s="21" t="s">
        <v>507</v>
      </c>
      <c r="Q97" s="76" t="s">
        <v>507</v>
      </c>
      <c r="R97" s="76" t="s">
        <v>507</v>
      </c>
      <c r="S97" s="76" t="s">
        <v>507</v>
      </c>
      <c r="T97" s="76"/>
      <c r="U97" s="76"/>
      <c r="V97" s="21"/>
      <c r="W97" s="76"/>
      <c r="X97" s="76"/>
      <c r="Y97" s="76"/>
    </row>
    <row r="98" spans="1:25">
      <c r="A98" s="76">
        <v>780</v>
      </c>
      <c r="B98" s="76" t="s">
        <v>718</v>
      </c>
      <c r="C98" s="21">
        <v>40938</v>
      </c>
      <c r="D98" s="21">
        <v>40983</v>
      </c>
      <c r="E98" s="76" t="s">
        <v>1584</v>
      </c>
      <c r="F98" s="76" t="s">
        <v>1585</v>
      </c>
      <c r="G98" s="76" t="s">
        <v>1865</v>
      </c>
      <c r="H98" s="76" t="s">
        <v>795</v>
      </c>
      <c r="I98" s="76">
        <v>40947</v>
      </c>
      <c r="J98" s="21" t="s">
        <v>774</v>
      </c>
      <c r="K98" s="21" t="s">
        <v>773</v>
      </c>
      <c r="L98" s="76" t="s">
        <v>775</v>
      </c>
      <c r="M98" s="76" t="s">
        <v>1866</v>
      </c>
      <c r="N98" s="76" t="s">
        <v>1867</v>
      </c>
      <c r="O98" s="76">
        <v>40947</v>
      </c>
      <c r="P98" s="21" t="s">
        <v>507</v>
      </c>
      <c r="Q98" s="76" t="s">
        <v>507</v>
      </c>
      <c r="R98" s="76" t="s">
        <v>507</v>
      </c>
      <c r="S98" s="76" t="s">
        <v>507</v>
      </c>
      <c r="T98" s="76"/>
      <c r="U98" s="76"/>
      <c r="V98" s="21"/>
      <c r="W98" s="76"/>
      <c r="X98" s="76"/>
      <c r="Y98" s="76"/>
    </row>
    <row r="99" spans="1:25">
      <c r="A99" s="76">
        <v>781</v>
      </c>
      <c r="B99" s="76" t="s">
        <v>720</v>
      </c>
      <c r="C99" s="21">
        <v>40938</v>
      </c>
      <c r="D99" s="21">
        <v>40983</v>
      </c>
      <c r="E99" s="76" t="s">
        <v>1584</v>
      </c>
      <c r="F99" s="76" t="s">
        <v>1585</v>
      </c>
      <c r="G99" s="76" t="s">
        <v>1868</v>
      </c>
      <c r="H99" s="76" t="s">
        <v>796</v>
      </c>
      <c r="I99" s="76">
        <v>40947</v>
      </c>
      <c r="J99" s="21" t="s">
        <v>1869</v>
      </c>
      <c r="K99" s="21" t="s">
        <v>1870</v>
      </c>
      <c r="L99" s="76" t="s">
        <v>1871</v>
      </c>
      <c r="M99" s="76" t="s">
        <v>1872</v>
      </c>
      <c r="N99" s="76" t="s">
        <v>1873</v>
      </c>
      <c r="O99" s="76">
        <v>40948</v>
      </c>
      <c r="P99" s="21" t="s">
        <v>507</v>
      </c>
      <c r="Q99" s="76" t="s">
        <v>507</v>
      </c>
      <c r="R99" s="76" t="s">
        <v>507</v>
      </c>
      <c r="S99" s="76" t="s">
        <v>507</v>
      </c>
      <c r="T99" s="76"/>
      <c r="U99" s="76"/>
      <c r="V99" s="21"/>
      <c r="W99" s="76"/>
      <c r="X99" s="76"/>
      <c r="Y99" s="76"/>
    </row>
    <row r="100" spans="1:25">
      <c r="A100" s="76">
        <v>782</v>
      </c>
      <c r="B100" s="76" t="s">
        <v>722</v>
      </c>
      <c r="C100" s="21">
        <v>40938</v>
      </c>
      <c r="D100" s="21">
        <v>40983</v>
      </c>
      <c r="E100" s="76" t="s">
        <v>1584</v>
      </c>
      <c r="F100" s="76" t="s">
        <v>1594</v>
      </c>
      <c r="G100" s="76" t="s">
        <v>1874</v>
      </c>
      <c r="H100" s="76" t="s">
        <v>1875</v>
      </c>
      <c r="I100" s="76">
        <v>40994</v>
      </c>
      <c r="J100" s="21" t="s">
        <v>1876</v>
      </c>
      <c r="K100" s="21" t="s">
        <v>1877</v>
      </c>
      <c r="L100" s="76" t="s">
        <v>1878</v>
      </c>
      <c r="M100" s="76" t="s">
        <v>2827</v>
      </c>
      <c r="N100" s="76" t="s">
        <v>1752</v>
      </c>
      <c r="O100" s="76">
        <v>41010</v>
      </c>
      <c r="P100" s="21" t="s">
        <v>507</v>
      </c>
      <c r="Q100" s="76" t="s">
        <v>507</v>
      </c>
      <c r="R100" s="76" t="s">
        <v>507</v>
      </c>
      <c r="S100" s="76" t="s">
        <v>507</v>
      </c>
      <c r="T100" s="76"/>
      <c r="U100" s="76"/>
      <c r="V100" s="76"/>
      <c r="W100" s="76"/>
      <c r="X100" s="76"/>
      <c r="Y100" s="76"/>
    </row>
    <row r="101" spans="1:25">
      <c r="A101" s="76">
        <v>783</v>
      </c>
      <c r="B101" s="76" t="s">
        <v>724</v>
      </c>
      <c r="C101" s="21">
        <v>40938</v>
      </c>
      <c r="D101" s="21">
        <v>40983</v>
      </c>
      <c r="E101" s="76" t="s">
        <v>1584</v>
      </c>
      <c r="F101" s="76" t="s">
        <v>1585</v>
      </c>
      <c r="G101" s="76" t="s">
        <v>1879</v>
      </c>
      <c r="H101" s="76" t="s">
        <v>2424</v>
      </c>
      <c r="I101" s="76">
        <v>40989</v>
      </c>
      <c r="J101" s="21" t="s">
        <v>1880</v>
      </c>
      <c r="K101" s="21" t="s">
        <v>1881</v>
      </c>
      <c r="L101" s="76" t="s">
        <v>1882</v>
      </c>
      <c r="M101" s="76" t="s">
        <v>2557</v>
      </c>
      <c r="N101" s="76" t="s">
        <v>1716</v>
      </c>
      <c r="O101" s="76">
        <v>40989</v>
      </c>
      <c r="P101" s="21" t="s">
        <v>507</v>
      </c>
      <c r="Q101" s="76" t="s">
        <v>507</v>
      </c>
      <c r="R101" s="76" t="s">
        <v>507</v>
      </c>
      <c r="S101" s="76" t="s">
        <v>507</v>
      </c>
      <c r="T101" s="76"/>
      <c r="U101" s="76"/>
      <c r="V101" s="76"/>
      <c r="W101" s="76"/>
      <c r="X101" s="76"/>
      <c r="Y101" s="76"/>
    </row>
    <row r="102" spans="1:25">
      <c r="A102" s="76">
        <v>784</v>
      </c>
      <c r="B102" s="76" t="s">
        <v>726</v>
      </c>
      <c r="C102" s="21">
        <v>40938</v>
      </c>
      <c r="D102" s="21">
        <v>40983</v>
      </c>
      <c r="E102" s="76" t="s">
        <v>1584</v>
      </c>
      <c r="F102" s="76" t="s">
        <v>1585</v>
      </c>
      <c r="G102" s="76" t="s">
        <v>1883</v>
      </c>
      <c r="H102" s="76" t="s">
        <v>794</v>
      </c>
      <c r="I102" s="76">
        <v>40945</v>
      </c>
      <c r="J102" s="21" t="s">
        <v>776</v>
      </c>
      <c r="K102" s="21" t="s">
        <v>777</v>
      </c>
      <c r="L102" s="76" t="s">
        <v>778</v>
      </c>
      <c r="M102" s="76" t="s">
        <v>1884</v>
      </c>
      <c r="N102" s="76" t="s">
        <v>1615</v>
      </c>
      <c r="O102" s="76">
        <v>40946</v>
      </c>
      <c r="P102" s="21" t="s">
        <v>507</v>
      </c>
      <c r="Q102" s="76" t="s">
        <v>507</v>
      </c>
      <c r="R102" s="76" t="s">
        <v>507</v>
      </c>
      <c r="S102" s="76" t="s">
        <v>507</v>
      </c>
      <c r="T102" s="76"/>
      <c r="U102" s="76"/>
      <c r="V102" s="21"/>
      <c r="W102" s="76"/>
      <c r="X102" s="76"/>
      <c r="Y102" s="76"/>
    </row>
    <row r="103" spans="1:25">
      <c r="A103" s="76">
        <v>785</v>
      </c>
      <c r="B103" s="76" t="s">
        <v>728</v>
      </c>
      <c r="C103" s="21">
        <v>40938</v>
      </c>
      <c r="D103" s="21">
        <v>40983</v>
      </c>
      <c r="E103" s="76" t="s">
        <v>1584</v>
      </c>
      <c r="F103" s="76" t="s">
        <v>1585</v>
      </c>
      <c r="G103" s="76" t="s">
        <v>1885</v>
      </c>
      <c r="H103" s="76" t="s">
        <v>1886</v>
      </c>
      <c r="I103" s="76">
        <v>40988</v>
      </c>
      <c r="J103" s="21" t="s">
        <v>1887</v>
      </c>
      <c r="K103" s="21" t="s">
        <v>1888</v>
      </c>
      <c r="L103" s="76" t="s">
        <v>1889</v>
      </c>
      <c r="M103" s="76" t="s">
        <v>2443</v>
      </c>
      <c r="N103" s="76" t="s">
        <v>1602</v>
      </c>
      <c r="O103" s="76">
        <v>40988</v>
      </c>
      <c r="P103" s="21" t="s">
        <v>507</v>
      </c>
      <c r="Q103" s="76" t="s">
        <v>507</v>
      </c>
      <c r="R103" s="76" t="s">
        <v>507</v>
      </c>
      <c r="S103" s="76" t="s">
        <v>507</v>
      </c>
      <c r="T103" s="76"/>
      <c r="U103" s="76"/>
      <c r="V103" s="76"/>
      <c r="W103" s="76"/>
      <c r="X103" s="76"/>
      <c r="Y103" s="76"/>
    </row>
    <row r="104" spans="1:25">
      <c r="A104" s="76">
        <v>819</v>
      </c>
      <c r="B104" s="76" t="s">
        <v>847</v>
      </c>
      <c r="C104" s="21">
        <v>40948</v>
      </c>
      <c r="D104" s="21">
        <v>40993</v>
      </c>
      <c r="E104" s="76" t="s">
        <v>1584</v>
      </c>
      <c r="F104" s="76" t="s">
        <v>1585</v>
      </c>
      <c r="G104" s="76" t="s">
        <v>1890</v>
      </c>
      <c r="H104" s="76" t="s">
        <v>1563</v>
      </c>
      <c r="I104" s="76">
        <v>40956</v>
      </c>
      <c r="J104" s="21" t="s">
        <v>1891</v>
      </c>
      <c r="K104" s="21" t="s">
        <v>1000</v>
      </c>
      <c r="L104" s="76" t="s">
        <v>1564</v>
      </c>
      <c r="M104" s="76" t="s">
        <v>1892</v>
      </c>
      <c r="N104" s="76" t="s">
        <v>1893</v>
      </c>
      <c r="O104" s="76">
        <v>40963</v>
      </c>
      <c r="P104" s="21" t="s">
        <v>507</v>
      </c>
      <c r="Q104" s="76" t="s">
        <v>507</v>
      </c>
      <c r="R104" s="76" t="s">
        <v>507</v>
      </c>
      <c r="S104" s="76" t="s">
        <v>507</v>
      </c>
      <c r="T104" s="76"/>
      <c r="U104" s="76"/>
      <c r="V104" s="21"/>
      <c r="W104" s="76"/>
      <c r="X104" s="76"/>
      <c r="Y104" s="76"/>
    </row>
    <row r="105" spans="1:25">
      <c r="A105" s="76">
        <v>788</v>
      </c>
      <c r="B105" s="76" t="s">
        <v>829</v>
      </c>
      <c r="C105" s="21">
        <v>40948</v>
      </c>
      <c r="D105" s="21">
        <v>40993</v>
      </c>
      <c r="E105" s="76" t="s">
        <v>1584</v>
      </c>
      <c r="F105" s="76" t="s">
        <v>1585</v>
      </c>
      <c r="G105" s="76" t="s">
        <v>1894</v>
      </c>
      <c r="H105" s="76" t="s">
        <v>1538</v>
      </c>
      <c r="I105" s="76">
        <v>40975</v>
      </c>
      <c r="J105" s="21" t="s">
        <v>1895</v>
      </c>
      <c r="K105" s="21" t="s">
        <v>986</v>
      </c>
      <c r="L105" s="76" t="s">
        <v>1896</v>
      </c>
      <c r="M105" s="76" t="s">
        <v>1539</v>
      </c>
      <c r="N105" s="76" t="s">
        <v>1602</v>
      </c>
      <c r="O105" s="76">
        <v>40975</v>
      </c>
      <c r="P105" s="21" t="s">
        <v>507</v>
      </c>
      <c r="Q105" s="76" t="s">
        <v>507</v>
      </c>
      <c r="R105" s="76" t="s">
        <v>507</v>
      </c>
      <c r="S105" s="76" t="s">
        <v>507</v>
      </c>
      <c r="T105" s="76"/>
      <c r="U105" s="76"/>
      <c r="V105" s="21"/>
      <c r="W105" s="76"/>
      <c r="X105" s="76"/>
      <c r="Y105" s="76"/>
    </row>
    <row r="106" spans="1:25">
      <c r="A106" s="76">
        <v>790</v>
      </c>
      <c r="B106" s="76" t="s">
        <v>833</v>
      </c>
      <c r="C106" s="21">
        <v>40948</v>
      </c>
      <c r="D106" s="21">
        <v>40993</v>
      </c>
      <c r="E106" s="76" t="s">
        <v>1593</v>
      </c>
      <c r="F106" s="76" t="s">
        <v>1585</v>
      </c>
      <c r="G106" s="76" t="s">
        <v>1897</v>
      </c>
      <c r="H106" s="76" t="s">
        <v>507</v>
      </c>
      <c r="I106" s="76" t="s">
        <v>507</v>
      </c>
      <c r="J106" s="21" t="s">
        <v>1898</v>
      </c>
      <c r="K106" s="21" t="s">
        <v>1497</v>
      </c>
      <c r="L106" s="76" t="s">
        <v>1899</v>
      </c>
      <c r="M106" s="76" t="s">
        <v>507</v>
      </c>
      <c r="N106" s="76" t="s">
        <v>507</v>
      </c>
      <c r="O106" s="76" t="s">
        <v>507</v>
      </c>
      <c r="P106" s="21" t="s">
        <v>1555</v>
      </c>
      <c r="Q106" s="76" t="s">
        <v>507</v>
      </c>
      <c r="R106" s="76" t="s">
        <v>507</v>
      </c>
      <c r="S106" s="76" t="s">
        <v>507</v>
      </c>
      <c r="T106" s="76"/>
      <c r="U106" s="76"/>
      <c r="V106" s="76"/>
      <c r="W106" s="76"/>
      <c r="X106" s="76"/>
      <c r="Y106" s="76"/>
    </row>
    <row r="107" spans="1:25">
      <c r="A107" s="76">
        <v>786</v>
      </c>
      <c r="B107" s="76" t="s">
        <v>799</v>
      </c>
      <c r="C107" s="21">
        <v>40948</v>
      </c>
      <c r="D107" s="21">
        <v>40993</v>
      </c>
      <c r="E107" s="76" t="s">
        <v>1593</v>
      </c>
      <c r="F107" s="76" t="s">
        <v>1585</v>
      </c>
      <c r="G107" s="76" t="s">
        <v>1900</v>
      </c>
      <c r="H107" s="76" t="s">
        <v>507</v>
      </c>
      <c r="I107" s="76" t="s">
        <v>507</v>
      </c>
      <c r="J107" s="21" t="s">
        <v>1901</v>
      </c>
      <c r="K107" s="21" t="s">
        <v>980</v>
      </c>
      <c r="L107" s="76" t="s">
        <v>1902</v>
      </c>
      <c r="M107" s="76" t="s">
        <v>507</v>
      </c>
      <c r="N107" s="76" t="s">
        <v>507</v>
      </c>
      <c r="O107" s="76" t="s">
        <v>507</v>
      </c>
      <c r="P107" s="21" t="s">
        <v>330</v>
      </c>
      <c r="Q107" s="76" t="s">
        <v>507</v>
      </c>
      <c r="R107" s="76" t="s">
        <v>507</v>
      </c>
      <c r="S107" s="76" t="s">
        <v>507</v>
      </c>
      <c r="T107" s="76"/>
      <c r="U107" s="76"/>
      <c r="V107" s="76"/>
      <c r="W107" s="76"/>
      <c r="X107" s="76"/>
      <c r="Y107" s="76"/>
    </row>
    <row r="108" spans="1:25">
      <c r="A108" s="76">
        <v>792</v>
      </c>
      <c r="B108" s="76" t="s">
        <v>837</v>
      </c>
      <c r="C108" s="21">
        <v>40948</v>
      </c>
      <c r="D108" s="21">
        <v>40993</v>
      </c>
      <c r="E108" s="76" t="s">
        <v>1593</v>
      </c>
      <c r="F108" s="76" t="s">
        <v>1585</v>
      </c>
      <c r="G108" s="76" t="s">
        <v>1903</v>
      </c>
      <c r="H108" s="76" t="s">
        <v>507</v>
      </c>
      <c r="I108" s="76" t="s">
        <v>507</v>
      </c>
      <c r="J108" s="21" t="s">
        <v>1904</v>
      </c>
      <c r="K108" s="21" t="s">
        <v>1470</v>
      </c>
      <c r="L108" s="76" t="s">
        <v>1905</v>
      </c>
      <c r="M108" s="76" t="s">
        <v>507</v>
      </c>
      <c r="N108" s="76" t="s">
        <v>507</v>
      </c>
      <c r="O108" s="76" t="s">
        <v>507</v>
      </c>
      <c r="P108" s="21" t="s">
        <v>2476</v>
      </c>
      <c r="Q108" s="76" t="s">
        <v>507</v>
      </c>
      <c r="R108" s="76" t="s">
        <v>507</v>
      </c>
      <c r="S108" s="76" t="s">
        <v>507</v>
      </c>
      <c r="T108" s="76"/>
      <c r="U108" s="76"/>
      <c r="V108" s="76"/>
      <c r="W108" s="76"/>
      <c r="X108" s="76"/>
      <c r="Y108" s="76"/>
    </row>
    <row r="109" spans="1:25">
      <c r="A109" s="76">
        <v>794</v>
      </c>
      <c r="B109" s="76" t="s">
        <v>841</v>
      </c>
      <c r="C109" s="21">
        <v>40948</v>
      </c>
      <c r="D109" s="21">
        <v>40993</v>
      </c>
      <c r="E109" s="76" t="s">
        <v>1593</v>
      </c>
      <c r="F109" s="76" t="s">
        <v>1585</v>
      </c>
      <c r="G109" s="76" t="s">
        <v>1906</v>
      </c>
      <c r="H109" s="76" t="s">
        <v>507</v>
      </c>
      <c r="I109" s="76" t="s">
        <v>507</v>
      </c>
      <c r="J109" s="21" t="s">
        <v>1907</v>
      </c>
      <c r="K109" s="21" t="s">
        <v>1469</v>
      </c>
      <c r="L109" s="76" t="s">
        <v>1908</v>
      </c>
      <c r="M109" s="76" t="s">
        <v>507</v>
      </c>
      <c r="N109" s="76" t="s">
        <v>507</v>
      </c>
      <c r="O109" s="76" t="s">
        <v>507</v>
      </c>
      <c r="P109" s="21" t="s">
        <v>2564</v>
      </c>
      <c r="Q109" s="76" t="s">
        <v>507</v>
      </c>
      <c r="R109" s="76" t="s">
        <v>507</v>
      </c>
      <c r="S109" s="76" t="s">
        <v>507</v>
      </c>
      <c r="T109" s="76"/>
      <c r="U109" s="76"/>
      <c r="V109" s="76"/>
      <c r="W109" s="76"/>
      <c r="X109" s="76"/>
      <c r="Y109" s="76"/>
    </row>
    <row r="110" spans="1:25">
      <c r="A110" s="76">
        <v>796</v>
      </c>
      <c r="B110" s="76" t="s">
        <v>845</v>
      </c>
      <c r="C110" s="21">
        <v>40948</v>
      </c>
      <c r="D110" s="21">
        <v>40993</v>
      </c>
      <c r="E110" s="76" t="s">
        <v>1584</v>
      </c>
      <c r="F110" s="76" t="s">
        <v>1585</v>
      </c>
      <c r="G110" s="76" t="s">
        <v>1909</v>
      </c>
      <c r="H110" s="76" t="s">
        <v>1418</v>
      </c>
      <c r="I110" s="76">
        <v>40963</v>
      </c>
      <c r="J110" s="21" t="s">
        <v>1910</v>
      </c>
      <c r="K110" s="21" t="s">
        <v>987</v>
      </c>
      <c r="L110" s="76" t="s">
        <v>1911</v>
      </c>
      <c r="M110" s="76" t="s">
        <v>1912</v>
      </c>
      <c r="N110" s="76" t="s">
        <v>1913</v>
      </c>
      <c r="O110" s="76">
        <v>40963</v>
      </c>
      <c r="P110" s="21" t="s">
        <v>507</v>
      </c>
      <c r="Q110" s="76" t="s">
        <v>507</v>
      </c>
      <c r="R110" s="76" t="s">
        <v>507</v>
      </c>
      <c r="S110" s="76" t="s">
        <v>507</v>
      </c>
      <c r="T110" s="76"/>
      <c r="U110" s="76"/>
      <c r="V110" s="21"/>
      <c r="W110" s="76"/>
      <c r="X110" s="76"/>
      <c r="Y110" s="76"/>
    </row>
    <row r="111" spans="1:25">
      <c r="A111" s="76">
        <v>787</v>
      </c>
      <c r="B111" s="76" t="s">
        <v>827</v>
      </c>
      <c r="C111" s="21">
        <v>40948</v>
      </c>
      <c r="D111" s="21">
        <v>40993</v>
      </c>
      <c r="E111" s="76" t="s">
        <v>1593</v>
      </c>
      <c r="F111" s="76" t="s">
        <v>1585</v>
      </c>
      <c r="G111" s="76" t="s">
        <v>1914</v>
      </c>
      <c r="H111" s="76" t="s">
        <v>507</v>
      </c>
      <c r="I111" s="76" t="s">
        <v>507</v>
      </c>
      <c r="J111" s="21" t="s">
        <v>1915</v>
      </c>
      <c r="K111" s="21" t="s">
        <v>1916</v>
      </c>
      <c r="L111" s="76" t="s">
        <v>1917</v>
      </c>
      <c r="M111" s="76" t="s">
        <v>507</v>
      </c>
      <c r="N111" s="76" t="s">
        <v>507</v>
      </c>
      <c r="O111" s="76" t="s">
        <v>507</v>
      </c>
      <c r="P111" s="21" t="s">
        <v>2477</v>
      </c>
      <c r="Q111" s="76" t="s">
        <v>507</v>
      </c>
      <c r="R111" s="76" t="s">
        <v>507</v>
      </c>
      <c r="S111" s="76" t="s">
        <v>507</v>
      </c>
      <c r="T111" s="76"/>
      <c r="U111" s="76"/>
      <c r="V111" s="76"/>
      <c r="W111" s="76"/>
      <c r="X111" s="76"/>
      <c r="Y111" s="76"/>
    </row>
    <row r="112" spans="1:25">
      <c r="A112" s="76">
        <v>789</v>
      </c>
      <c r="B112" s="76" t="s">
        <v>831</v>
      </c>
      <c r="C112" s="21">
        <v>40948</v>
      </c>
      <c r="D112" s="21">
        <v>40993</v>
      </c>
      <c r="E112" s="76" t="s">
        <v>1584</v>
      </c>
      <c r="F112" s="76" t="s">
        <v>1585</v>
      </c>
      <c r="G112" s="76" t="s">
        <v>1918</v>
      </c>
      <c r="H112" s="76" t="s">
        <v>1421</v>
      </c>
      <c r="I112" s="76">
        <v>40966</v>
      </c>
      <c r="J112" s="21" t="s">
        <v>1919</v>
      </c>
      <c r="K112" s="21" t="s">
        <v>996</v>
      </c>
      <c r="L112" s="76" t="s">
        <v>1920</v>
      </c>
      <c r="M112" s="76" t="s">
        <v>1416</v>
      </c>
      <c r="N112" s="76" t="s">
        <v>1592</v>
      </c>
      <c r="O112" s="76">
        <v>40966</v>
      </c>
      <c r="P112" s="21" t="s">
        <v>507</v>
      </c>
      <c r="Q112" s="76" t="s">
        <v>507</v>
      </c>
      <c r="R112" s="76" t="s">
        <v>507</v>
      </c>
      <c r="S112" s="76" t="s">
        <v>507</v>
      </c>
      <c r="T112" s="76"/>
      <c r="U112" s="76"/>
      <c r="V112" s="21"/>
      <c r="W112" s="76"/>
      <c r="X112" s="76"/>
      <c r="Y112" s="76"/>
    </row>
    <row r="113" spans="1:25">
      <c r="A113" s="76">
        <v>791</v>
      </c>
      <c r="B113" s="76" t="s">
        <v>835</v>
      </c>
      <c r="C113" s="21">
        <v>40948</v>
      </c>
      <c r="D113" s="21">
        <v>40993</v>
      </c>
      <c r="E113" s="76" t="s">
        <v>1584</v>
      </c>
      <c r="F113" s="76" t="s">
        <v>1585</v>
      </c>
      <c r="G113" s="76" t="s">
        <v>1921</v>
      </c>
      <c r="H113" s="76" t="s">
        <v>1922</v>
      </c>
      <c r="I113" s="76">
        <v>40963</v>
      </c>
      <c r="J113" s="21" t="s">
        <v>1923</v>
      </c>
      <c r="K113" s="21" t="s">
        <v>988</v>
      </c>
      <c r="L113" s="76" t="s">
        <v>1924</v>
      </c>
      <c r="M113" s="76" t="s">
        <v>1925</v>
      </c>
      <c r="N113" s="76" t="s">
        <v>1602</v>
      </c>
      <c r="O113" s="76">
        <v>40963</v>
      </c>
      <c r="P113" s="21" t="s">
        <v>507</v>
      </c>
      <c r="Q113" s="76" t="s">
        <v>507</v>
      </c>
      <c r="R113" s="76" t="s">
        <v>507</v>
      </c>
      <c r="S113" s="76" t="s">
        <v>507</v>
      </c>
      <c r="T113" s="76"/>
      <c r="U113" s="76"/>
      <c r="V113" s="21"/>
      <c r="W113" s="76"/>
      <c r="X113" s="76"/>
      <c r="Y113" s="76"/>
    </row>
    <row r="114" spans="1:25">
      <c r="A114" s="76">
        <v>793</v>
      </c>
      <c r="B114" s="76" t="s">
        <v>839</v>
      </c>
      <c r="C114" s="21">
        <v>40948</v>
      </c>
      <c r="D114" s="21">
        <v>40993</v>
      </c>
      <c r="E114" s="76" t="s">
        <v>1584</v>
      </c>
      <c r="F114" s="76" t="s">
        <v>1585</v>
      </c>
      <c r="G114" s="76" t="s">
        <v>1926</v>
      </c>
      <c r="H114" s="76" t="s">
        <v>2387</v>
      </c>
      <c r="I114" s="76">
        <v>40988</v>
      </c>
      <c r="J114" s="21" t="s">
        <v>1927</v>
      </c>
      <c r="K114" s="21" t="s">
        <v>1928</v>
      </c>
      <c r="L114" s="76" t="s">
        <v>1929</v>
      </c>
      <c r="M114" s="76" t="s">
        <v>2444</v>
      </c>
      <c r="N114" s="76" t="s">
        <v>1716</v>
      </c>
      <c r="O114" s="76">
        <v>40988</v>
      </c>
      <c r="P114" s="21" t="s">
        <v>507</v>
      </c>
      <c r="Q114" s="76" t="s">
        <v>507</v>
      </c>
      <c r="R114" s="76" t="s">
        <v>507</v>
      </c>
      <c r="S114" s="76" t="s">
        <v>507</v>
      </c>
      <c r="T114" s="76"/>
      <c r="U114" s="76"/>
      <c r="V114" s="76"/>
      <c r="W114" s="76"/>
      <c r="X114" s="76"/>
      <c r="Y114" s="76"/>
    </row>
    <row r="115" spans="1:25">
      <c r="A115" s="76">
        <v>795</v>
      </c>
      <c r="B115" s="76" t="s">
        <v>843</v>
      </c>
      <c r="C115" s="21">
        <v>40948</v>
      </c>
      <c r="D115" s="21">
        <v>40993</v>
      </c>
      <c r="E115" s="76" t="s">
        <v>1584</v>
      </c>
      <c r="F115" s="76" t="s">
        <v>1585</v>
      </c>
      <c r="G115" s="76" t="s">
        <v>1930</v>
      </c>
      <c r="H115" s="76" t="s">
        <v>1434</v>
      </c>
      <c r="I115" s="76">
        <v>40968</v>
      </c>
      <c r="J115" s="21" t="s">
        <v>1931</v>
      </c>
      <c r="K115" s="21" t="s">
        <v>1455</v>
      </c>
      <c r="L115" s="76" t="s">
        <v>1932</v>
      </c>
      <c r="M115" s="76" t="s">
        <v>1435</v>
      </c>
      <c r="N115" s="76" t="s">
        <v>1615</v>
      </c>
      <c r="O115" s="76">
        <v>40968</v>
      </c>
      <c r="P115" s="21" t="s">
        <v>507</v>
      </c>
      <c r="Q115" s="76" t="s">
        <v>507</v>
      </c>
      <c r="R115" s="76" t="s">
        <v>507</v>
      </c>
      <c r="S115" s="76" t="s">
        <v>507</v>
      </c>
      <c r="T115" s="76"/>
      <c r="U115" s="76"/>
      <c r="V115" s="21"/>
      <c r="W115" s="76"/>
      <c r="X115" s="76"/>
      <c r="Y115" s="76"/>
    </row>
    <row r="116" spans="1:25">
      <c r="A116" s="76">
        <v>830</v>
      </c>
      <c r="B116" s="76" t="s">
        <v>825</v>
      </c>
      <c r="C116" s="21">
        <v>40948</v>
      </c>
      <c r="D116" s="21">
        <v>40993</v>
      </c>
      <c r="E116" s="76" t="s">
        <v>1593</v>
      </c>
      <c r="F116" s="76" t="s">
        <v>1585</v>
      </c>
      <c r="G116" s="76" t="s">
        <v>1933</v>
      </c>
      <c r="H116" s="76" t="s">
        <v>507</v>
      </c>
      <c r="I116" s="76" t="s">
        <v>507</v>
      </c>
      <c r="J116" s="21" t="s">
        <v>1934</v>
      </c>
      <c r="K116" s="21" t="s">
        <v>991</v>
      </c>
      <c r="L116" s="76" t="s">
        <v>1935</v>
      </c>
      <c r="M116" s="76" t="s">
        <v>507</v>
      </c>
      <c r="N116" s="76" t="s">
        <v>507</v>
      </c>
      <c r="O116" s="76" t="s">
        <v>507</v>
      </c>
      <c r="P116" s="21" t="s">
        <v>1002</v>
      </c>
      <c r="Q116" s="76" t="s">
        <v>507</v>
      </c>
      <c r="R116" s="76" t="s">
        <v>507</v>
      </c>
      <c r="S116" s="76" t="s">
        <v>507</v>
      </c>
      <c r="T116" s="76"/>
      <c r="U116" s="76"/>
      <c r="V116" s="76"/>
      <c r="W116" s="76"/>
      <c r="X116" s="76"/>
      <c r="Y116" s="76"/>
    </row>
    <row r="117" spans="1:25">
      <c r="A117" s="76">
        <v>797</v>
      </c>
      <c r="B117" s="76" t="s">
        <v>801</v>
      </c>
      <c r="C117" s="21">
        <v>40948</v>
      </c>
      <c r="D117" s="21">
        <v>40993</v>
      </c>
      <c r="E117" s="76" t="s">
        <v>1593</v>
      </c>
      <c r="F117" s="76" t="s">
        <v>1585</v>
      </c>
      <c r="G117" s="76" t="s">
        <v>1936</v>
      </c>
      <c r="H117" s="76" t="s">
        <v>507</v>
      </c>
      <c r="I117" s="76" t="s">
        <v>507</v>
      </c>
      <c r="J117" s="21" t="s">
        <v>1937</v>
      </c>
      <c r="K117" s="21" t="s">
        <v>1492</v>
      </c>
      <c r="L117" s="76" t="s">
        <v>1938</v>
      </c>
      <c r="M117" s="76" t="s">
        <v>507</v>
      </c>
      <c r="N117" s="76" t="s">
        <v>507</v>
      </c>
      <c r="O117" s="76" t="s">
        <v>507</v>
      </c>
      <c r="P117" s="21" t="s">
        <v>1555</v>
      </c>
      <c r="Q117" s="76" t="s">
        <v>507</v>
      </c>
      <c r="R117" s="76" t="s">
        <v>507</v>
      </c>
      <c r="S117" s="76" t="s">
        <v>507</v>
      </c>
      <c r="T117" s="76"/>
      <c r="U117" s="76"/>
      <c r="V117" s="76"/>
      <c r="W117" s="76"/>
      <c r="X117" s="76"/>
      <c r="Y117" s="76"/>
    </row>
    <row r="118" spans="1:25">
      <c r="A118" s="76">
        <v>798</v>
      </c>
      <c r="B118" s="76" t="s">
        <v>803</v>
      </c>
      <c r="C118" s="21">
        <v>40948</v>
      </c>
      <c r="D118" s="21">
        <v>40993</v>
      </c>
      <c r="E118" s="76" t="s">
        <v>1593</v>
      </c>
      <c r="F118" s="76" t="s">
        <v>1585</v>
      </c>
      <c r="G118" s="76" t="s">
        <v>1939</v>
      </c>
      <c r="H118" s="76" t="s">
        <v>507</v>
      </c>
      <c r="I118" s="76" t="s">
        <v>507</v>
      </c>
      <c r="J118" s="21" t="s">
        <v>1940</v>
      </c>
      <c r="K118" s="21" t="s">
        <v>989</v>
      </c>
      <c r="L118" s="76" t="s">
        <v>1554</v>
      </c>
      <c r="M118" s="76" t="s">
        <v>507</v>
      </c>
      <c r="N118" s="76" t="s">
        <v>507</v>
      </c>
      <c r="O118" s="76" t="s">
        <v>507</v>
      </c>
      <c r="P118" s="21" t="s">
        <v>1003</v>
      </c>
      <c r="Q118" s="76" t="s">
        <v>507</v>
      </c>
      <c r="R118" s="76" t="s">
        <v>507</v>
      </c>
      <c r="S118" s="76" t="s">
        <v>507</v>
      </c>
      <c r="T118" s="76"/>
      <c r="U118" s="76"/>
      <c r="V118" s="76"/>
      <c r="W118" s="76"/>
      <c r="X118" s="76"/>
      <c r="Y118" s="76"/>
    </row>
    <row r="119" spans="1:25">
      <c r="A119" s="76">
        <v>805</v>
      </c>
      <c r="B119" s="76" t="s">
        <v>807</v>
      </c>
      <c r="C119" s="21">
        <v>40948</v>
      </c>
      <c r="D119" s="21">
        <v>40993</v>
      </c>
      <c r="E119" s="76" t="s">
        <v>1593</v>
      </c>
      <c r="F119" s="76" t="s">
        <v>1585</v>
      </c>
      <c r="G119" s="76" t="s">
        <v>1941</v>
      </c>
      <c r="H119" s="76" t="s">
        <v>507</v>
      </c>
      <c r="I119" s="76" t="s">
        <v>507</v>
      </c>
      <c r="J119" s="21" t="s">
        <v>1942</v>
      </c>
      <c r="K119" s="21" t="s">
        <v>1498</v>
      </c>
      <c r="L119" s="76" t="s">
        <v>1943</v>
      </c>
      <c r="M119" s="76" t="s">
        <v>507</v>
      </c>
      <c r="N119" s="76" t="s">
        <v>507</v>
      </c>
      <c r="O119" s="76" t="s">
        <v>507</v>
      </c>
      <c r="P119" s="21" t="s">
        <v>2477</v>
      </c>
      <c r="Q119" s="76" t="s">
        <v>507</v>
      </c>
      <c r="R119" s="76" t="s">
        <v>507</v>
      </c>
      <c r="S119" s="76" t="s">
        <v>507</v>
      </c>
      <c r="T119" s="76"/>
      <c r="U119" s="76"/>
      <c r="V119" s="76"/>
      <c r="W119" s="76"/>
      <c r="X119" s="76"/>
      <c r="Y119" s="76"/>
    </row>
    <row r="120" spans="1:25">
      <c r="A120" s="76">
        <v>806</v>
      </c>
      <c r="B120" s="76" t="s">
        <v>809</v>
      </c>
      <c r="C120" s="21">
        <v>40948</v>
      </c>
      <c r="D120" s="21">
        <v>40993</v>
      </c>
      <c r="E120" s="76" t="s">
        <v>1584</v>
      </c>
      <c r="F120" s="76" t="s">
        <v>1585</v>
      </c>
      <c r="G120" s="76" t="s">
        <v>1944</v>
      </c>
      <c r="H120" s="76" t="s">
        <v>2388</v>
      </c>
      <c r="I120" s="76">
        <v>40995</v>
      </c>
      <c r="J120" s="21" t="s">
        <v>1945</v>
      </c>
      <c r="K120" s="21" t="s">
        <v>1946</v>
      </c>
      <c r="L120" s="76" t="s">
        <v>1947</v>
      </c>
      <c r="M120" s="76" t="s">
        <v>2600</v>
      </c>
      <c r="N120" s="76" t="s">
        <v>2028</v>
      </c>
      <c r="O120" s="76">
        <v>40998</v>
      </c>
      <c r="P120" s="21" t="s">
        <v>507</v>
      </c>
      <c r="Q120" s="76" t="s">
        <v>507</v>
      </c>
      <c r="R120" s="76" t="s">
        <v>507</v>
      </c>
      <c r="S120" s="76" t="s">
        <v>507</v>
      </c>
      <c r="T120" s="76"/>
      <c r="U120" s="76"/>
      <c r="V120" s="76"/>
      <c r="W120" s="76"/>
      <c r="X120" s="76"/>
      <c r="Y120" s="76"/>
    </row>
    <row r="121" spans="1:25">
      <c r="A121" s="76">
        <v>807</v>
      </c>
      <c r="B121" s="76" t="s">
        <v>811</v>
      </c>
      <c r="C121" s="21">
        <v>40948</v>
      </c>
      <c r="D121" s="21">
        <v>40993</v>
      </c>
      <c r="E121" s="76" t="s">
        <v>1593</v>
      </c>
      <c r="F121" s="76" t="s">
        <v>1585</v>
      </c>
      <c r="G121" s="76" t="s">
        <v>1948</v>
      </c>
      <c r="H121" s="76" t="s">
        <v>507</v>
      </c>
      <c r="I121" s="76" t="s">
        <v>507</v>
      </c>
      <c r="J121" s="21" t="s">
        <v>1949</v>
      </c>
      <c r="K121" s="21" t="s">
        <v>993</v>
      </c>
      <c r="L121" s="76" t="s">
        <v>1950</v>
      </c>
      <c r="M121" s="76" t="s">
        <v>507</v>
      </c>
      <c r="N121" s="76" t="s">
        <v>507</v>
      </c>
      <c r="O121" s="76" t="s">
        <v>507</v>
      </c>
      <c r="P121" s="21" t="s">
        <v>2478</v>
      </c>
      <c r="Q121" s="76" t="s">
        <v>507</v>
      </c>
      <c r="R121" s="76" t="s">
        <v>507</v>
      </c>
      <c r="S121" s="76" t="s">
        <v>507</v>
      </c>
      <c r="T121" s="76"/>
      <c r="U121" s="76"/>
      <c r="V121" s="76"/>
      <c r="W121" s="76"/>
      <c r="X121" s="76"/>
      <c r="Y121" s="76"/>
    </row>
    <row r="122" spans="1:25">
      <c r="A122" s="76">
        <v>809</v>
      </c>
      <c r="B122" s="76" t="s">
        <v>813</v>
      </c>
      <c r="C122" s="21">
        <v>40948</v>
      </c>
      <c r="D122" s="21">
        <v>40993</v>
      </c>
      <c r="E122" s="76" t="s">
        <v>1584</v>
      </c>
      <c r="F122" s="76" t="s">
        <v>1585</v>
      </c>
      <c r="G122" s="76" t="s">
        <v>1951</v>
      </c>
      <c r="H122" s="76" t="s">
        <v>1433</v>
      </c>
      <c r="I122" s="76">
        <v>40967</v>
      </c>
      <c r="J122" s="21" t="s">
        <v>1952</v>
      </c>
      <c r="K122" s="21" t="s">
        <v>984</v>
      </c>
      <c r="L122" s="76" t="s">
        <v>1953</v>
      </c>
      <c r="M122" s="76" t="s">
        <v>1422</v>
      </c>
      <c r="N122" s="76" t="s">
        <v>1615</v>
      </c>
      <c r="O122" s="76">
        <v>40967</v>
      </c>
      <c r="P122" s="21" t="s">
        <v>507</v>
      </c>
      <c r="Q122" s="76" t="s">
        <v>507</v>
      </c>
      <c r="R122" s="76" t="s">
        <v>507</v>
      </c>
      <c r="S122" s="76" t="s">
        <v>507</v>
      </c>
      <c r="T122" s="76"/>
      <c r="U122" s="76"/>
      <c r="V122" s="21"/>
      <c r="W122" s="76"/>
      <c r="X122" s="76"/>
      <c r="Y122" s="76"/>
    </row>
    <row r="123" spans="1:25">
      <c r="A123" s="76">
        <v>811</v>
      </c>
      <c r="B123" s="76" t="s">
        <v>815</v>
      </c>
      <c r="C123" s="21">
        <v>40948</v>
      </c>
      <c r="D123" s="21">
        <v>40993</v>
      </c>
      <c r="E123" s="76" t="s">
        <v>1584</v>
      </c>
      <c r="F123" s="76" t="s">
        <v>1585</v>
      </c>
      <c r="G123" s="76" t="s">
        <v>1954</v>
      </c>
      <c r="H123" s="76" t="s">
        <v>1438</v>
      </c>
      <c r="I123" s="76">
        <v>40967</v>
      </c>
      <c r="J123" s="21" t="s">
        <v>1955</v>
      </c>
      <c r="K123" s="21" t="s">
        <v>1468</v>
      </c>
      <c r="L123" s="76" t="s">
        <v>1956</v>
      </c>
      <c r="M123" s="76" t="s">
        <v>1439</v>
      </c>
      <c r="N123" s="76" t="s">
        <v>1605</v>
      </c>
      <c r="O123" s="76">
        <v>40968</v>
      </c>
      <c r="P123" s="21" t="s">
        <v>507</v>
      </c>
      <c r="Q123" s="76" t="s">
        <v>507</v>
      </c>
      <c r="R123" s="76" t="s">
        <v>507</v>
      </c>
      <c r="S123" s="76" t="s">
        <v>507</v>
      </c>
      <c r="T123" s="76"/>
      <c r="U123" s="76"/>
      <c r="V123" s="21"/>
      <c r="W123" s="76"/>
      <c r="X123" s="76"/>
      <c r="Y123" s="76"/>
    </row>
    <row r="124" spans="1:25">
      <c r="A124" s="76">
        <v>813</v>
      </c>
      <c r="B124" s="76" t="s">
        <v>817</v>
      </c>
      <c r="C124" s="21">
        <v>40948</v>
      </c>
      <c r="D124" s="21">
        <v>40993</v>
      </c>
      <c r="E124" s="76" t="s">
        <v>1584</v>
      </c>
      <c r="F124" s="76" t="s">
        <v>1585</v>
      </c>
      <c r="G124" s="76" t="s">
        <v>1957</v>
      </c>
      <c r="H124" s="76" t="s">
        <v>1958</v>
      </c>
      <c r="I124" s="76">
        <v>40953</v>
      </c>
      <c r="J124" s="21" t="s">
        <v>1959</v>
      </c>
      <c r="K124" s="21" t="s">
        <v>982</v>
      </c>
      <c r="L124" s="76" t="s">
        <v>1960</v>
      </c>
      <c r="M124" s="76" t="s">
        <v>1961</v>
      </c>
      <c r="N124" s="76" t="s">
        <v>1615</v>
      </c>
      <c r="O124" s="76">
        <v>40954</v>
      </c>
      <c r="P124" s="21" t="s">
        <v>507</v>
      </c>
      <c r="Q124" s="76" t="s">
        <v>507</v>
      </c>
      <c r="R124" s="76" t="s">
        <v>507</v>
      </c>
      <c r="S124" s="76" t="s">
        <v>507</v>
      </c>
      <c r="T124" s="76"/>
      <c r="U124" s="76"/>
      <c r="V124" s="21"/>
      <c r="W124" s="76"/>
      <c r="X124" s="76"/>
      <c r="Y124" s="76"/>
    </row>
    <row r="125" spans="1:25">
      <c r="A125" s="76">
        <v>815</v>
      </c>
      <c r="B125" s="76" t="s">
        <v>819</v>
      </c>
      <c r="C125" s="21">
        <v>40948</v>
      </c>
      <c r="D125" s="21">
        <v>40993</v>
      </c>
      <c r="E125" s="76" t="s">
        <v>1584</v>
      </c>
      <c r="F125" s="76" t="s">
        <v>1585</v>
      </c>
      <c r="G125" s="76" t="s">
        <v>1962</v>
      </c>
      <c r="H125" s="76" t="s">
        <v>1420</v>
      </c>
      <c r="I125" s="76">
        <v>40966</v>
      </c>
      <c r="J125" s="21" t="s">
        <v>1963</v>
      </c>
      <c r="K125" s="21" t="s">
        <v>1467</v>
      </c>
      <c r="L125" s="76" t="s">
        <v>1964</v>
      </c>
      <c r="M125" s="76" t="s">
        <v>1417</v>
      </c>
      <c r="N125" s="76" t="s">
        <v>1605</v>
      </c>
      <c r="O125" s="76">
        <v>40966</v>
      </c>
      <c r="P125" s="21" t="s">
        <v>507</v>
      </c>
      <c r="Q125" s="76" t="s">
        <v>507</v>
      </c>
      <c r="R125" s="76" t="s">
        <v>507</v>
      </c>
      <c r="S125" s="76" t="s">
        <v>507</v>
      </c>
      <c r="T125" s="76"/>
      <c r="U125" s="76"/>
      <c r="V125" s="21"/>
      <c r="W125" s="76"/>
      <c r="X125" s="76"/>
      <c r="Y125" s="76"/>
    </row>
    <row r="126" spans="1:25">
      <c r="A126" s="76">
        <v>828</v>
      </c>
      <c r="B126" s="76" t="s">
        <v>823</v>
      </c>
      <c r="C126" s="21">
        <v>40948</v>
      </c>
      <c r="D126" s="21">
        <v>40993</v>
      </c>
      <c r="E126" s="76" t="s">
        <v>1593</v>
      </c>
      <c r="F126" s="76" t="s">
        <v>1585</v>
      </c>
      <c r="G126" s="76" t="s">
        <v>1965</v>
      </c>
      <c r="H126" s="76" t="s">
        <v>507</v>
      </c>
      <c r="I126" s="76" t="s">
        <v>507</v>
      </c>
      <c r="J126" s="21" t="s">
        <v>1966</v>
      </c>
      <c r="K126" s="21" t="s">
        <v>994</v>
      </c>
      <c r="L126" s="76" t="s">
        <v>1967</v>
      </c>
      <c r="M126" s="76" t="s">
        <v>507</v>
      </c>
      <c r="N126" s="76" t="s">
        <v>507</v>
      </c>
      <c r="O126" s="76" t="s">
        <v>507</v>
      </c>
      <c r="P126" s="21" t="s">
        <v>1002</v>
      </c>
      <c r="Q126" s="76" t="s">
        <v>507</v>
      </c>
      <c r="R126" s="76" t="s">
        <v>507</v>
      </c>
      <c r="S126" s="76" t="s">
        <v>507</v>
      </c>
      <c r="T126" s="76"/>
      <c r="U126" s="76"/>
      <c r="V126" s="76"/>
      <c r="W126" s="76"/>
      <c r="X126" s="76"/>
      <c r="Y126" s="76"/>
    </row>
    <row r="127" spans="1:25">
      <c r="A127" s="76">
        <v>817</v>
      </c>
      <c r="B127" s="76" t="s">
        <v>821</v>
      </c>
      <c r="C127" s="21">
        <v>40948</v>
      </c>
      <c r="D127" s="21">
        <v>40993</v>
      </c>
      <c r="E127" s="76" t="s">
        <v>1593</v>
      </c>
      <c r="F127" s="76" t="s">
        <v>1585</v>
      </c>
      <c r="G127" s="76" t="s">
        <v>1968</v>
      </c>
      <c r="H127" s="76" t="s">
        <v>507</v>
      </c>
      <c r="I127" s="76" t="s">
        <v>507</v>
      </c>
      <c r="J127" s="21" t="s">
        <v>1969</v>
      </c>
      <c r="K127" s="21" t="s">
        <v>1496</v>
      </c>
      <c r="L127" s="76" t="s">
        <v>1970</v>
      </c>
      <c r="M127" s="76" t="s">
        <v>507</v>
      </c>
      <c r="N127" s="76" t="s">
        <v>507</v>
      </c>
      <c r="O127" s="76" t="s">
        <v>507</v>
      </c>
      <c r="P127" s="21" t="s">
        <v>2479</v>
      </c>
      <c r="Q127" s="76" t="s">
        <v>507</v>
      </c>
      <c r="R127" s="76" t="s">
        <v>507</v>
      </c>
      <c r="S127" s="76" t="s">
        <v>507</v>
      </c>
      <c r="T127" s="76"/>
      <c r="U127" s="76"/>
      <c r="V127" s="76"/>
      <c r="W127" s="76"/>
      <c r="X127" s="76"/>
      <c r="Y127" s="76"/>
    </row>
    <row r="128" spans="1:25">
      <c r="A128" s="76">
        <v>802</v>
      </c>
      <c r="B128" s="76" t="s">
        <v>805</v>
      </c>
      <c r="C128" s="21">
        <v>40948</v>
      </c>
      <c r="D128" s="21">
        <v>40993</v>
      </c>
      <c r="E128" s="76" t="s">
        <v>1584</v>
      </c>
      <c r="F128" s="76" t="s">
        <v>1585</v>
      </c>
      <c r="G128" s="76" t="s">
        <v>1971</v>
      </c>
      <c r="H128" s="76" t="s">
        <v>1507</v>
      </c>
      <c r="I128" s="76">
        <v>40967</v>
      </c>
      <c r="J128" s="21" t="s">
        <v>1972</v>
      </c>
      <c r="K128" s="21" t="s">
        <v>998</v>
      </c>
      <c r="L128" s="76" t="s">
        <v>1973</v>
      </c>
      <c r="M128" s="76" t="s">
        <v>1436</v>
      </c>
      <c r="N128" s="76" t="s">
        <v>1974</v>
      </c>
      <c r="O128" s="76">
        <v>40968</v>
      </c>
      <c r="P128" s="21" t="s">
        <v>507</v>
      </c>
      <c r="Q128" s="76" t="s">
        <v>507</v>
      </c>
      <c r="R128" s="76" t="s">
        <v>507</v>
      </c>
      <c r="S128" s="76" t="s">
        <v>507</v>
      </c>
      <c r="T128" s="76"/>
      <c r="U128" s="76"/>
      <c r="V128" s="21"/>
      <c r="W128" s="76"/>
      <c r="X128" s="76"/>
      <c r="Y128" s="76"/>
    </row>
    <row r="129" spans="1:25">
      <c r="A129" s="76">
        <v>803</v>
      </c>
      <c r="B129" s="76" t="s">
        <v>905</v>
      </c>
      <c r="C129" s="21">
        <v>40949</v>
      </c>
      <c r="D129" s="21">
        <v>40994</v>
      </c>
      <c r="E129" s="76" t="s">
        <v>1584</v>
      </c>
      <c r="F129" s="76" t="s">
        <v>1585</v>
      </c>
      <c r="G129" s="76" t="s">
        <v>1975</v>
      </c>
      <c r="H129" s="76" t="s">
        <v>1505</v>
      </c>
      <c r="I129" s="76">
        <v>40968</v>
      </c>
      <c r="J129" s="21" t="s">
        <v>1976</v>
      </c>
      <c r="K129" s="21" t="s">
        <v>1977</v>
      </c>
      <c r="L129" s="76" t="s">
        <v>1978</v>
      </c>
      <c r="M129" s="76" t="s">
        <v>1979</v>
      </c>
      <c r="N129" s="76" t="s">
        <v>1867</v>
      </c>
      <c r="O129" s="76">
        <v>40969</v>
      </c>
      <c r="P129" s="21" t="s">
        <v>507</v>
      </c>
      <c r="Q129" s="76" t="s">
        <v>507</v>
      </c>
      <c r="R129" s="76" t="s">
        <v>507</v>
      </c>
      <c r="S129" s="76" t="s">
        <v>507</v>
      </c>
      <c r="T129" s="76"/>
      <c r="U129" s="76"/>
      <c r="V129" s="21"/>
      <c r="W129" s="76"/>
      <c r="X129" s="76"/>
      <c r="Y129" s="76"/>
    </row>
    <row r="130" spans="1:25">
      <c r="A130" s="76">
        <v>799</v>
      </c>
      <c r="B130" s="76" t="s">
        <v>899</v>
      </c>
      <c r="C130" s="21">
        <v>40949</v>
      </c>
      <c r="D130" s="21">
        <v>40994</v>
      </c>
      <c r="E130" s="76" t="s">
        <v>1584</v>
      </c>
      <c r="F130" s="76" t="s">
        <v>1585</v>
      </c>
      <c r="G130" s="76" t="s">
        <v>1980</v>
      </c>
      <c r="H130" s="76" t="s">
        <v>1509</v>
      </c>
      <c r="I130" s="76">
        <v>40969</v>
      </c>
      <c r="J130" s="21" t="s">
        <v>1981</v>
      </c>
      <c r="K130" s="21" t="s">
        <v>1461</v>
      </c>
      <c r="L130" s="76" t="s">
        <v>1982</v>
      </c>
      <c r="M130" s="76" t="s">
        <v>1508</v>
      </c>
      <c r="N130" s="76" t="s">
        <v>1716</v>
      </c>
      <c r="O130" s="76">
        <v>40970</v>
      </c>
      <c r="P130" s="21" t="s">
        <v>507</v>
      </c>
      <c r="Q130" s="76" t="s">
        <v>507</v>
      </c>
      <c r="R130" s="76" t="s">
        <v>507</v>
      </c>
      <c r="S130" s="76" t="s">
        <v>507</v>
      </c>
      <c r="T130" s="76"/>
      <c r="U130" s="76"/>
      <c r="V130" s="21"/>
      <c r="W130" s="76"/>
      <c r="X130" s="76"/>
      <c r="Y130" s="76"/>
    </row>
    <row r="131" spans="1:25">
      <c r="A131" s="76">
        <v>800</v>
      </c>
      <c r="B131" s="76" t="s">
        <v>901</v>
      </c>
      <c r="C131" s="21">
        <v>40949</v>
      </c>
      <c r="D131" s="21">
        <v>40994</v>
      </c>
      <c r="E131" s="76" t="s">
        <v>1584</v>
      </c>
      <c r="F131" s="76" t="s">
        <v>1585</v>
      </c>
      <c r="G131" s="76" t="s">
        <v>1983</v>
      </c>
      <c r="H131" s="76" t="s">
        <v>1984</v>
      </c>
      <c r="I131" s="76">
        <v>40982</v>
      </c>
      <c r="J131" s="21" t="s">
        <v>1985</v>
      </c>
      <c r="K131" s="21" t="s">
        <v>1466</v>
      </c>
      <c r="L131" s="76" t="s">
        <v>1554</v>
      </c>
      <c r="M131" s="76" t="s">
        <v>2331</v>
      </c>
      <c r="N131" s="76" t="s">
        <v>1592</v>
      </c>
      <c r="O131" s="76">
        <v>40982</v>
      </c>
      <c r="P131" s="21" t="s">
        <v>507</v>
      </c>
      <c r="Q131" s="76" t="s">
        <v>507</v>
      </c>
      <c r="R131" s="76" t="s">
        <v>507</v>
      </c>
      <c r="S131" s="76" t="s">
        <v>507</v>
      </c>
      <c r="T131" s="76"/>
      <c r="U131" s="76"/>
      <c r="V131" s="21"/>
      <c r="W131" s="76"/>
      <c r="X131" s="76"/>
      <c r="Y131" s="76"/>
    </row>
    <row r="132" spans="1:25">
      <c r="A132" s="76">
        <v>801</v>
      </c>
      <c r="B132" s="76" t="s">
        <v>903</v>
      </c>
      <c r="C132" s="21">
        <v>40949</v>
      </c>
      <c r="D132" s="21">
        <v>40994</v>
      </c>
      <c r="E132" s="76" t="s">
        <v>1593</v>
      </c>
      <c r="F132" s="76" t="s">
        <v>1585</v>
      </c>
      <c r="G132" s="76" t="s">
        <v>1986</v>
      </c>
      <c r="H132" s="76" t="s">
        <v>507</v>
      </c>
      <c r="I132" s="76" t="s">
        <v>507</v>
      </c>
      <c r="J132" s="21" t="s">
        <v>1987</v>
      </c>
      <c r="K132" s="21" t="s">
        <v>1499</v>
      </c>
      <c r="L132" s="76" t="s">
        <v>1988</v>
      </c>
      <c r="M132" s="76" t="s">
        <v>507</v>
      </c>
      <c r="N132" s="76" t="s">
        <v>507</v>
      </c>
      <c r="O132" s="76" t="s">
        <v>507</v>
      </c>
      <c r="P132" s="21" t="s">
        <v>2565</v>
      </c>
      <c r="Q132" s="76" t="s">
        <v>507</v>
      </c>
      <c r="R132" s="76" t="s">
        <v>507</v>
      </c>
      <c r="S132" s="76" t="s">
        <v>507</v>
      </c>
      <c r="T132" s="76"/>
      <c r="U132" s="76"/>
      <c r="V132" s="76"/>
      <c r="W132" s="76"/>
      <c r="X132" s="76"/>
      <c r="Y132" s="76"/>
    </row>
    <row r="133" spans="1:25">
      <c r="A133" s="76">
        <v>814</v>
      </c>
      <c r="B133" s="76" t="s">
        <v>915</v>
      </c>
      <c r="C133" s="21">
        <v>40949</v>
      </c>
      <c r="D133" s="21">
        <v>40994</v>
      </c>
      <c r="E133" s="76" t="s">
        <v>1584</v>
      </c>
      <c r="F133" s="76" t="s">
        <v>1585</v>
      </c>
      <c r="G133" s="76" t="s">
        <v>1074</v>
      </c>
      <c r="H133" s="76" t="s">
        <v>1989</v>
      </c>
      <c r="I133" s="76">
        <v>40956</v>
      </c>
      <c r="J133" s="21" t="s">
        <v>1990</v>
      </c>
      <c r="K133" s="21" t="s">
        <v>1075</v>
      </c>
      <c r="L133" s="76" t="s">
        <v>1991</v>
      </c>
      <c r="M133" s="76" t="s">
        <v>1992</v>
      </c>
      <c r="N133" s="76" t="s">
        <v>1677</v>
      </c>
      <c r="O133" s="76">
        <v>40956</v>
      </c>
      <c r="P133" s="21" t="s">
        <v>1993</v>
      </c>
      <c r="Q133" s="76" t="s">
        <v>507</v>
      </c>
      <c r="R133" s="76" t="s">
        <v>507</v>
      </c>
      <c r="S133" s="76" t="s">
        <v>507</v>
      </c>
      <c r="T133" s="76"/>
      <c r="U133" s="76"/>
      <c r="V133" s="21"/>
      <c r="W133" s="76"/>
      <c r="X133" s="76"/>
      <c r="Y133" s="76"/>
    </row>
    <row r="134" spans="1:25">
      <c r="A134" s="76">
        <v>804</v>
      </c>
      <c r="B134" s="76" t="s">
        <v>907</v>
      </c>
      <c r="C134" s="21">
        <v>40949</v>
      </c>
      <c r="D134" s="21">
        <v>40994</v>
      </c>
      <c r="E134" s="76" t="s">
        <v>1593</v>
      </c>
      <c r="F134" s="76" t="s">
        <v>1585</v>
      </c>
      <c r="G134" s="76" t="s">
        <v>1994</v>
      </c>
      <c r="H134" s="76" t="s">
        <v>507</v>
      </c>
      <c r="I134" s="76" t="s">
        <v>507</v>
      </c>
      <c r="J134" s="21" t="s">
        <v>1995</v>
      </c>
      <c r="K134" s="21" t="s">
        <v>1996</v>
      </c>
      <c r="L134" s="76" t="s">
        <v>1997</v>
      </c>
      <c r="M134" s="76" t="s">
        <v>507</v>
      </c>
      <c r="N134" s="76" t="s">
        <v>507</v>
      </c>
      <c r="O134" s="76" t="s">
        <v>507</v>
      </c>
      <c r="P134" s="21" t="s">
        <v>2565</v>
      </c>
      <c r="Q134" s="76" t="s">
        <v>507</v>
      </c>
      <c r="R134" s="76" t="s">
        <v>507</v>
      </c>
      <c r="S134" s="76" t="s">
        <v>507</v>
      </c>
      <c r="T134" s="76"/>
      <c r="U134" s="76"/>
      <c r="V134" s="76"/>
      <c r="W134" s="76"/>
      <c r="X134" s="76"/>
      <c r="Y134" s="76"/>
    </row>
    <row r="135" spans="1:25">
      <c r="A135" s="76">
        <v>808</v>
      </c>
      <c r="B135" s="76" t="s">
        <v>909</v>
      </c>
      <c r="C135" s="21">
        <v>40949</v>
      </c>
      <c r="D135" s="21">
        <v>40994</v>
      </c>
      <c r="E135" s="76" t="s">
        <v>1584</v>
      </c>
      <c r="F135" s="76" t="s">
        <v>1585</v>
      </c>
      <c r="G135" s="76" t="s">
        <v>1998</v>
      </c>
      <c r="H135" s="76" t="s">
        <v>2389</v>
      </c>
      <c r="I135" s="76">
        <v>40988</v>
      </c>
      <c r="J135" s="21" t="s">
        <v>1999</v>
      </c>
      <c r="K135" s="21" t="s">
        <v>1472</v>
      </c>
      <c r="L135" s="76" t="s">
        <v>2000</v>
      </c>
      <c r="M135" s="76" t="s">
        <v>2445</v>
      </c>
      <c r="N135" s="76" t="s">
        <v>2028</v>
      </c>
      <c r="O135" s="76">
        <v>40988</v>
      </c>
      <c r="P135" s="21" t="s">
        <v>507</v>
      </c>
      <c r="Q135" s="76" t="s">
        <v>507</v>
      </c>
      <c r="R135" s="76" t="s">
        <v>507</v>
      </c>
      <c r="S135" s="76" t="s">
        <v>507</v>
      </c>
      <c r="T135" s="76"/>
      <c r="U135" s="76"/>
      <c r="V135" s="76"/>
      <c r="W135" s="76"/>
      <c r="X135" s="76"/>
      <c r="Y135" s="76"/>
    </row>
    <row r="136" spans="1:25">
      <c r="A136" s="76">
        <v>810</v>
      </c>
      <c r="B136" s="76" t="s">
        <v>911</v>
      </c>
      <c r="C136" s="21">
        <v>40949</v>
      </c>
      <c r="D136" s="21">
        <v>40994</v>
      </c>
      <c r="E136" s="76" t="s">
        <v>1593</v>
      </c>
      <c r="F136" s="76" t="s">
        <v>1585</v>
      </c>
      <c r="G136" s="76" t="s">
        <v>2001</v>
      </c>
      <c r="H136" s="76" t="s">
        <v>507</v>
      </c>
      <c r="I136" s="76" t="s">
        <v>507</v>
      </c>
      <c r="J136" s="21" t="s">
        <v>2002</v>
      </c>
      <c r="K136" s="21" t="s">
        <v>1485</v>
      </c>
      <c r="L136" s="76" t="s">
        <v>2003</v>
      </c>
      <c r="M136" s="76" t="s">
        <v>507</v>
      </c>
      <c r="N136" s="76" t="s">
        <v>507</v>
      </c>
      <c r="O136" s="76" t="s">
        <v>507</v>
      </c>
      <c r="P136" s="21" t="s">
        <v>2477</v>
      </c>
      <c r="Q136" s="76" t="s">
        <v>507</v>
      </c>
      <c r="R136" s="76" t="s">
        <v>507</v>
      </c>
      <c r="S136" s="76" t="s">
        <v>507</v>
      </c>
      <c r="T136" s="76"/>
      <c r="U136" s="76"/>
      <c r="V136" s="76"/>
      <c r="W136" s="76"/>
      <c r="X136" s="76"/>
      <c r="Y136" s="76"/>
    </row>
    <row r="137" spans="1:25">
      <c r="A137" s="76">
        <v>812</v>
      </c>
      <c r="B137" s="76" t="s">
        <v>913</v>
      </c>
      <c r="C137" s="21">
        <v>40949</v>
      </c>
      <c r="D137" s="21">
        <v>40994</v>
      </c>
      <c r="E137" s="76" t="s">
        <v>1593</v>
      </c>
      <c r="F137" s="76" t="s">
        <v>1585</v>
      </c>
      <c r="G137" s="76" t="s">
        <v>2004</v>
      </c>
      <c r="H137" s="76" t="s">
        <v>507</v>
      </c>
      <c r="I137" s="76" t="s">
        <v>507</v>
      </c>
      <c r="J137" s="21" t="s">
        <v>2005</v>
      </c>
      <c r="K137" s="21" t="s">
        <v>1495</v>
      </c>
      <c r="L137" s="76" t="s">
        <v>2006</v>
      </c>
      <c r="M137" s="76" t="s">
        <v>507</v>
      </c>
      <c r="N137" s="76" t="s">
        <v>507</v>
      </c>
      <c r="O137" s="76" t="s">
        <v>507</v>
      </c>
      <c r="P137" s="21" t="s">
        <v>2477</v>
      </c>
      <c r="Q137" s="76" t="s">
        <v>507</v>
      </c>
      <c r="R137" s="76" t="s">
        <v>507</v>
      </c>
      <c r="S137" s="76" t="s">
        <v>507</v>
      </c>
      <c r="T137" s="76"/>
      <c r="U137" s="76"/>
      <c r="V137" s="76"/>
      <c r="W137" s="76"/>
      <c r="X137" s="76"/>
      <c r="Y137" s="76"/>
    </row>
    <row r="138" spans="1:25">
      <c r="A138" s="76">
        <v>816</v>
      </c>
      <c r="B138" s="76" t="s">
        <v>917</v>
      </c>
      <c r="C138" s="21">
        <v>40949</v>
      </c>
      <c r="D138" s="21">
        <v>40994</v>
      </c>
      <c r="E138" s="76" t="s">
        <v>1584</v>
      </c>
      <c r="F138" s="76" t="s">
        <v>1585</v>
      </c>
      <c r="G138" s="76" t="s">
        <v>2007</v>
      </c>
      <c r="H138" s="76" t="s">
        <v>1534</v>
      </c>
      <c r="I138" s="76">
        <v>40974</v>
      </c>
      <c r="J138" s="21" t="s">
        <v>2008</v>
      </c>
      <c r="K138" s="21" t="s">
        <v>1456</v>
      </c>
      <c r="L138" s="76" t="s">
        <v>2009</v>
      </c>
      <c r="M138" s="76" t="s">
        <v>2010</v>
      </c>
      <c r="N138" s="76" t="s">
        <v>2011</v>
      </c>
      <c r="O138" s="76">
        <v>40974</v>
      </c>
      <c r="P138" s="21" t="s">
        <v>507</v>
      </c>
      <c r="Q138" s="76" t="s">
        <v>507</v>
      </c>
      <c r="R138" s="76" t="s">
        <v>507</v>
      </c>
      <c r="S138" s="76" t="s">
        <v>507</v>
      </c>
      <c r="T138" s="76"/>
      <c r="U138" s="76"/>
      <c r="V138" s="21"/>
      <c r="W138" s="76"/>
      <c r="X138" s="76"/>
      <c r="Y138" s="76"/>
    </row>
    <row r="139" spans="1:25">
      <c r="A139" s="76">
        <v>820</v>
      </c>
      <c r="B139" s="76" t="s">
        <v>919</v>
      </c>
      <c r="C139" s="21">
        <v>40949</v>
      </c>
      <c r="D139" s="21">
        <v>40994</v>
      </c>
      <c r="E139" s="76" t="s">
        <v>1584</v>
      </c>
      <c r="F139" s="76" t="s">
        <v>1585</v>
      </c>
      <c r="G139" s="76" t="s">
        <v>2012</v>
      </c>
      <c r="H139" s="76" t="s">
        <v>2013</v>
      </c>
      <c r="I139" s="76">
        <v>40968</v>
      </c>
      <c r="J139" s="21" t="s">
        <v>2014</v>
      </c>
      <c r="K139" s="21" t="s">
        <v>1464</v>
      </c>
      <c r="L139" s="76" t="s">
        <v>2015</v>
      </c>
      <c r="M139" s="76" t="s">
        <v>2016</v>
      </c>
      <c r="N139" s="76" t="s">
        <v>2017</v>
      </c>
      <c r="O139" s="76">
        <v>40969</v>
      </c>
      <c r="P139" s="21" t="s">
        <v>2018</v>
      </c>
      <c r="Q139" s="76" t="s">
        <v>507</v>
      </c>
      <c r="R139" s="76" t="s">
        <v>507</v>
      </c>
      <c r="S139" s="76" t="s">
        <v>507</v>
      </c>
      <c r="T139" s="76"/>
      <c r="U139" s="76"/>
      <c r="V139" s="21"/>
      <c r="W139" s="76"/>
      <c r="X139" s="76"/>
      <c r="Y139" s="76"/>
    </row>
    <row r="140" spans="1:25">
      <c r="A140" s="76">
        <v>821</v>
      </c>
      <c r="B140" s="76" t="s">
        <v>921</v>
      </c>
      <c r="C140" s="21">
        <v>40949</v>
      </c>
      <c r="D140" s="21">
        <v>40994</v>
      </c>
      <c r="E140" s="76" t="s">
        <v>1593</v>
      </c>
      <c r="F140" s="76" t="s">
        <v>1585</v>
      </c>
      <c r="G140" s="76" t="s">
        <v>2019</v>
      </c>
      <c r="H140" s="76" t="s">
        <v>507</v>
      </c>
      <c r="I140" s="76" t="s">
        <v>507</v>
      </c>
      <c r="J140" s="21" t="s">
        <v>2020</v>
      </c>
      <c r="K140" s="21" t="s">
        <v>1490</v>
      </c>
      <c r="L140" s="76" t="s">
        <v>2021</v>
      </c>
      <c r="M140" s="76" t="s">
        <v>507</v>
      </c>
      <c r="N140" s="76" t="s">
        <v>507</v>
      </c>
      <c r="O140" s="76" t="s">
        <v>507</v>
      </c>
      <c r="P140" s="76" t="s">
        <v>2566</v>
      </c>
      <c r="Q140" s="76" t="s">
        <v>507</v>
      </c>
      <c r="R140" s="76" t="s">
        <v>507</v>
      </c>
      <c r="S140" s="76" t="s">
        <v>507</v>
      </c>
      <c r="T140" s="76"/>
      <c r="U140" s="76"/>
      <c r="V140" s="76"/>
      <c r="W140" s="76"/>
      <c r="X140" s="76"/>
      <c r="Y140" s="76"/>
    </row>
    <row r="141" spans="1:25">
      <c r="A141" s="76">
        <v>822</v>
      </c>
      <c r="B141" s="76" t="s">
        <v>923</v>
      </c>
      <c r="C141" s="21">
        <v>40949</v>
      </c>
      <c r="D141" s="21">
        <v>40994</v>
      </c>
      <c r="E141" s="76" t="s">
        <v>1593</v>
      </c>
      <c r="F141" s="76" t="s">
        <v>1585</v>
      </c>
      <c r="G141" s="76" t="s">
        <v>2022</v>
      </c>
      <c r="H141" s="76" t="s">
        <v>507</v>
      </c>
      <c r="I141" s="76" t="s">
        <v>507</v>
      </c>
      <c r="J141" s="21" t="s">
        <v>2023</v>
      </c>
      <c r="K141" s="21" t="s">
        <v>1486</v>
      </c>
      <c r="L141" s="76" t="s">
        <v>2024</v>
      </c>
      <c r="M141" s="76" t="s">
        <v>507</v>
      </c>
      <c r="N141" s="76" t="s">
        <v>507</v>
      </c>
      <c r="O141" s="76" t="s">
        <v>507</v>
      </c>
      <c r="P141" s="76" t="s">
        <v>2567</v>
      </c>
      <c r="Q141" s="76" t="s">
        <v>507</v>
      </c>
      <c r="R141" s="76" t="s">
        <v>507</v>
      </c>
      <c r="S141" s="76" t="s">
        <v>507</v>
      </c>
      <c r="T141" s="76"/>
      <c r="U141" s="76"/>
      <c r="V141" s="76"/>
      <c r="W141" s="76"/>
      <c r="X141" s="76"/>
      <c r="Y141" s="76"/>
    </row>
    <row r="142" spans="1:25">
      <c r="A142" s="76">
        <v>823</v>
      </c>
      <c r="B142" s="76" t="s">
        <v>925</v>
      </c>
      <c r="C142" s="21">
        <v>40949</v>
      </c>
      <c r="D142" s="21">
        <v>40994</v>
      </c>
      <c r="E142" s="76" t="s">
        <v>1584</v>
      </c>
      <c r="F142" s="76" t="s">
        <v>1585</v>
      </c>
      <c r="G142" s="76" t="s">
        <v>2025</v>
      </c>
      <c r="H142" s="76" t="s">
        <v>1515</v>
      </c>
      <c r="I142" s="76">
        <v>40970</v>
      </c>
      <c r="J142" s="21" t="s">
        <v>2026</v>
      </c>
      <c r="K142" s="21" t="s">
        <v>1457</v>
      </c>
      <c r="L142" s="76" t="s">
        <v>2027</v>
      </c>
      <c r="M142" s="76" t="s">
        <v>1516</v>
      </c>
      <c r="N142" s="76" t="s">
        <v>2028</v>
      </c>
      <c r="O142" s="76">
        <v>40970</v>
      </c>
      <c r="P142" s="21" t="s">
        <v>507</v>
      </c>
      <c r="Q142" s="76" t="s">
        <v>507</v>
      </c>
      <c r="R142" s="76" t="s">
        <v>507</v>
      </c>
      <c r="S142" s="76" t="s">
        <v>507</v>
      </c>
      <c r="T142" s="76"/>
      <c r="U142" s="76"/>
      <c r="V142" s="21"/>
      <c r="W142" s="76"/>
      <c r="X142" s="76"/>
      <c r="Y142" s="76"/>
    </row>
    <row r="143" spans="1:25">
      <c r="A143" s="76">
        <v>824</v>
      </c>
      <c r="B143" s="76" t="s">
        <v>927</v>
      </c>
      <c r="C143" s="21">
        <v>40949</v>
      </c>
      <c r="D143" s="21">
        <v>40994</v>
      </c>
      <c r="E143" s="76" t="s">
        <v>1593</v>
      </c>
      <c r="F143" s="76" t="s">
        <v>1585</v>
      </c>
      <c r="G143" s="76" t="s">
        <v>2029</v>
      </c>
      <c r="H143" s="76" t="s">
        <v>507</v>
      </c>
      <c r="I143" s="76" t="s">
        <v>507</v>
      </c>
      <c r="J143" s="21" t="s">
        <v>2030</v>
      </c>
      <c r="K143" s="21" t="s">
        <v>1473</v>
      </c>
      <c r="L143" s="76" t="s">
        <v>2031</v>
      </c>
      <c r="M143" s="76" t="s">
        <v>507</v>
      </c>
      <c r="N143" s="76" t="s">
        <v>507</v>
      </c>
      <c r="O143" s="76" t="s">
        <v>507</v>
      </c>
      <c r="P143" s="21" t="s">
        <v>2479</v>
      </c>
      <c r="Q143" s="76" t="s">
        <v>507</v>
      </c>
      <c r="R143" s="76" t="s">
        <v>507</v>
      </c>
      <c r="S143" s="76" t="s">
        <v>507</v>
      </c>
      <c r="T143" s="76"/>
      <c r="U143" s="76"/>
      <c r="V143" s="76"/>
      <c r="W143" s="76"/>
      <c r="X143" s="76"/>
      <c r="Y143" s="76"/>
    </row>
    <row r="144" spans="1:25">
      <c r="A144" s="76">
        <v>825</v>
      </c>
      <c r="B144" s="76" t="s">
        <v>929</v>
      </c>
      <c r="C144" s="21">
        <v>40949</v>
      </c>
      <c r="D144" s="21">
        <v>40994</v>
      </c>
      <c r="E144" s="76" t="s">
        <v>1593</v>
      </c>
      <c r="F144" s="76" t="s">
        <v>1585</v>
      </c>
      <c r="G144" s="76" t="s">
        <v>2032</v>
      </c>
      <c r="H144" s="76" t="s">
        <v>507</v>
      </c>
      <c r="I144" s="76" t="s">
        <v>507</v>
      </c>
      <c r="J144" s="21" t="s">
        <v>2033</v>
      </c>
      <c r="K144" s="21" t="s">
        <v>1474</v>
      </c>
      <c r="L144" s="76" t="s">
        <v>2034</v>
      </c>
      <c r="M144" s="76" t="s">
        <v>507</v>
      </c>
      <c r="N144" s="76" t="s">
        <v>507</v>
      </c>
      <c r="O144" s="76" t="s">
        <v>507</v>
      </c>
      <c r="P144" s="21" t="s">
        <v>2479</v>
      </c>
      <c r="Q144" s="76" t="s">
        <v>507</v>
      </c>
      <c r="R144" s="76" t="s">
        <v>507</v>
      </c>
      <c r="S144" s="76" t="s">
        <v>507</v>
      </c>
      <c r="T144" s="76"/>
      <c r="U144" s="76"/>
      <c r="V144" s="76"/>
      <c r="W144" s="76"/>
      <c r="X144" s="76"/>
      <c r="Y144" s="76"/>
    </row>
    <row r="145" spans="1:25">
      <c r="A145" s="76">
        <v>826</v>
      </c>
      <c r="B145" s="76" t="s">
        <v>931</v>
      </c>
      <c r="C145" s="21">
        <v>40949</v>
      </c>
      <c r="D145" s="21">
        <v>40994</v>
      </c>
      <c r="E145" s="76" t="s">
        <v>1593</v>
      </c>
      <c r="F145" s="76" t="s">
        <v>1585</v>
      </c>
      <c r="G145" s="76" t="s">
        <v>2035</v>
      </c>
      <c r="H145" s="76" t="s">
        <v>507</v>
      </c>
      <c r="I145" s="76" t="s">
        <v>507</v>
      </c>
      <c r="J145" s="21" t="s">
        <v>2036</v>
      </c>
      <c r="K145" s="21" t="s">
        <v>1475</v>
      </c>
      <c r="L145" s="76" t="s">
        <v>2037</v>
      </c>
      <c r="M145" s="76" t="s">
        <v>507</v>
      </c>
      <c r="N145" s="76" t="s">
        <v>507</v>
      </c>
      <c r="O145" s="76" t="s">
        <v>507</v>
      </c>
      <c r="P145" s="21" t="s">
        <v>2476</v>
      </c>
      <c r="Q145" s="76" t="s">
        <v>507</v>
      </c>
      <c r="R145" s="76" t="s">
        <v>507</v>
      </c>
      <c r="S145" s="76" t="s">
        <v>507</v>
      </c>
      <c r="T145" s="76"/>
      <c r="U145" s="76"/>
      <c r="V145" s="76"/>
      <c r="W145" s="76"/>
      <c r="X145" s="76"/>
      <c r="Y145" s="76"/>
    </row>
    <row r="146" spans="1:25">
      <c r="A146" s="76">
        <v>827</v>
      </c>
      <c r="B146" s="76" t="s">
        <v>933</v>
      </c>
      <c r="C146" s="21">
        <v>40949</v>
      </c>
      <c r="D146" s="21">
        <v>40994</v>
      </c>
      <c r="E146" s="76" t="s">
        <v>1593</v>
      </c>
      <c r="F146" s="76" t="s">
        <v>1585</v>
      </c>
      <c r="G146" s="76" t="s">
        <v>2038</v>
      </c>
      <c r="H146" s="76" t="s">
        <v>507</v>
      </c>
      <c r="I146" s="76" t="s">
        <v>507</v>
      </c>
      <c r="J146" s="21" t="s">
        <v>2039</v>
      </c>
      <c r="K146" s="21" t="s">
        <v>1476</v>
      </c>
      <c r="L146" s="76" t="s">
        <v>2040</v>
      </c>
      <c r="M146" s="76" t="s">
        <v>507</v>
      </c>
      <c r="N146" s="76" t="s">
        <v>507</v>
      </c>
      <c r="O146" s="76" t="s">
        <v>507</v>
      </c>
      <c r="P146" s="21" t="s">
        <v>2476</v>
      </c>
      <c r="Q146" s="76" t="s">
        <v>507</v>
      </c>
      <c r="R146" s="76" t="s">
        <v>507</v>
      </c>
      <c r="S146" s="76" t="s">
        <v>507</v>
      </c>
      <c r="T146" s="76"/>
      <c r="U146" s="76"/>
      <c r="V146" s="76"/>
      <c r="W146" s="76"/>
      <c r="X146" s="76"/>
      <c r="Y146" s="76"/>
    </row>
    <row r="147" spans="1:25">
      <c r="A147" s="76">
        <v>829</v>
      </c>
      <c r="B147" s="76" t="s">
        <v>935</v>
      </c>
      <c r="C147" s="21">
        <v>40949</v>
      </c>
      <c r="D147" s="21">
        <v>40994</v>
      </c>
      <c r="E147" s="76" t="s">
        <v>1593</v>
      </c>
      <c r="F147" s="76" t="s">
        <v>1585</v>
      </c>
      <c r="G147" s="76" t="s">
        <v>2041</v>
      </c>
      <c r="H147" s="76" t="s">
        <v>507</v>
      </c>
      <c r="I147" s="76" t="s">
        <v>507</v>
      </c>
      <c r="J147" s="21" t="s">
        <v>2042</v>
      </c>
      <c r="K147" s="21" t="s">
        <v>1487</v>
      </c>
      <c r="L147" s="76" t="s">
        <v>2043</v>
      </c>
      <c r="M147" s="76" t="s">
        <v>507</v>
      </c>
      <c r="N147" s="76" t="s">
        <v>507</v>
      </c>
      <c r="O147" s="76" t="s">
        <v>507</v>
      </c>
      <c r="P147" s="21" t="s">
        <v>2477</v>
      </c>
      <c r="Q147" s="76" t="s">
        <v>507</v>
      </c>
      <c r="R147" s="76" t="s">
        <v>507</v>
      </c>
      <c r="S147" s="76" t="s">
        <v>507</v>
      </c>
      <c r="T147" s="76"/>
      <c r="U147" s="76"/>
      <c r="V147" s="76"/>
      <c r="W147" s="76"/>
      <c r="X147" s="76"/>
      <c r="Y147" s="76"/>
    </row>
    <row r="148" spans="1:25">
      <c r="A148" s="76">
        <v>831</v>
      </c>
      <c r="B148" s="76" t="s">
        <v>937</v>
      </c>
      <c r="C148" s="21">
        <v>40949</v>
      </c>
      <c r="D148" s="21">
        <v>40994</v>
      </c>
      <c r="E148" s="76" t="s">
        <v>1584</v>
      </c>
      <c r="F148" s="76" t="s">
        <v>1585</v>
      </c>
      <c r="G148" s="76" t="s">
        <v>2044</v>
      </c>
      <c r="H148" s="76" t="s">
        <v>1419</v>
      </c>
      <c r="I148" s="76">
        <v>40966</v>
      </c>
      <c r="J148" s="21" t="s">
        <v>2045</v>
      </c>
      <c r="K148" s="21" t="s">
        <v>1414</v>
      </c>
      <c r="L148" s="76" t="s">
        <v>2046</v>
      </c>
      <c r="M148" s="76" t="s">
        <v>1415</v>
      </c>
      <c r="N148" s="76" t="s">
        <v>1647</v>
      </c>
      <c r="O148" s="76">
        <v>40966</v>
      </c>
      <c r="P148" s="21" t="s">
        <v>507</v>
      </c>
      <c r="Q148" s="76" t="s">
        <v>507</v>
      </c>
      <c r="R148" s="76" t="s">
        <v>507</v>
      </c>
      <c r="S148" s="76" t="s">
        <v>507</v>
      </c>
      <c r="T148" s="76"/>
      <c r="U148" s="76"/>
      <c r="V148" s="21"/>
      <c r="W148" s="76"/>
      <c r="X148" s="76"/>
      <c r="Y148" s="76"/>
    </row>
    <row r="149" spans="1:25">
      <c r="A149" s="76">
        <v>869</v>
      </c>
      <c r="B149" s="76" t="s">
        <v>1017</v>
      </c>
      <c r="C149" s="21">
        <v>40952</v>
      </c>
      <c r="D149" s="21">
        <v>40997</v>
      </c>
      <c r="E149" s="76" t="s">
        <v>1584</v>
      </c>
      <c r="F149" s="76" t="s">
        <v>1585</v>
      </c>
      <c r="G149" s="76" t="s">
        <v>1034</v>
      </c>
      <c r="H149" s="76" t="s">
        <v>2446</v>
      </c>
      <c r="I149" s="76">
        <v>40996</v>
      </c>
      <c r="J149" s="21" t="s">
        <v>2047</v>
      </c>
      <c r="K149" s="21" t="s">
        <v>1481</v>
      </c>
      <c r="L149" s="76" t="s">
        <v>2048</v>
      </c>
      <c r="M149" s="76" t="s">
        <v>2610</v>
      </c>
      <c r="N149" s="76" t="s">
        <v>2611</v>
      </c>
      <c r="O149" s="76">
        <v>41002</v>
      </c>
      <c r="P149" s="21" t="s">
        <v>507</v>
      </c>
      <c r="Q149" s="76" t="s">
        <v>507</v>
      </c>
      <c r="R149" s="76" t="s">
        <v>507</v>
      </c>
      <c r="S149" s="76" t="s">
        <v>507</v>
      </c>
      <c r="T149" s="76"/>
      <c r="U149" s="76"/>
      <c r="V149" s="76"/>
      <c r="W149" s="76"/>
      <c r="X149" s="76"/>
      <c r="Y149" s="76"/>
    </row>
    <row r="150" spans="1:25">
      <c r="A150" s="76">
        <v>832</v>
      </c>
      <c r="B150" s="76" t="s">
        <v>1022</v>
      </c>
      <c r="C150" s="21">
        <v>40952</v>
      </c>
      <c r="D150" s="21">
        <v>40997</v>
      </c>
      <c r="E150" s="76" t="s">
        <v>1593</v>
      </c>
      <c r="F150" s="76" t="s">
        <v>1585</v>
      </c>
      <c r="G150" s="76" t="s">
        <v>1039</v>
      </c>
      <c r="H150" s="76" t="s">
        <v>507</v>
      </c>
      <c r="I150" s="76" t="s">
        <v>507</v>
      </c>
      <c r="J150" s="21" t="s">
        <v>2049</v>
      </c>
      <c r="K150" s="21" t="s">
        <v>1491</v>
      </c>
      <c r="L150" s="76" t="s">
        <v>2050</v>
      </c>
      <c r="M150" s="76" t="s">
        <v>507</v>
      </c>
      <c r="N150" s="76" t="s">
        <v>507</v>
      </c>
      <c r="O150" s="76" t="s">
        <v>507</v>
      </c>
      <c r="P150" s="21" t="s">
        <v>2477</v>
      </c>
      <c r="Q150" s="76" t="s">
        <v>507</v>
      </c>
      <c r="R150" s="76" t="s">
        <v>507</v>
      </c>
      <c r="S150" s="76" t="s">
        <v>507</v>
      </c>
      <c r="T150" s="76"/>
      <c r="U150" s="76"/>
      <c r="V150" s="76"/>
      <c r="W150" s="76"/>
      <c r="X150" s="76"/>
      <c r="Y150" s="76"/>
    </row>
    <row r="151" spans="1:25">
      <c r="A151" s="76">
        <v>834</v>
      </c>
      <c r="B151" s="76" t="s">
        <v>1008</v>
      </c>
      <c r="C151" s="21">
        <v>40952</v>
      </c>
      <c r="D151" s="21">
        <v>40997</v>
      </c>
      <c r="E151" s="76" t="s">
        <v>1593</v>
      </c>
      <c r="F151" s="76" t="s">
        <v>1585</v>
      </c>
      <c r="G151" s="76" t="s">
        <v>1027</v>
      </c>
      <c r="H151" s="76" t="s">
        <v>507</v>
      </c>
      <c r="I151" s="76" t="s">
        <v>507</v>
      </c>
      <c r="J151" s="21" t="s">
        <v>2051</v>
      </c>
      <c r="K151" s="21" t="s">
        <v>1488</v>
      </c>
      <c r="L151" s="76" t="s">
        <v>2052</v>
      </c>
      <c r="M151" s="76" t="s">
        <v>507</v>
      </c>
      <c r="N151" s="76" t="s">
        <v>507</v>
      </c>
      <c r="O151" s="76" t="s">
        <v>507</v>
      </c>
      <c r="P151" s="21" t="s">
        <v>2477</v>
      </c>
      <c r="Q151" s="76" t="s">
        <v>507</v>
      </c>
      <c r="R151" s="76" t="s">
        <v>507</v>
      </c>
      <c r="S151" s="76" t="s">
        <v>507</v>
      </c>
      <c r="T151" s="76"/>
      <c r="U151" s="76"/>
      <c r="V151" s="76"/>
      <c r="W151" s="76"/>
      <c r="X151" s="76"/>
      <c r="Y151" s="76"/>
    </row>
    <row r="152" spans="1:25">
      <c r="A152" s="76">
        <v>836</v>
      </c>
      <c r="B152" s="76" t="s">
        <v>1013</v>
      </c>
      <c r="C152" s="21">
        <v>40952</v>
      </c>
      <c r="D152" s="21">
        <v>40997</v>
      </c>
      <c r="E152" s="76" t="s">
        <v>1584</v>
      </c>
      <c r="F152" s="76" t="s">
        <v>1585</v>
      </c>
      <c r="G152" s="76" t="s">
        <v>1031</v>
      </c>
      <c r="H152" s="76" t="s">
        <v>1536</v>
      </c>
      <c r="I152" s="76">
        <v>40974</v>
      </c>
      <c r="J152" s="21" t="s">
        <v>2053</v>
      </c>
      <c r="K152" s="21" t="s">
        <v>1462</v>
      </c>
      <c r="L152" s="76" t="s">
        <v>2054</v>
      </c>
      <c r="M152" s="76" t="s">
        <v>2055</v>
      </c>
      <c r="N152" s="76" t="s">
        <v>2056</v>
      </c>
      <c r="O152" s="76">
        <v>40974</v>
      </c>
      <c r="P152" s="21" t="s">
        <v>507</v>
      </c>
      <c r="Q152" s="76" t="s">
        <v>507</v>
      </c>
      <c r="R152" s="76" t="s">
        <v>507</v>
      </c>
      <c r="S152" s="76" t="s">
        <v>507</v>
      </c>
      <c r="T152" s="76"/>
      <c r="U152" s="76"/>
      <c r="V152" s="21"/>
      <c r="W152" s="76"/>
      <c r="X152" s="76"/>
      <c r="Y152" s="76"/>
    </row>
    <row r="153" spans="1:25">
      <c r="A153" s="76">
        <v>839</v>
      </c>
      <c r="B153" s="76" t="s">
        <v>1019</v>
      </c>
      <c r="C153" s="21">
        <v>40952</v>
      </c>
      <c r="D153" s="21">
        <v>40997</v>
      </c>
      <c r="E153" s="76" t="s">
        <v>1593</v>
      </c>
      <c r="F153" s="76" t="s">
        <v>1585</v>
      </c>
      <c r="G153" s="76" t="s">
        <v>1036</v>
      </c>
      <c r="H153" s="76" t="s">
        <v>507</v>
      </c>
      <c r="I153" s="76" t="s">
        <v>507</v>
      </c>
      <c r="J153" s="21" t="s">
        <v>2057</v>
      </c>
      <c r="K153" s="21" t="s">
        <v>1482</v>
      </c>
      <c r="L153" s="76" t="s">
        <v>2058</v>
      </c>
      <c r="M153" s="76" t="s">
        <v>507</v>
      </c>
      <c r="N153" s="76" t="s">
        <v>507</v>
      </c>
      <c r="O153" s="76" t="s">
        <v>507</v>
      </c>
      <c r="P153" s="21" t="s">
        <v>2568</v>
      </c>
      <c r="Q153" s="76" t="s">
        <v>507</v>
      </c>
      <c r="R153" s="76" t="s">
        <v>507</v>
      </c>
      <c r="S153" s="76" t="s">
        <v>507</v>
      </c>
      <c r="T153" s="76"/>
      <c r="U153" s="76"/>
      <c r="V153" s="76"/>
      <c r="W153" s="76"/>
      <c r="X153" s="76"/>
      <c r="Y153" s="76"/>
    </row>
    <row r="154" spans="1:25">
      <c r="A154" s="76">
        <v>842</v>
      </c>
      <c r="B154" s="76" t="s">
        <v>1004</v>
      </c>
      <c r="C154" s="21">
        <v>40952</v>
      </c>
      <c r="D154" s="21">
        <v>40997</v>
      </c>
      <c r="E154" s="76" t="s">
        <v>1593</v>
      </c>
      <c r="F154" s="76" t="s">
        <v>1585</v>
      </c>
      <c r="G154" s="76" t="s">
        <v>1023</v>
      </c>
      <c r="H154" s="76" t="s">
        <v>507</v>
      </c>
      <c r="I154" s="76" t="s">
        <v>507</v>
      </c>
      <c r="J154" s="21" t="s">
        <v>2059</v>
      </c>
      <c r="K154" s="21" t="s">
        <v>1477</v>
      </c>
      <c r="L154" s="76" t="s">
        <v>2060</v>
      </c>
      <c r="M154" s="76" t="s">
        <v>507</v>
      </c>
      <c r="N154" s="76" t="s">
        <v>507</v>
      </c>
      <c r="O154" s="76" t="s">
        <v>507</v>
      </c>
      <c r="P154" s="21" t="s">
        <v>507</v>
      </c>
      <c r="Q154" s="76" t="s">
        <v>507</v>
      </c>
      <c r="R154" s="76" t="s">
        <v>507</v>
      </c>
      <c r="S154" s="76" t="s">
        <v>507</v>
      </c>
      <c r="T154" s="76"/>
      <c r="U154" s="76"/>
      <c r="V154" s="76"/>
      <c r="W154" s="76"/>
      <c r="X154" s="76"/>
      <c r="Y154" s="76"/>
    </row>
    <row r="155" spans="1:25">
      <c r="A155" s="76">
        <v>843</v>
      </c>
      <c r="B155" s="76" t="s">
        <v>1009</v>
      </c>
      <c r="C155" s="21">
        <v>40952</v>
      </c>
      <c r="D155" s="21">
        <v>40997</v>
      </c>
      <c r="E155" s="76" t="s">
        <v>1650</v>
      </c>
      <c r="F155" s="76" t="s">
        <v>1585</v>
      </c>
      <c r="G155" s="76" t="s">
        <v>169</v>
      </c>
      <c r="H155" s="76" t="s">
        <v>2061</v>
      </c>
      <c r="I155" s="76">
        <v>40995</v>
      </c>
      <c r="J155" s="21" t="s">
        <v>2062</v>
      </c>
      <c r="K155" s="21" t="s">
        <v>2063</v>
      </c>
      <c r="L155" s="76" t="s">
        <v>2064</v>
      </c>
      <c r="M155" s="76" t="s">
        <v>507</v>
      </c>
      <c r="N155" s="76" t="s">
        <v>507</v>
      </c>
      <c r="O155" s="76" t="s">
        <v>507</v>
      </c>
      <c r="P155" s="21" t="s">
        <v>2065</v>
      </c>
      <c r="Q155" s="76" t="s">
        <v>507</v>
      </c>
      <c r="R155" s="76" t="s">
        <v>507</v>
      </c>
      <c r="S155" s="76" t="s">
        <v>507</v>
      </c>
      <c r="T155" s="76"/>
      <c r="U155" s="76"/>
      <c r="V155" s="76"/>
      <c r="W155" s="76"/>
      <c r="X155" s="76"/>
      <c r="Y155" s="76"/>
    </row>
    <row r="156" spans="1:25">
      <c r="A156" s="76">
        <v>845</v>
      </c>
      <c r="B156" s="76" t="s">
        <v>1014</v>
      </c>
      <c r="C156" s="21">
        <v>40952</v>
      </c>
      <c r="D156" s="21">
        <v>40997</v>
      </c>
      <c r="E156" s="76" t="s">
        <v>1593</v>
      </c>
      <c r="F156" s="76" t="s">
        <v>1585</v>
      </c>
      <c r="G156" s="76" t="s">
        <v>1032</v>
      </c>
      <c r="H156" s="76" t="s">
        <v>507</v>
      </c>
      <c r="I156" s="76" t="s">
        <v>507</v>
      </c>
      <c r="J156" s="21" t="s">
        <v>2066</v>
      </c>
      <c r="K156" s="21" t="s">
        <v>1489</v>
      </c>
      <c r="L156" s="76" t="s">
        <v>2067</v>
      </c>
      <c r="M156" s="76" t="s">
        <v>507</v>
      </c>
      <c r="N156" s="76" t="s">
        <v>507</v>
      </c>
      <c r="O156" s="76" t="s">
        <v>507</v>
      </c>
      <c r="P156" s="21" t="s">
        <v>2477</v>
      </c>
      <c r="Q156" s="76" t="s">
        <v>507</v>
      </c>
      <c r="R156" s="76" t="s">
        <v>507</v>
      </c>
      <c r="S156" s="76" t="s">
        <v>507</v>
      </c>
      <c r="T156" s="76"/>
      <c r="U156" s="76"/>
      <c r="V156" s="76"/>
      <c r="W156" s="76"/>
      <c r="X156" s="76"/>
      <c r="Y156" s="76"/>
    </row>
    <row r="157" spans="1:25">
      <c r="A157" s="76">
        <v>848</v>
      </c>
      <c r="B157" s="76" t="s">
        <v>1020</v>
      </c>
      <c r="C157" s="21">
        <v>40952</v>
      </c>
      <c r="D157" s="21">
        <v>40997</v>
      </c>
      <c r="E157" s="76" t="s">
        <v>1584</v>
      </c>
      <c r="F157" s="76" t="s">
        <v>1585</v>
      </c>
      <c r="G157" s="76" t="s">
        <v>1037</v>
      </c>
      <c r="H157" s="76" t="s">
        <v>1533</v>
      </c>
      <c r="I157" s="76">
        <v>40974</v>
      </c>
      <c r="J157" s="21" t="s">
        <v>2068</v>
      </c>
      <c r="K157" s="21" t="s">
        <v>1463</v>
      </c>
      <c r="L157" s="76" t="s">
        <v>2069</v>
      </c>
      <c r="M157" s="76" t="s">
        <v>1532</v>
      </c>
      <c r="N157" s="76" t="s">
        <v>1615</v>
      </c>
      <c r="O157" s="76">
        <v>40974</v>
      </c>
      <c r="P157" s="21" t="s">
        <v>2070</v>
      </c>
      <c r="Q157" s="76" t="s">
        <v>507</v>
      </c>
      <c r="R157" s="76" t="s">
        <v>507</v>
      </c>
      <c r="S157" s="76" t="s">
        <v>507</v>
      </c>
      <c r="T157" s="76"/>
      <c r="U157" s="76"/>
      <c r="V157" s="21"/>
      <c r="W157" s="76"/>
      <c r="X157" s="76"/>
      <c r="Y157" s="76"/>
    </row>
    <row r="158" spans="1:25">
      <c r="A158" s="76">
        <v>849</v>
      </c>
      <c r="B158" s="76" t="s">
        <v>1005</v>
      </c>
      <c r="C158" s="21">
        <v>40952</v>
      </c>
      <c r="D158" s="21">
        <v>40997</v>
      </c>
      <c r="E158" s="76" t="s">
        <v>1584</v>
      </c>
      <c r="F158" s="76" t="s">
        <v>1585</v>
      </c>
      <c r="G158" s="76" t="s">
        <v>1024</v>
      </c>
      <c r="H158" s="76" t="s">
        <v>1513</v>
      </c>
      <c r="I158" s="76">
        <v>40969</v>
      </c>
      <c r="J158" s="21" t="s">
        <v>2071</v>
      </c>
      <c r="K158" s="21" t="s">
        <v>1458</v>
      </c>
      <c r="L158" s="76" t="s">
        <v>2072</v>
      </c>
      <c r="M158" s="76" t="s">
        <v>1514</v>
      </c>
      <c r="N158" s="76" t="s">
        <v>1602</v>
      </c>
      <c r="O158" s="76">
        <v>40970</v>
      </c>
      <c r="P158" s="21" t="s">
        <v>507</v>
      </c>
      <c r="Q158" s="76" t="s">
        <v>507</v>
      </c>
      <c r="R158" s="76" t="s">
        <v>507</v>
      </c>
      <c r="S158" s="76" t="s">
        <v>507</v>
      </c>
      <c r="T158" s="76"/>
      <c r="U158" s="76"/>
      <c r="V158" s="21"/>
      <c r="W158" s="76"/>
      <c r="X158" s="76"/>
      <c r="Y158" s="76"/>
    </row>
    <row r="159" spans="1:25">
      <c r="A159" s="76">
        <v>851</v>
      </c>
      <c r="B159" s="76" t="s">
        <v>1010</v>
      </c>
      <c r="C159" s="21">
        <v>40952</v>
      </c>
      <c r="D159" s="21">
        <v>40997</v>
      </c>
      <c r="E159" s="76" t="s">
        <v>1584</v>
      </c>
      <c r="F159" s="76" t="s">
        <v>1585</v>
      </c>
      <c r="G159" s="76" t="s">
        <v>1028</v>
      </c>
      <c r="H159" s="76" t="s">
        <v>2073</v>
      </c>
      <c r="I159" s="76">
        <v>40955</v>
      </c>
      <c r="J159" s="21" t="s">
        <v>2074</v>
      </c>
      <c r="K159" s="21" t="s">
        <v>1392</v>
      </c>
      <c r="L159" s="76" t="s">
        <v>2075</v>
      </c>
      <c r="M159" s="76" t="s">
        <v>2076</v>
      </c>
      <c r="N159" s="76" t="s">
        <v>1647</v>
      </c>
      <c r="O159" s="76">
        <v>40956</v>
      </c>
      <c r="P159" s="21" t="s">
        <v>507</v>
      </c>
      <c r="Q159" s="76" t="s">
        <v>507</v>
      </c>
      <c r="R159" s="76" t="s">
        <v>507</v>
      </c>
      <c r="S159" s="76" t="s">
        <v>507</v>
      </c>
      <c r="T159" s="76"/>
      <c r="U159" s="76"/>
      <c r="V159" s="21"/>
      <c r="W159" s="76"/>
      <c r="X159" s="76"/>
      <c r="Y159" s="76"/>
    </row>
    <row r="160" spans="1:25">
      <c r="A160" s="76">
        <v>853</v>
      </c>
      <c r="B160" s="76" t="s">
        <v>1015</v>
      </c>
      <c r="C160" s="21">
        <v>40952</v>
      </c>
      <c r="D160" s="21">
        <v>40997</v>
      </c>
      <c r="E160" s="76" t="s">
        <v>1584</v>
      </c>
      <c r="F160" s="76" t="s">
        <v>1585</v>
      </c>
      <c r="G160" s="76" t="s">
        <v>165</v>
      </c>
      <c r="H160" s="76" t="s">
        <v>1527</v>
      </c>
      <c r="I160" s="76">
        <v>40970</v>
      </c>
      <c r="J160" s="21" t="s">
        <v>1077</v>
      </c>
      <c r="K160" s="21" t="s">
        <v>1078</v>
      </c>
      <c r="L160" s="76" t="s">
        <v>1079</v>
      </c>
      <c r="M160" s="76" t="s">
        <v>1413</v>
      </c>
      <c r="N160" s="76" t="s">
        <v>1615</v>
      </c>
      <c r="O160" s="76">
        <v>40970</v>
      </c>
      <c r="P160" s="21" t="s">
        <v>507</v>
      </c>
      <c r="Q160" s="76" t="s">
        <v>507</v>
      </c>
      <c r="R160" s="76" t="s">
        <v>507</v>
      </c>
      <c r="S160" s="76" t="s">
        <v>507</v>
      </c>
      <c r="T160" s="76"/>
      <c r="U160" s="76"/>
      <c r="V160" s="21"/>
      <c r="W160" s="76"/>
      <c r="X160" s="76"/>
      <c r="Y160" s="76"/>
    </row>
    <row r="161" spans="1:25">
      <c r="A161" s="76" t="s">
        <v>2390</v>
      </c>
      <c r="B161" s="76" t="s">
        <v>1006</v>
      </c>
      <c r="C161" s="21">
        <v>40952</v>
      </c>
      <c r="D161" s="21">
        <v>40997</v>
      </c>
      <c r="E161" s="76" t="s">
        <v>1650</v>
      </c>
      <c r="F161" s="76" t="s">
        <v>1585</v>
      </c>
      <c r="G161" s="76" t="s">
        <v>1025</v>
      </c>
      <c r="H161" s="76" t="s">
        <v>2601</v>
      </c>
      <c r="I161" s="76">
        <v>40974</v>
      </c>
      <c r="J161" s="21" t="s">
        <v>2078</v>
      </c>
      <c r="K161" s="21" t="s">
        <v>1459</v>
      </c>
      <c r="L161" s="76" t="s">
        <v>2079</v>
      </c>
      <c r="M161" s="76" t="s">
        <v>507</v>
      </c>
      <c r="N161" s="76" t="s">
        <v>507</v>
      </c>
      <c r="O161" s="76" t="s">
        <v>507</v>
      </c>
      <c r="P161" s="21" t="s">
        <v>507</v>
      </c>
      <c r="Q161" s="76" t="s">
        <v>507</v>
      </c>
      <c r="R161" s="76" t="s">
        <v>507</v>
      </c>
      <c r="S161" s="76" t="s">
        <v>507</v>
      </c>
      <c r="T161" s="76"/>
      <c r="U161" s="76"/>
      <c r="V161" s="76"/>
      <c r="W161" s="76"/>
      <c r="X161" s="76"/>
      <c r="Y161" s="76"/>
    </row>
    <row r="162" spans="1:25">
      <c r="A162" s="76">
        <v>857</v>
      </c>
      <c r="B162" s="76" t="s">
        <v>1011</v>
      </c>
      <c r="C162" s="21">
        <v>40952</v>
      </c>
      <c r="D162" s="21">
        <v>40997</v>
      </c>
      <c r="E162" s="76" t="s">
        <v>1593</v>
      </c>
      <c r="F162" s="76" t="s">
        <v>1585</v>
      </c>
      <c r="G162" s="76" t="s">
        <v>1029</v>
      </c>
      <c r="H162" s="76" t="s">
        <v>507</v>
      </c>
      <c r="I162" s="76" t="s">
        <v>507</v>
      </c>
      <c r="J162" s="21" t="s">
        <v>2080</v>
      </c>
      <c r="K162" s="21" t="s">
        <v>1479</v>
      </c>
      <c r="L162" s="76" t="s">
        <v>2081</v>
      </c>
      <c r="M162" s="76" t="s">
        <v>507</v>
      </c>
      <c r="N162" s="76" t="s">
        <v>507</v>
      </c>
      <c r="O162" s="76" t="s">
        <v>507</v>
      </c>
      <c r="P162" s="21" t="s">
        <v>2564</v>
      </c>
      <c r="Q162" s="76" t="s">
        <v>507</v>
      </c>
      <c r="R162" s="76" t="s">
        <v>507</v>
      </c>
      <c r="S162" s="76" t="s">
        <v>507</v>
      </c>
      <c r="T162" s="76"/>
      <c r="U162" s="76"/>
      <c r="V162" s="76"/>
      <c r="W162" s="76"/>
      <c r="X162" s="76"/>
      <c r="Y162" s="76"/>
    </row>
    <row r="163" spans="1:25">
      <c r="A163" s="76">
        <v>859</v>
      </c>
      <c r="B163" s="76" t="s">
        <v>1016</v>
      </c>
      <c r="C163" s="21">
        <v>40952</v>
      </c>
      <c r="D163" s="21">
        <v>40997</v>
      </c>
      <c r="E163" s="76" t="s">
        <v>1584</v>
      </c>
      <c r="F163" s="76" t="s">
        <v>1585</v>
      </c>
      <c r="G163" s="76" t="s">
        <v>1033</v>
      </c>
      <c r="H163" s="76" t="s">
        <v>1512</v>
      </c>
      <c r="I163" s="76">
        <v>40969</v>
      </c>
      <c r="J163" s="21" t="s">
        <v>2082</v>
      </c>
      <c r="K163" s="21" t="s">
        <v>1390</v>
      </c>
      <c r="L163" s="76" t="s">
        <v>2083</v>
      </c>
      <c r="M163" s="76" t="s">
        <v>1412</v>
      </c>
      <c r="N163" s="76" t="s">
        <v>1615</v>
      </c>
      <c r="O163" s="76">
        <v>40970</v>
      </c>
      <c r="P163" s="21" t="s">
        <v>507</v>
      </c>
      <c r="Q163" s="76" t="s">
        <v>507</v>
      </c>
      <c r="R163" s="76" t="s">
        <v>507</v>
      </c>
      <c r="S163" s="76" t="s">
        <v>507</v>
      </c>
      <c r="T163" s="76"/>
      <c r="U163" s="76"/>
      <c r="V163" s="21"/>
      <c r="W163" s="76"/>
      <c r="X163" s="76"/>
      <c r="Y163" s="76"/>
    </row>
    <row r="164" spans="1:25">
      <c r="A164" s="76">
        <v>861</v>
      </c>
      <c r="B164" s="76" t="s">
        <v>1021</v>
      </c>
      <c r="C164" s="21">
        <v>40952</v>
      </c>
      <c r="D164" s="21">
        <v>40997</v>
      </c>
      <c r="E164" s="76" t="s">
        <v>1593</v>
      </c>
      <c r="F164" s="76" t="s">
        <v>1585</v>
      </c>
      <c r="G164" s="76" t="s">
        <v>1038</v>
      </c>
      <c r="H164" s="76" t="s">
        <v>507</v>
      </c>
      <c r="I164" s="76" t="s">
        <v>507</v>
      </c>
      <c r="J164" s="21" t="s">
        <v>2084</v>
      </c>
      <c r="K164" s="21" t="s">
        <v>1483</v>
      </c>
      <c r="L164" s="76" t="s">
        <v>2085</v>
      </c>
      <c r="M164" s="76" t="s">
        <v>507</v>
      </c>
      <c r="N164" s="76" t="s">
        <v>507</v>
      </c>
      <c r="O164" s="76" t="s">
        <v>507</v>
      </c>
      <c r="P164" s="21" t="s">
        <v>2476</v>
      </c>
      <c r="Q164" s="76" t="s">
        <v>507</v>
      </c>
      <c r="R164" s="76" t="s">
        <v>507</v>
      </c>
      <c r="S164" s="76" t="s">
        <v>507</v>
      </c>
      <c r="T164" s="76"/>
      <c r="U164" s="76"/>
      <c r="V164" s="76"/>
      <c r="W164" s="76"/>
      <c r="X164" s="76"/>
      <c r="Y164" s="76"/>
    </row>
    <row r="165" spans="1:25">
      <c r="A165" s="76">
        <v>863</v>
      </c>
      <c r="B165" s="76" t="s">
        <v>1007</v>
      </c>
      <c r="C165" s="21">
        <v>40952</v>
      </c>
      <c r="D165" s="21">
        <v>40997</v>
      </c>
      <c r="E165" s="76" t="s">
        <v>1593</v>
      </c>
      <c r="F165" s="76" t="s">
        <v>1585</v>
      </c>
      <c r="G165" s="76" t="s">
        <v>1026</v>
      </c>
      <c r="H165" s="76" t="s">
        <v>507</v>
      </c>
      <c r="I165" s="76" t="s">
        <v>507</v>
      </c>
      <c r="J165" s="21" t="s">
        <v>2086</v>
      </c>
      <c r="K165" s="21" t="s">
        <v>1478</v>
      </c>
      <c r="L165" s="76" t="s">
        <v>2087</v>
      </c>
      <c r="M165" s="76" t="s">
        <v>507</v>
      </c>
      <c r="N165" s="76" t="s">
        <v>507</v>
      </c>
      <c r="O165" s="76" t="s">
        <v>507</v>
      </c>
      <c r="P165" s="21" t="s">
        <v>2476</v>
      </c>
      <c r="Q165" s="76" t="s">
        <v>507</v>
      </c>
      <c r="R165" s="76" t="s">
        <v>507</v>
      </c>
      <c r="S165" s="76" t="s">
        <v>507</v>
      </c>
      <c r="T165" s="76"/>
      <c r="U165" s="76"/>
      <c r="V165" s="76"/>
      <c r="W165" s="76"/>
      <c r="X165" s="76"/>
      <c r="Y165" s="76"/>
    </row>
    <row r="166" spans="1:25">
      <c r="A166" s="76">
        <v>865</v>
      </c>
      <c r="B166" s="76" t="s">
        <v>1012</v>
      </c>
      <c r="C166" s="21">
        <v>40952</v>
      </c>
      <c r="D166" s="21">
        <v>40997</v>
      </c>
      <c r="E166" s="76" t="s">
        <v>1593</v>
      </c>
      <c r="F166" s="76" t="s">
        <v>1585</v>
      </c>
      <c r="G166" s="76" t="s">
        <v>1030</v>
      </c>
      <c r="H166" s="76" t="s">
        <v>507</v>
      </c>
      <c r="I166" s="76" t="s">
        <v>507</v>
      </c>
      <c r="J166" s="21" t="s">
        <v>2088</v>
      </c>
      <c r="K166" s="21" t="s">
        <v>1480</v>
      </c>
      <c r="L166" s="76" t="s">
        <v>2089</v>
      </c>
      <c r="M166" s="76" t="s">
        <v>507</v>
      </c>
      <c r="N166" s="76" t="s">
        <v>507</v>
      </c>
      <c r="O166" s="76" t="s">
        <v>507</v>
      </c>
      <c r="P166" s="21" t="s">
        <v>2564</v>
      </c>
      <c r="Q166" s="76" t="s">
        <v>507</v>
      </c>
      <c r="R166" s="76" t="s">
        <v>507</v>
      </c>
      <c r="S166" s="76" t="s">
        <v>507</v>
      </c>
      <c r="T166" s="76"/>
      <c r="U166" s="76"/>
      <c r="V166" s="76"/>
      <c r="W166" s="76"/>
      <c r="X166" s="76"/>
      <c r="Y166" s="76"/>
    </row>
    <row r="167" spans="1:25">
      <c r="A167" s="76">
        <v>867</v>
      </c>
      <c r="B167" s="76" t="s">
        <v>1018</v>
      </c>
      <c r="C167" s="21">
        <v>40952</v>
      </c>
      <c r="D167" s="21">
        <v>40997</v>
      </c>
      <c r="E167" s="76" t="s">
        <v>1584</v>
      </c>
      <c r="F167" s="76" t="s">
        <v>1585</v>
      </c>
      <c r="G167" s="76" t="s">
        <v>1035</v>
      </c>
      <c r="H167" s="76" t="s">
        <v>1440</v>
      </c>
      <c r="I167" s="76">
        <v>40968</v>
      </c>
      <c r="J167" s="21" t="s">
        <v>2090</v>
      </c>
      <c r="K167" s="21" t="s">
        <v>1460</v>
      </c>
      <c r="L167" s="76" t="s">
        <v>2091</v>
      </c>
      <c r="M167" s="76" t="s">
        <v>1424</v>
      </c>
      <c r="N167" s="76" t="s">
        <v>2092</v>
      </c>
      <c r="O167" s="76">
        <v>40968</v>
      </c>
      <c r="P167" s="21" t="s">
        <v>507</v>
      </c>
      <c r="Q167" s="76" t="s">
        <v>507</v>
      </c>
      <c r="R167" s="76" t="s">
        <v>507</v>
      </c>
      <c r="S167" s="76" t="s">
        <v>507</v>
      </c>
      <c r="T167" s="76"/>
      <c r="U167" s="76"/>
      <c r="V167" s="21"/>
      <c r="W167" s="76"/>
      <c r="X167" s="76"/>
      <c r="Y167" s="76"/>
    </row>
    <row r="168" spans="1:25">
      <c r="A168" s="76">
        <v>870</v>
      </c>
      <c r="B168" s="76" t="s">
        <v>1565</v>
      </c>
      <c r="C168" s="21">
        <v>40954</v>
      </c>
      <c r="D168" s="21">
        <v>40999</v>
      </c>
      <c r="E168" s="76" t="s">
        <v>1584</v>
      </c>
      <c r="F168" s="76" t="s">
        <v>1831</v>
      </c>
      <c r="G168" s="76" t="s">
        <v>2093</v>
      </c>
      <c r="H168" s="76" t="s">
        <v>2094</v>
      </c>
      <c r="I168" s="76">
        <v>40989</v>
      </c>
      <c r="J168" s="21" t="s">
        <v>2095</v>
      </c>
      <c r="K168" s="21" t="s">
        <v>2096</v>
      </c>
      <c r="L168" s="76" t="s">
        <v>2097</v>
      </c>
      <c r="M168" s="76" t="s">
        <v>2480</v>
      </c>
      <c r="N168" s="76" t="s">
        <v>1861</v>
      </c>
      <c r="O168" s="76">
        <v>40989</v>
      </c>
      <c r="P168" s="21" t="s">
        <v>507</v>
      </c>
      <c r="Q168" s="76" t="s">
        <v>507</v>
      </c>
      <c r="R168" s="76" t="s">
        <v>507</v>
      </c>
      <c r="S168" s="76" t="s">
        <v>507</v>
      </c>
      <c r="T168" s="76"/>
      <c r="U168" s="76"/>
      <c r="V168" s="76"/>
      <c r="W168" s="76"/>
      <c r="X168" s="76"/>
      <c r="Y168" s="76"/>
    </row>
    <row r="169" spans="1:25">
      <c r="A169" s="76" t="s">
        <v>2098</v>
      </c>
      <c r="B169" s="76" t="s">
        <v>1567</v>
      </c>
      <c r="C169" s="21">
        <v>40954</v>
      </c>
      <c r="D169" s="21">
        <v>40999</v>
      </c>
      <c r="E169" s="76" t="s">
        <v>1741</v>
      </c>
      <c r="F169" s="76" t="s">
        <v>1831</v>
      </c>
      <c r="G169" s="76" t="s">
        <v>2099</v>
      </c>
      <c r="H169" s="76" t="s">
        <v>507</v>
      </c>
      <c r="I169" s="76" t="s">
        <v>507</v>
      </c>
      <c r="J169" s="21" t="s">
        <v>2100</v>
      </c>
      <c r="K169" s="21" t="s">
        <v>2101</v>
      </c>
      <c r="L169" s="76" t="s">
        <v>1552</v>
      </c>
      <c r="M169" s="76" t="s">
        <v>507</v>
      </c>
      <c r="N169" s="76" t="s">
        <v>507</v>
      </c>
      <c r="O169" s="76" t="s">
        <v>507</v>
      </c>
      <c r="P169" s="76" t="s">
        <v>2102</v>
      </c>
      <c r="Q169" s="76" t="s">
        <v>507</v>
      </c>
      <c r="R169" s="76" t="s">
        <v>507</v>
      </c>
      <c r="S169" s="76" t="s">
        <v>507</v>
      </c>
      <c r="T169" s="76"/>
      <c r="U169" s="76"/>
      <c r="V169" s="76"/>
      <c r="W169" s="76"/>
      <c r="X169" s="76"/>
      <c r="Y169" s="76"/>
    </row>
    <row r="170" spans="1:25">
      <c r="A170" s="76">
        <v>837</v>
      </c>
      <c r="B170" s="76" t="s">
        <v>1504</v>
      </c>
      <c r="C170" s="21">
        <v>40954</v>
      </c>
      <c r="D170" s="21">
        <v>40999</v>
      </c>
      <c r="E170" s="76" t="s">
        <v>1593</v>
      </c>
      <c r="F170" s="76" t="s">
        <v>1585</v>
      </c>
      <c r="G170" s="76" t="s">
        <v>2103</v>
      </c>
      <c r="H170" s="76" t="s">
        <v>507</v>
      </c>
      <c r="I170" s="76" t="s">
        <v>507</v>
      </c>
      <c r="J170" s="21" t="s">
        <v>2104</v>
      </c>
      <c r="K170" s="21" t="s">
        <v>1501</v>
      </c>
      <c r="L170" s="76" t="s">
        <v>2105</v>
      </c>
      <c r="M170" s="76" t="s">
        <v>507</v>
      </c>
      <c r="N170" s="76" t="s">
        <v>507</v>
      </c>
      <c r="O170" s="76" t="s">
        <v>507</v>
      </c>
      <c r="P170" s="21" t="s">
        <v>2569</v>
      </c>
      <c r="Q170" s="76" t="s">
        <v>507</v>
      </c>
      <c r="R170" s="76" t="s">
        <v>507</v>
      </c>
      <c r="S170" s="76" t="s">
        <v>507</v>
      </c>
      <c r="T170" s="76"/>
      <c r="U170" s="76"/>
      <c r="V170" s="76"/>
      <c r="W170" s="76"/>
      <c r="X170" s="76"/>
      <c r="Y170" s="76"/>
    </row>
    <row r="171" spans="1:25">
      <c r="A171" s="76">
        <v>844</v>
      </c>
      <c r="B171" s="76" t="s">
        <v>1502</v>
      </c>
      <c r="C171" s="21">
        <v>40954</v>
      </c>
      <c r="D171" s="21">
        <v>40999</v>
      </c>
      <c r="E171" s="76" t="s">
        <v>1650</v>
      </c>
      <c r="F171" s="76" t="s">
        <v>1585</v>
      </c>
      <c r="G171" s="76" t="s">
        <v>1402</v>
      </c>
      <c r="H171" s="76" t="s">
        <v>2893</v>
      </c>
      <c r="I171" s="76">
        <v>41012</v>
      </c>
      <c r="J171" s="21" t="s">
        <v>2106</v>
      </c>
      <c r="K171" s="21" t="s">
        <v>1465</v>
      </c>
      <c r="L171" s="76" t="s">
        <v>2107</v>
      </c>
      <c r="M171" s="76" t="s">
        <v>507</v>
      </c>
      <c r="N171" s="76" t="s">
        <v>2894</v>
      </c>
      <c r="O171" s="76" t="s">
        <v>507</v>
      </c>
      <c r="P171" s="21" t="s">
        <v>507</v>
      </c>
      <c r="Q171" s="76" t="s">
        <v>507</v>
      </c>
      <c r="R171" s="76" t="s">
        <v>507</v>
      </c>
      <c r="S171" s="76" t="s">
        <v>507</v>
      </c>
      <c r="T171" s="76"/>
      <c r="U171" s="76"/>
      <c r="V171" s="76"/>
      <c r="W171" s="76"/>
      <c r="X171" s="76"/>
      <c r="Y171" s="76"/>
    </row>
    <row r="172" spans="1:25">
      <c r="A172" s="76">
        <v>846</v>
      </c>
      <c r="B172" s="76" t="s">
        <v>1566</v>
      </c>
      <c r="C172" s="21">
        <v>40954</v>
      </c>
      <c r="D172" s="21">
        <v>40999</v>
      </c>
      <c r="E172" s="76" t="s">
        <v>1584</v>
      </c>
      <c r="F172" s="76" t="s">
        <v>1831</v>
      </c>
      <c r="G172" s="76" t="s">
        <v>2108</v>
      </c>
      <c r="H172" s="76" t="s">
        <v>1528</v>
      </c>
      <c r="I172" s="76">
        <v>40973</v>
      </c>
      <c r="J172" s="21" t="s">
        <v>2109</v>
      </c>
      <c r="K172" s="21" t="s">
        <v>2110</v>
      </c>
      <c r="L172" s="76" t="s">
        <v>2111</v>
      </c>
      <c r="M172" s="76" t="s">
        <v>2112</v>
      </c>
      <c r="N172" s="76" t="s">
        <v>1861</v>
      </c>
      <c r="O172" s="76">
        <v>40973</v>
      </c>
      <c r="P172" s="21" t="s">
        <v>507</v>
      </c>
      <c r="Q172" s="76" t="s">
        <v>507</v>
      </c>
      <c r="R172" s="76" t="s">
        <v>507</v>
      </c>
      <c r="S172" s="76" t="s">
        <v>507</v>
      </c>
      <c r="T172" s="76"/>
      <c r="U172" s="76"/>
      <c r="V172" s="21"/>
      <c r="W172" s="76"/>
      <c r="X172" s="76"/>
      <c r="Y172" s="76"/>
    </row>
    <row r="173" spans="1:25">
      <c r="A173" s="76">
        <v>866</v>
      </c>
      <c r="B173" s="76" t="s">
        <v>1408</v>
      </c>
      <c r="C173" s="21">
        <v>40954</v>
      </c>
      <c r="D173" s="21">
        <v>40999</v>
      </c>
      <c r="E173" s="76" t="s">
        <v>1584</v>
      </c>
      <c r="F173" s="76" t="s">
        <v>1585</v>
      </c>
      <c r="G173" s="76" t="s">
        <v>2113</v>
      </c>
      <c r="H173" s="76" t="s">
        <v>1432</v>
      </c>
      <c r="I173" s="76">
        <v>40967</v>
      </c>
      <c r="J173" s="21" t="s">
        <v>2114</v>
      </c>
      <c r="K173" s="21" t="s">
        <v>1430</v>
      </c>
      <c r="L173" s="76" t="s">
        <v>2115</v>
      </c>
      <c r="M173" s="76" t="s">
        <v>1431</v>
      </c>
      <c r="N173" s="76" t="s">
        <v>1609</v>
      </c>
      <c r="O173" s="76">
        <v>40967</v>
      </c>
      <c r="P173" s="21" t="s">
        <v>507</v>
      </c>
      <c r="Q173" s="76" t="s">
        <v>507</v>
      </c>
      <c r="R173" s="76" t="s">
        <v>507</v>
      </c>
      <c r="S173" s="76" t="s">
        <v>507</v>
      </c>
      <c r="T173" s="76"/>
      <c r="U173" s="76"/>
      <c r="V173" s="21"/>
      <c r="W173" s="76"/>
      <c r="X173" s="76"/>
      <c r="Y173" s="76"/>
    </row>
    <row r="174" spans="1:25">
      <c r="A174" s="76">
        <v>868</v>
      </c>
      <c r="B174" s="76" t="s">
        <v>1503</v>
      </c>
      <c r="C174" s="21">
        <v>40954</v>
      </c>
      <c r="D174" s="21">
        <v>40999</v>
      </c>
      <c r="E174" s="76" t="s">
        <v>1593</v>
      </c>
      <c r="F174" s="76" t="s">
        <v>1585</v>
      </c>
      <c r="G174" s="76" t="s">
        <v>2116</v>
      </c>
      <c r="H174" s="76" t="s">
        <v>507</v>
      </c>
      <c r="I174" s="76" t="s">
        <v>507</v>
      </c>
      <c r="J174" s="21" t="s">
        <v>2117</v>
      </c>
      <c r="K174" s="21" t="s">
        <v>1500</v>
      </c>
      <c r="L174" s="76" t="s">
        <v>2118</v>
      </c>
      <c r="M174" s="76" t="s">
        <v>507</v>
      </c>
      <c r="N174" s="76" t="s">
        <v>507</v>
      </c>
      <c r="O174" s="76" t="s">
        <v>507</v>
      </c>
      <c r="P174" s="21" t="s">
        <v>2569</v>
      </c>
      <c r="Q174" s="76" t="s">
        <v>507</v>
      </c>
      <c r="R174" s="76" t="s">
        <v>507</v>
      </c>
      <c r="S174" s="76" t="s">
        <v>507</v>
      </c>
      <c r="T174" s="76"/>
      <c r="U174" s="76"/>
      <c r="V174" s="76"/>
      <c r="W174" s="76"/>
      <c r="X174" s="76"/>
      <c r="Y174" s="76"/>
    </row>
    <row r="175" spans="1:25">
      <c r="A175" s="76">
        <v>864</v>
      </c>
      <c r="B175" s="76" t="s">
        <v>1167</v>
      </c>
      <c r="C175" s="21">
        <v>40953</v>
      </c>
      <c r="D175" s="21">
        <v>40998</v>
      </c>
      <c r="E175" s="76" t="s">
        <v>1593</v>
      </c>
      <c r="F175" s="76" t="s">
        <v>1585</v>
      </c>
      <c r="G175" s="76" t="s">
        <v>2119</v>
      </c>
      <c r="H175" s="76" t="s">
        <v>507</v>
      </c>
      <c r="I175" s="76" t="s">
        <v>507</v>
      </c>
      <c r="J175" s="21" t="s">
        <v>1169</v>
      </c>
      <c r="K175" s="21" t="s">
        <v>1170</v>
      </c>
      <c r="L175" s="76" t="s">
        <v>1171</v>
      </c>
      <c r="M175" s="76" t="s">
        <v>507</v>
      </c>
      <c r="N175" s="76" t="s">
        <v>507</v>
      </c>
      <c r="O175" s="76" t="s">
        <v>507</v>
      </c>
      <c r="P175" s="21" t="s">
        <v>2570</v>
      </c>
      <c r="Q175" s="76" t="s">
        <v>507</v>
      </c>
      <c r="R175" s="76" t="s">
        <v>507</v>
      </c>
      <c r="S175" s="76" t="s">
        <v>507</v>
      </c>
      <c r="T175" s="76"/>
      <c r="U175" s="76"/>
      <c r="V175" s="76"/>
      <c r="W175" s="76"/>
      <c r="X175" s="76"/>
      <c r="Y175" s="76"/>
    </row>
    <row r="176" spans="1:25">
      <c r="A176" s="76">
        <v>833</v>
      </c>
      <c r="B176" s="76" t="s">
        <v>1103</v>
      </c>
      <c r="C176" s="21">
        <v>40953</v>
      </c>
      <c r="D176" s="21">
        <v>40998</v>
      </c>
      <c r="E176" s="76" t="s">
        <v>1593</v>
      </c>
      <c r="F176" s="76" t="s">
        <v>1585</v>
      </c>
      <c r="G176" s="76" t="s">
        <v>2120</v>
      </c>
      <c r="H176" s="76" t="s">
        <v>507</v>
      </c>
      <c r="I176" s="76" t="s">
        <v>507</v>
      </c>
      <c r="J176" s="21" t="s">
        <v>1104</v>
      </c>
      <c r="K176" s="21" t="s">
        <v>1105</v>
      </c>
      <c r="L176" s="76" t="s">
        <v>1106</v>
      </c>
      <c r="M176" s="76" t="s">
        <v>507</v>
      </c>
      <c r="N176" s="76" t="s">
        <v>507</v>
      </c>
      <c r="O176" s="76" t="s">
        <v>507</v>
      </c>
      <c r="P176" s="21" t="s">
        <v>2479</v>
      </c>
      <c r="Q176" s="76" t="s">
        <v>507</v>
      </c>
      <c r="R176" s="76" t="s">
        <v>507</v>
      </c>
      <c r="S176" s="76" t="s">
        <v>507</v>
      </c>
      <c r="T176" s="76"/>
      <c r="U176" s="76"/>
      <c r="V176" s="76"/>
      <c r="W176" s="76"/>
      <c r="X176" s="76"/>
      <c r="Y176" s="76"/>
    </row>
    <row r="177" spans="1:25">
      <c r="A177" s="76">
        <v>835</v>
      </c>
      <c r="B177" s="76" t="s">
        <v>1107</v>
      </c>
      <c r="C177" s="21">
        <v>40953</v>
      </c>
      <c r="D177" s="21">
        <v>40998</v>
      </c>
      <c r="E177" s="76" t="s">
        <v>1650</v>
      </c>
      <c r="F177" s="76" t="s">
        <v>1831</v>
      </c>
      <c r="G177" s="76" t="s">
        <v>2121</v>
      </c>
      <c r="H177" s="76" t="s">
        <v>2122</v>
      </c>
      <c r="I177" s="76">
        <v>40975</v>
      </c>
      <c r="J177" s="21" t="s">
        <v>1109</v>
      </c>
      <c r="K177" s="21" t="s">
        <v>1110</v>
      </c>
      <c r="L177" s="76" t="s">
        <v>1111</v>
      </c>
      <c r="M177" s="76" t="s">
        <v>507</v>
      </c>
      <c r="N177" s="76" t="s">
        <v>507</v>
      </c>
      <c r="O177" s="76" t="s">
        <v>507</v>
      </c>
      <c r="P177" s="21" t="s">
        <v>507</v>
      </c>
      <c r="Q177" s="76" t="s">
        <v>507</v>
      </c>
      <c r="R177" s="76" t="s">
        <v>507</v>
      </c>
      <c r="S177" s="76" t="s">
        <v>507</v>
      </c>
      <c r="T177" s="76"/>
      <c r="U177" s="76"/>
      <c r="V177" s="76"/>
      <c r="W177" s="76"/>
      <c r="X177" s="76"/>
      <c r="Y177" s="76"/>
    </row>
    <row r="178" spans="1:25">
      <c r="A178" s="76">
        <v>838</v>
      </c>
      <c r="B178" s="76" t="s">
        <v>1112</v>
      </c>
      <c r="C178" s="21">
        <v>40953</v>
      </c>
      <c r="D178" s="21">
        <v>40998</v>
      </c>
      <c r="E178" s="76" t="s">
        <v>1593</v>
      </c>
      <c r="F178" s="76" t="s">
        <v>1585</v>
      </c>
      <c r="G178" s="76" t="s">
        <v>2123</v>
      </c>
      <c r="H178" s="76" t="s">
        <v>507</v>
      </c>
      <c r="I178" s="76" t="s">
        <v>507</v>
      </c>
      <c r="J178" s="21" t="s">
        <v>1114</v>
      </c>
      <c r="K178" s="21" t="s">
        <v>1115</v>
      </c>
      <c r="L178" s="76" t="s">
        <v>1116</v>
      </c>
      <c r="M178" s="76" t="s">
        <v>507</v>
      </c>
      <c r="N178" s="76" t="s">
        <v>507</v>
      </c>
      <c r="O178" s="76" t="s">
        <v>507</v>
      </c>
      <c r="P178" s="21" t="s">
        <v>2570</v>
      </c>
      <c r="Q178" s="76" t="s">
        <v>507</v>
      </c>
      <c r="R178" s="76" t="s">
        <v>507</v>
      </c>
      <c r="S178" s="76" t="s">
        <v>507</v>
      </c>
      <c r="T178" s="76"/>
      <c r="U178" s="76"/>
      <c r="V178" s="76"/>
      <c r="W178" s="76"/>
      <c r="X178" s="76"/>
      <c r="Y178" s="76"/>
    </row>
    <row r="179" spans="1:25">
      <c r="A179" s="76">
        <v>840</v>
      </c>
      <c r="B179" s="76" t="s">
        <v>1117</v>
      </c>
      <c r="C179" s="21">
        <v>40953</v>
      </c>
      <c r="D179" s="21">
        <v>40998</v>
      </c>
      <c r="E179" s="76" t="s">
        <v>1650</v>
      </c>
      <c r="F179" s="76" t="s">
        <v>1585</v>
      </c>
      <c r="G179" s="76" t="s">
        <v>2124</v>
      </c>
      <c r="H179" s="76" t="s">
        <v>2125</v>
      </c>
      <c r="I179" s="76">
        <v>41010</v>
      </c>
      <c r="J179" s="21" t="s">
        <v>1119</v>
      </c>
      <c r="K179" s="21" t="s">
        <v>1120</v>
      </c>
      <c r="L179" s="76" t="s">
        <v>1121</v>
      </c>
      <c r="M179" s="76" t="s">
        <v>2885</v>
      </c>
      <c r="N179" s="76" t="s">
        <v>1677</v>
      </c>
      <c r="O179" s="76" t="s">
        <v>507</v>
      </c>
      <c r="P179" s="21" t="s">
        <v>507</v>
      </c>
      <c r="Q179" s="76" t="s">
        <v>507</v>
      </c>
      <c r="R179" s="76" t="s">
        <v>507</v>
      </c>
      <c r="S179" s="76" t="s">
        <v>507</v>
      </c>
      <c r="T179" s="76"/>
      <c r="U179" s="76"/>
      <c r="V179" s="76"/>
      <c r="W179" s="76"/>
      <c r="X179" s="76"/>
      <c r="Y179" s="76"/>
    </row>
    <row r="180" spans="1:25">
      <c r="A180" s="76">
        <v>841</v>
      </c>
      <c r="B180" s="76" t="s">
        <v>1122</v>
      </c>
      <c r="C180" s="21">
        <v>40953</v>
      </c>
      <c r="D180" s="21">
        <v>40998</v>
      </c>
      <c r="E180" s="76" t="s">
        <v>1650</v>
      </c>
      <c r="F180" s="76" t="s">
        <v>1585</v>
      </c>
      <c r="G180" s="76" t="s">
        <v>2126</v>
      </c>
      <c r="H180" s="76" t="s">
        <v>2425</v>
      </c>
      <c r="I180" s="76">
        <v>40976</v>
      </c>
      <c r="J180" s="21" t="s">
        <v>1124</v>
      </c>
      <c r="K180" s="21" t="s">
        <v>1125</v>
      </c>
      <c r="L180" s="76" t="s">
        <v>1126</v>
      </c>
      <c r="M180" s="76" t="s">
        <v>507</v>
      </c>
      <c r="N180" s="76" t="s">
        <v>507</v>
      </c>
      <c r="O180" s="76" t="s">
        <v>507</v>
      </c>
      <c r="P180" s="21" t="s">
        <v>507</v>
      </c>
      <c r="Q180" s="76" t="s">
        <v>507</v>
      </c>
      <c r="R180" s="76" t="s">
        <v>507</v>
      </c>
      <c r="S180" s="76" t="s">
        <v>507</v>
      </c>
      <c r="T180" s="76"/>
      <c r="U180" s="76"/>
      <c r="V180" s="76"/>
      <c r="W180" s="76"/>
      <c r="X180" s="76"/>
      <c r="Y180" s="76"/>
    </row>
    <row r="181" spans="1:25">
      <c r="A181" s="76">
        <v>847</v>
      </c>
      <c r="B181" s="76" t="s">
        <v>1127</v>
      </c>
      <c r="C181" s="21">
        <v>40953</v>
      </c>
      <c r="D181" s="21">
        <v>40998</v>
      </c>
      <c r="E181" s="76" t="s">
        <v>1593</v>
      </c>
      <c r="F181" s="76" t="s">
        <v>1585</v>
      </c>
      <c r="G181" s="76" t="s">
        <v>2127</v>
      </c>
      <c r="H181" s="76" t="s">
        <v>507</v>
      </c>
      <c r="I181" s="76" t="s">
        <v>507</v>
      </c>
      <c r="J181" s="21" t="s">
        <v>1130</v>
      </c>
      <c r="K181" s="21" t="s">
        <v>1129</v>
      </c>
      <c r="L181" s="76" t="s">
        <v>1131</v>
      </c>
      <c r="M181" s="76" t="s">
        <v>507</v>
      </c>
      <c r="N181" s="76" t="s">
        <v>507</v>
      </c>
      <c r="O181" s="76" t="s">
        <v>507</v>
      </c>
      <c r="P181" s="21" t="s">
        <v>2570</v>
      </c>
      <c r="Q181" s="76" t="s">
        <v>507</v>
      </c>
      <c r="R181" s="76" t="s">
        <v>507</v>
      </c>
      <c r="S181" s="76" t="s">
        <v>507</v>
      </c>
      <c r="T181" s="76"/>
      <c r="U181" s="76"/>
      <c r="V181" s="76"/>
      <c r="W181" s="76"/>
      <c r="X181" s="76"/>
      <c r="Y181" s="76"/>
    </row>
    <row r="182" spans="1:25">
      <c r="A182" s="76" t="s">
        <v>2391</v>
      </c>
      <c r="B182" s="76" t="s">
        <v>1132</v>
      </c>
      <c r="C182" s="21">
        <v>40953</v>
      </c>
      <c r="D182" s="21">
        <v>40998</v>
      </c>
      <c r="E182" s="76" t="s">
        <v>1741</v>
      </c>
      <c r="F182" s="76" t="s">
        <v>1585</v>
      </c>
      <c r="G182" s="76" t="s">
        <v>2128</v>
      </c>
      <c r="H182" s="76" t="s">
        <v>507</v>
      </c>
      <c r="I182" s="76" t="s">
        <v>507</v>
      </c>
      <c r="J182" s="21" t="s">
        <v>1134</v>
      </c>
      <c r="K182" s="21" t="s">
        <v>1135</v>
      </c>
      <c r="L182" s="76" t="s">
        <v>1136</v>
      </c>
      <c r="M182" s="76" t="s">
        <v>507</v>
      </c>
      <c r="N182" s="76" t="s">
        <v>507</v>
      </c>
      <c r="O182" s="76" t="s">
        <v>507</v>
      </c>
      <c r="P182" s="21" t="s">
        <v>507</v>
      </c>
      <c r="Q182" s="76" t="s">
        <v>507</v>
      </c>
      <c r="R182" s="76" t="s">
        <v>507</v>
      </c>
      <c r="S182" s="76" t="s">
        <v>507</v>
      </c>
      <c r="T182" s="76"/>
      <c r="U182" s="76"/>
      <c r="V182" s="76"/>
      <c r="W182" s="76"/>
      <c r="X182" s="76"/>
      <c r="Y182" s="76"/>
    </row>
    <row r="183" spans="1:25">
      <c r="A183" s="76">
        <v>852</v>
      </c>
      <c r="B183" s="76" t="s">
        <v>1137</v>
      </c>
      <c r="C183" s="21">
        <v>40953</v>
      </c>
      <c r="D183" s="21">
        <v>40998</v>
      </c>
      <c r="E183" s="76" t="s">
        <v>1593</v>
      </c>
      <c r="F183" s="76" t="s">
        <v>1585</v>
      </c>
      <c r="G183" s="76" t="s">
        <v>2129</v>
      </c>
      <c r="H183" s="76" t="s">
        <v>507</v>
      </c>
      <c r="I183" s="76" t="s">
        <v>507</v>
      </c>
      <c r="J183" s="21" t="s">
        <v>1139</v>
      </c>
      <c r="K183" s="21" t="s">
        <v>1140</v>
      </c>
      <c r="L183" s="76" t="s">
        <v>1141</v>
      </c>
      <c r="M183" s="76" t="s">
        <v>507</v>
      </c>
      <c r="N183" s="76" t="s">
        <v>507</v>
      </c>
      <c r="O183" s="76" t="s">
        <v>507</v>
      </c>
      <c r="P183" s="21" t="s">
        <v>2479</v>
      </c>
      <c r="Q183" s="76" t="s">
        <v>507</v>
      </c>
      <c r="R183" s="76" t="s">
        <v>507</v>
      </c>
      <c r="S183" s="76" t="s">
        <v>507</v>
      </c>
      <c r="T183" s="76"/>
      <c r="U183" s="76"/>
      <c r="V183" s="76"/>
      <c r="W183" s="76"/>
      <c r="X183" s="76"/>
      <c r="Y183" s="76"/>
    </row>
    <row r="184" spans="1:25">
      <c r="A184" s="76" t="s">
        <v>2392</v>
      </c>
      <c r="B184" s="76" t="s">
        <v>1142</v>
      </c>
      <c r="C184" s="21">
        <v>40953</v>
      </c>
      <c r="D184" s="21">
        <v>40998</v>
      </c>
      <c r="E184" s="76" t="s">
        <v>1741</v>
      </c>
      <c r="F184" s="76" t="s">
        <v>1585</v>
      </c>
      <c r="G184" s="76" t="s">
        <v>2130</v>
      </c>
      <c r="H184" s="76" t="s">
        <v>507</v>
      </c>
      <c r="I184" s="76" t="s">
        <v>507</v>
      </c>
      <c r="J184" s="21" t="s">
        <v>1144</v>
      </c>
      <c r="K184" s="21" t="s">
        <v>1145</v>
      </c>
      <c r="L184" s="76" t="s">
        <v>1146</v>
      </c>
      <c r="M184" s="76" t="s">
        <v>507</v>
      </c>
      <c r="N184" s="76" t="s">
        <v>507</v>
      </c>
      <c r="O184" s="76" t="s">
        <v>507</v>
      </c>
      <c r="P184" s="21" t="s">
        <v>507</v>
      </c>
      <c r="Q184" s="76" t="s">
        <v>507</v>
      </c>
      <c r="R184" s="76" t="s">
        <v>507</v>
      </c>
      <c r="S184" s="76" t="s">
        <v>507</v>
      </c>
      <c r="T184" s="76"/>
      <c r="U184" s="76"/>
      <c r="V184" s="76"/>
      <c r="W184" s="76"/>
      <c r="X184" s="76"/>
      <c r="Y184" s="76"/>
    </row>
    <row r="185" spans="1:25">
      <c r="A185" s="76">
        <v>856</v>
      </c>
      <c r="B185" s="76" t="s">
        <v>1147</v>
      </c>
      <c r="C185" s="21">
        <v>40953</v>
      </c>
      <c r="D185" s="21">
        <v>40998</v>
      </c>
      <c r="E185" s="76" t="s">
        <v>1593</v>
      </c>
      <c r="F185" s="76" t="s">
        <v>1585</v>
      </c>
      <c r="G185" s="76" t="s">
        <v>2131</v>
      </c>
      <c r="H185" s="76" t="s">
        <v>507</v>
      </c>
      <c r="I185" s="76" t="s">
        <v>507</v>
      </c>
      <c r="J185" s="21" t="s">
        <v>1149</v>
      </c>
      <c r="K185" s="21" t="s">
        <v>1150</v>
      </c>
      <c r="L185" s="76" t="s">
        <v>1151</v>
      </c>
      <c r="M185" s="76" t="s">
        <v>507</v>
      </c>
      <c r="N185" s="76" t="s">
        <v>507</v>
      </c>
      <c r="O185" s="76" t="s">
        <v>507</v>
      </c>
      <c r="P185" s="21" t="s">
        <v>2570</v>
      </c>
      <c r="Q185" s="76" t="s">
        <v>507</v>
      </c>
      <c r="R185" s="76" t="s">
        <v>507</v>
      </c>
      <c r="S185" s="76" t="s">
        <v>507</v>
      </c>
      <c r="T185" s="76"/>
      <c r="U185" s="76"/>
      <c r="V185" s="76"/>
      <c r="W185" s="76"/>
      <c r="X185" s="76"/>
      <c r="Y185" s="76"/>
    </row>
    <row r="186" spans="1:25">
      <c r="A186" s="76">
        <v>858</v>
      </c>
      <c r="B186" s="76" t="s">
        <v>1152</v>
      </c>
      <c r="C186" s="21">
        <v>40953</v>
      </c>
      <c r="D186" s="21">
        <v>40998</v>
      </c>
      <c r="E186" s="76" t="s">
        <v>1584</v>
      </c>
      <c r="F186" s="76" t="s">
        <v>1831</v>
      </c>
      <c r="G186" s="76" t="s">
        <v>2132</v>
      </c>
      <c r="H186" s="76" t="s">
        <v>2582</v>
      </c>
      <c r="I186" s="76">
        <v>40995</v>
      </c>
      <c r="J186" s="21" t="s">
        <v>1154</v>
      </c>
      <c r="K186" s="21" t="s">
        <v>1155</v>
      </c>
      <c r="L186" s="76" t="s">
        <v>1156</v>
      </c>
      <c r="M186" s="76" t="s">
        <v>2583</v>
      </c>
      <c r="N186" s="76" t="s">
        <v>2584</v>
      </c>
      <c r="O186" s="76">
        <v>40996</v>
      </c>
      <c r="P186" s="21" t="s">
        <v>507</v>
      </c>
      <c r="Q186" s="76" t="s">
        <v>507</v>
      </c>
      <c r="R186" s="76" t="s">
        <v>507</v>
      </c>
      <c r="S186" s="76" t="s">
        <v>507</v>
      </c>
      <c r="T186" s="76"/>
      <c r="U186" s="76"/>
      <c r="V186" s="76"/>
      <c r="W186" s="76"/>
      <c r="X186" s="76"/>
      <c r="Y186" s="76"/>
    </row>
    <row r="187" spans="1:25">
      <c r="A187" s="76">
        <v>860</v>
      </c>
      <c r="B187" s="76" t="s">
        <v>1157</v>
      </c>
      <c r="C187" s="21">
        <v>40953</v>
      </c>
      <c r="D187" s="21">
        <v>40998</v>
      </c>
      <c r="E187" s="76" t="s">
        <v>1593</v>
      </c>
      <c r="F187" s="76" t="s">
        <v>1585</v>
      </c>
      <c r="G187" s="76" t="s">
        <v>2133</v>
      </c>
      <c r="H187" s="76" t="s">
        <v>507</v>
      </c>
      <c r="I187" s="76" t="s">
        <v>507</v>
      </c>
      <c r="J187" s="21" t="s">
        <v>1159</v>
      </c>
      <c r="K187" s="21" t="s">
        <v>1160</v>
      </c>
      <c r="L187" s="76" t="s">
        <v>1161</v>
      </c>
      <c r="M187" s="76" t="s">
        <v>507</v>
      </c>
      <c r="N187" s="76" t="s">
        <v>507</v>
      </c>
      <c r="O187" s="76" t="s">
        <v>507</v>
      </c>
      <c r="P187" s="21" t="s">
        <v>2570</v>
      </c>
      <c r="Q187" s="76" t="s">
        <v>507</v>
      </c>
      <c r="R187" s="76" t="s">
        <v>507</v>
      </c>
      <c r="S187" s="76" t="s">
        <v>507</v>
      </c>
      <c r="T187" s="76"/>
      <c r="U187" s="76"/>
      <c r="V187" s="76"/>
      <c r="W187" s="76"/>
      <c r="X187" s="76"/>
      <c r="Y187" s="76"/>
    </row>
    <row r="188" spans="1:25">
      <c r="A188" s="76" t="s">
        <v>2393</v>
      </c>
      <c r="B188" s="76" t="s">
        <v>1162</v>
      </c>
      <c r="C188" s="21">
        <v>40953</v>
      </c>
      <c r="D188" s="21">
        <v>40998</v>
      </c>
      <c r="E188" s="76" t="s">
        <v>1741</v>
      </c>
      <c r="F188" s="76" t="s">
        <v>1585</v>
      </c>
      <c r="G188" s="76" t="s">
        <v>2134</v>
      </c>
      <c r="H188" s="76" t="s">
        <v>507</v>
      </c>
      <c r="I188" s="76" t="s">
        <v>507</v>
      </c>
      <c r="J188" s="21" t="s">
        <v>1164</v>
      </c>
      <c r="K188" s="21" t="s">
        <v>1165</v>
      </c>
      <c r="L188" s="76" t="s">
        <v>1166</v>
      </c>
      <c r="M188" s="76" t="s">
        <v>507</v>
      </c>
      <c r="N188" s="76" t="s">
        <v>507</v>
      </c>
      <c r="O188" s="76" t="s">
        <v>507</v>
      </c>
      <c r="P188" s="21" t="s">
        <v>507</v>
      </c>
      <c r="Q188" s="76" t="s">
        <v>507</v>
      </c>
      <c r="R188" s="76" t="s">
        <v>507</v>
      </c>
      <c r="S188" s="76" t="s">
        <v>507</v>
      </c>
      <c r="T188" s="76"/>
      <c r="U188" s="76"/>
      <c r="V188" s="76"/>
      <c r="W188" s="76"/>
      <c r="X188" s="76"/>
      <c r="Y188" s="76"/>
    </row>
    <row r="189" spans="1:25">
      <c r="A189" s="76">
        <v>886</v>
      </c>
      <c r="B189" s="76" t="s">
        <v>1364</v>
      </c>
      <c r="C189" s="21">
        <v>40976</v>
      </c>
      <c r="D189" s="21">
        <v>41021</v>
      </c>
      <c r="E189" s="76" t="s">
        <v>1584</v>
      </c>
      <c r="F189" s="76" t="s">
        <v>1585</v>
      </c>
      <c r="G189" s="76" t="s">
        <v>1540</v>
      </c>
      <c r="H189" s="76" t="s">
        <v>2367</v>
      </c>
      <c r="I189" s="76">
        <v>40982</v>
      </c>
      <c r="J189" s="21" t="s">
        <v>2135</v>
      </c>
      <c r="K189" s="21" t="s">
        <v>2136</v>
      </c>
      <c r="L189" s="76" t="s">
        <v>2137</v>
      </c>
      <c r="M189" s="76" t="s">
        <v>2368</v>
      </c>
      <c r="N189" s="76" t="s">
        <v>1602</v>
      </c>
      <c r="O189" s="76">
        <v>40983</v>
      </c>
      <c r="P189" s="21" t="s">
        <v>2138</v>
      </c>
      <c r="Q189" s="76" t="s">
        <v>507</v>
      </c>
      <c r="R189" s="76" t="s">
        <v>507</v>
      </c>
      <c r="S189" s="76" t="s">
        <v>507</v>
      </c>
      <c r="T189" s="76"/>
      <c r="U189" s="76"/>
      <c r="V189" s="76"/>
      <c r="W189" s="76"/>
      <c r="X189" s="76"/>
      <c r="Y189" s="76"/>
    </row>
    <row r="190" spans="1:25">
      <c r="A190" s="76">
        <v>874</v>
      </c>
      <c r="B190" s="76" t="s">
        <v>1374</v>
      </c>
      <c r="C190" s="21">
        <v>40956</v>
      </c>
      <c r="D190" s="21">
        <v>41001</v>
      </c>
      <c r="E190" s="76" t="s">
        <v>1593</v>
      </c>
      <c r="F190" s="76" t="s">
        <v>1585</v>
      </c>
      <c r="G190" s="76" t="s">
        <v>2139</v>
      </c>
      <c r="H190" s="76" t="s">
        <v>507</v>
      </c>
      <c r="I190" s="76" t="s">
        <v>507</v>
      </c>
      <c r="J190" s="21" t="s">
        <v>2140</v>
      </c>
      <c r="K190" s="21" t="s">
        <v>2141</v>
      </c>
      <c r="L190" s="76" t="s">
        <v>2142</v>
      </c>
      <c r="M190" s="76" t="s">
        <v>507</v>
      </c>
      <c r="N190" s="76" t="s">
        <v>507</v>
      </c>
      <c r="O190" s="76" t="s">
        <v>507</v>
      </c>
      <c r="P190" s="21" t="s">
        <v>2571</v>
      </c>
      <c r="Q190" s="76" t="s">
        <v>507</v>
      </c>
      <c r="R190" s="76" t="s">
        <v>507</v>
      </c>
      <c r="S190" s="76" t="s">
        <v>507</v>
      </c>
      <c r="T190" s="76"/>
      <c r="U190" s="76"/>
      <c r="V190" s="76"/>
      <c r="W190" s="76"/>
      <c r="X190" s="76"/>
      <c r="Y190" s="76"/>
    </row>
    <row r="191" spans="1:25">
      <c r="A191" s="76">
        <v>875</v>
      </c>
      <c r="B191" s="76" t="s">
        <v>1384</v>
      </c>
      <c r="C191" s="21">
        <v>40956</v>
      </c>
      <c r="D191" s="21">
        <v>41001</v>
      </c>
      <c r="E191" s="76" t="s">
        <v>1593</v>
      </c>
      <c r="F191" s="76" t="s">
        <v>1585</v>
      </c>
      <c r="G191" s="76" t="s">
        <v>2143</v>
      </c>
      <c r="H191" s="76" t="s">
        <v>507</v>
      </c>
      <c r="I191" s="76" t="s">
        <v>507</v>
      </c>
      <c r="J191" s="21" t="s">
        <v>2144</v>
      </c>
      <c r="K191" s="21" t="s">
        <v>2145</v>
      </c>
      <c r="L191" s="76" t="s">
        <v>2146</v>
      </c>
      <c r="M191" s="76" t="s">
        <v>507</v>
      </c>
      <c r="N191" s="76" t="s">
        <v>507</v>
      </c>
      <c r="O191" s="76" t="s">
        <v>507</v>
      </c>
      <c r="P191" s="21" t="s">
        <v>2477</v>
      </c>
      <c r="Q191" s="76" t="s">
        <v>507</v>
      </c>
      <c r="R191" s="76" t="s">
        <v>507</v>
      </c>
      <c r="S191" s="76" t="s">
        <v>507</v>
      </c>
      <c r="T191" s="76"/>
      <c r="U191" s="76"/>
      <c r="V191" s="76"/>
      <c r="W191" s="76"/>
      <c r="X191" s="76"/>
      <c r="Y191" s="76"/>
    </row>
    <row r="192" spans="1:25">
      <c r="A192" s="76">
        <v>876</v>
      </c>
      <c r="B192" s="76" t="s">
        <v>1355</v>
      </c>
      <c r="C192" s="21">
        <v>40956</v>
      </c>
      <c r="D192" s="21">
        <v>41001</v>
      </c>
      <c r="E192" s="76" t="s">
        <v>1593</v>
      </c>
      <c r="F192" s="76" t="s">
        <v>1585</v>
      </c>
      <c r="G192" s="76" t="s">
        <v>2147</v>
      </c>
      <c r="H192" s="76" t="s">
        <v>507</v>
      </c>
      <c r="I192" s="76" t="s">
        <v>507</v>
      </c>
      <c r="J192" s="21" t="s">
        <v>2148</v>
      </c>
      <c r="K192" s="21" t="s">
        <v>2149</v>
      </c>
      <c r="L192" s="76" t="s">
        <v>2150</v>
      </c>
      <c r="M192" s="76" t="s">
        <v>507</v>
      </c>
      <c r="N192" s="76" t="s">
        <v>507</v>
      </c>
      <c r="O192" s="76" t="s">
        <v>507</v>
      </c>
      <c r="P192" s="21" t="s">
        <v>2572</v>
      </c>
      <c r="Q192" s="76" t="s">
        <v>507</v>
      </c>
      <c r="R192" s="76" t="s">
        <v>507</v>
      </c>
      <c r="S192" s="76" t="s">
        <v>507</v>
      </c>
      <c r="T192" s="76"/>
      <c r="U192" s="76"/>
      <c r="V192" s="76"/>
      <c r="W192" s="76"/>
      <c r="X192" s="76"/>
      <c r="Y192" s="76"/>
    </row>
    <row r="193" spans="1:25">
      <c r="A193" s="76">
        <v>877</v>
      </c>
      <c r="B193" s="76" t="s">
        <v>1201</v>
      </c>
      <c r="C193" s="21">
        <v>40956</v>
      </c>
      <c r="D193" s="21">
        <v>41001</v>
      </c>
      <c r="E193" s="76" t="s">
        <v>1584</v>
      </c>
      <c r="F193" s="76" t="s">
        <v>1831</v>
      </c>
      <c r="G193" s="76" t="s">
        <v>2151</v>
      </c>
      <c r="H193" s="76" t="s">
        <v>1572</v>
      </c>
      <c r="I193" s="76">
        <v>40977</v>
      </c>
      <c r="J193" s="21" t="s">
        <v>2152</v>
      </c>
      <c r="K193" s="21" t="s">
        <v>2153</v>
      </c>
      <c r="L193" s="76" t="s">
        <v>2154</v>
      </c>
      <c r="M193" s="76" t="s">
        <v>2155</v>
      </c>
      <c r="N193" s="76" t="s">
        <v>2156</v>
      </c>
      <c r="O193" s="76">
        <v>40977</v>
      </c>
      <c r="P193" s="21" t="s">
        <v>507</v>
      </c>
      <c r="Q193" s="76" t="s">
        <v>507</v>
      </c>
      <c r="R193" s="76" t="s">
        <v>507</v>
      </c>
      <c r="S193" s="76" t="s">
        <v>507</v>
      </c>
      <c r="T193" s="76"/>
      <c r="U193" s="76"/>
      <c r="V193" s="21"/>
      <c r="W193" s="76"/>
      <c r="X193" s="76"/>
      <c r="Y193" s="76"/>
    </row>
    <row r="194" spans="1:25">
      <c r="A194" s="76">
        <v>878</v>
      </c>
      <c r="B194" s="76" t="s">
        <v>1375</v>
      </c>
      <c r="C194" s="21">
        <v>40956</v>
      </c>
      <c r="D194" s="21">
        <v>41001</v>
      </c>
      <c r="E194" s="76" t="s">
        <v>1593</v>
      </c>
      <c r="F194" s="76" t="s">
        <v>1585</v>
      </c>
      <c r="G194" s="76" t="s">
        <v>2157</v>
      </c>
      <c r="H194" s="76" t="s">
        <v>507</v>
      </c>
      <c r="I194" s="76" t="s">
        <v>507</v>
      </c>
      <c r="J194" s="21" t="s">
        <v>2158</v>
      </c>
      <c r="K194" s="21" t="s">
        <v>2159</v>
      </c>
      <c r="L194" s="76" t="s">
        <v>2160</v>
      </c>
      <c r="M194" s="76" t="s">
        <v>507</v>
      </c>
      <c r="N194" s="76" t="s">
        <v>507</v>
      </c>
      <c r="O194" s="76" t="s">
        <v>507</v>
      </c>
      <c r="P194" s="21" t="s">
        <v>2572</v>
      </c>
      <c r="Q194" s="76" t="s">
        <v>507</v>
      </c>
      <c r="R194" s="76" t="s">
        <v>507</v>
      </c>
      <c r="S194" s="76" t="s">
        <v>507</v>
      </c>
      <c r="T194" s="76"/>
      <c r="U194" s="76"/>
      <c r="V194" s="76"/>
      <c r="W194" s="76"/>
      <c r="X194" s="76"/>
      <c r="Y194" s="76"/>
    </row>
    <row r="195" spans="1:25">
      <c r="A195" s="76">
        <v>880</v>
      </c>
      <c r="B195" s="76" t="s">
        <v>1386</v>
      </c>
      <c r="C195" s="21">
        <v>40956</v>
      </c>
      <c r="D195" s="21">
        <v>41001</v>
      </c>
      <c r="E195" s="76" t="s">
        <v>1593</v>
      </c>
      <c r="F195" s="76" t="s">
        <v>1585</v>
      </c>
      <c r="G195" s="76" t="s">
        <v>2161</v>
      </c>
      <c r="H195" s="76" t="s">
        <v>507</v>
      </c>
      <c r="I195" s="76" t="s">
        <v>507</v>
      </c>
      <c r="J195" s="21" t="s">
        <v>2162</v>
      </c>
      <c r="K195" s="21" t="s">
        <v>1451</v>
      </c>
      <c r="L195" s="76" t="s">
        <v>1521</v>
      </c>
      <c r="M195" s="76" t="s">
        <v>507</v>
      </c>
      <c r="N195" s="76" t="s">
        <v>507</v>
      </c>
      <c r="O195" s="76" t="s">
        <v>507</v>
      </c>
      <c r="P195" s="21" t="s">
        <v>2573</v>
      </c>
      <c r="Q195" s="76" t="s">
        <v>507</v>
      </c>
      <c r="R195" s="76" t="s">
        <v>507</v>
      </c>
      <c r="S195" s="76" t="s">
        <v>507</v>
      </c>
      <c r="T195" s="76"/>
      <c r="U195" s="76"/>
      <c r="V195" s="76"/>
      <c r="W195" s="76"/>
      <c r="X195" s="76"/>
      <c r="Y195" s="76"/>
    </row>
    <row r="196" spans="1:25">
      <c r="A196" s="76">
        <v>881</v>
      </c>
      <c r="B196" s="76" t="s">
        <v>1357</v>
      </c>
      <c r="C196" s="21">
        <v>40956</v>
      </c>
      <c r="D196" s="21">
        <v>41001</v>
      </c>
      <c r="E196" s="76" t="s">
        <v>1584</v>
      </c>
      <c r="F196" s="76" t="s">
        <v>1585</v>
      </c>
      <c r="G196" s="76" t="s">
        <v>172</v>
      </c>
      <c r="H196" s="76" t="s">
        <v>1531</v>
      </c>
      <c r="I196" s="76">
        <v>40973</v>
      </c>
      <c r="J196" s="21" t="s">
        <v>2163</v>
      </c>
      <c r="K196" s="21" t="s">
        <v>1452</v>
      </c>
      <c r="L196" s="76" t="s">
        <v>2164</v>
      </c>
      <c r="M196" s="76" t="s">
        <v>2165</v>
      </c>
      <c r="N196" s="76" t="s">
        <v>2166</v>
      </c>
      <c r="O196" s="76">
        <v>40974</v>
      </c>
      <c r="P196" s="21" t="s">
        <v>507</v>
      </c>
      <c r="Q196" s="76" t="s">
        <v>507</v>
      </c>
      <c r="R196" s="76" t="s">
        <v>507</v>
      </c>
      <c r="S196" s="76" t="s">
        <v>507</v>
      </c>
      <c r="T196" s="76"/>
      <c r="U196" s="76"/>
      <c r="V196" s="21"/>
      <c r="W196" s="76"/>
      <c r="X196" s="76"/>
      <c r="Y196" s="76"/>
    </row>
    <row r="197" spans="1:25">
      <c r="A197" s="76">
        <v>882</v>
      </c>
      <c r="B197" s="76" t="s">
        <v>1368</v>
      </c>
      <c r="C197" s="21">
        <v>40956</v>
      </c>
      <c r="D197" s="21">
        <v>41001</v>
      </c>
      <c r="E197" s="76" t="s">
        <v>1593</v>
      </c>
      <c r="F197" s="76" t="s">
        <v>1585</v>
      </c>
      <c r="G197" s="76" t="s">
        <v>2167</v>
      </c>
      <c r="H197" s="76" t="s">
        <v>507</v>
      </c>
      <c r="I197" s="76" t="s">
        <v>507</v>
      </c>
      <c r="J197" s="21" t="s">
        <v>2168</v>
      </c>
      <c r="K197" s="21" t="s">
        <v>2169</v>
      </c>
      <c r="L197" s="76" t="s">
        <v>2170</v>
      </c>
      <c r="M197" s="76" t="s">
        <v>507</v>
      </c>
      <c r="N197" s="76" t="s">
        <v>507</v>
      </c>
      <c r="O197" s="76" t="s">
        <v>507</v>
      </c>
      <c r="P197" s="21" t="s">
        <v>2479</v>
      </c>
      <c r="Q197" s="76" t="s">
        <v>507</v>
      </c>
      <c r="R197" s="76" t="s">
        <v>507</v>
      </c>
      <c r="S197" s="76" t="s">
        <v>507</v>
      </c>
      <c r="T197" s="76"/>
      <c r="U197" s="76"/>
      <c r="V197" s="76"/>
      <c r="W197" s="76"/>
      <c r="X197" s="76"/>
      <c r="Y197" s="76"/>
    </row>
    <row r="198" spans="1:25">
      <c r="A198" s="76">
        <v>883</v>
      </c>
      <c r="B198" s="76" t="s">
        <v>1378</v>
      </c>
      <c r="C198" s="21">
        <v>40956</v>
      </c>
      <c r="D198" s="21">
        <v>41001</v>
      </c>
      <c r="E198" s="76" t="s">
        <v>1593</v>
      </c>
      <c r="F198" s="76" t="s">
        <v>1585</v>
      </c>
      <c r="G198" s="76" t="s">
        <v>2171</v>
      </c>
      <c r="H198" s="76" t="s">
        <v>507</v>
      </c>
      <c r="I198" s="76" t="s">
        <v>507</v>
      </c>
      <c r="J198" s="21" t="s">
        <v>2172</v>
      </c>
      <c r="K198" s="21" t="s">
        <v>2173</v>
      </c>
      <c r="L198" s="76" t="s">
        <v>2174</v>
      </c>
      <c r="M198" s="76" t="s">
        <v>507</v>
      </c>
      <c r="N198" s="76" t="s">
        <v>507</v>
      </c>
      <c r="O198" s="76" t="s">
        <v>507</v>
      </c>
      <c r="P198" s="21" t="s">
        <v>2570</v>
      </c>
      <c r="Q198" s="76" t="s">
        <v>507</v>
      </c>
      <c r="R198" s="76" t="s">
        <v>507</v>
      </c>
      <c r="S198" s="76" t="s">
        <v>507</v>
      </c>
      <c r="T198" s="76"/>
      <c r="U198" s="76"/>
      <c r="V198" s="76"/>
      <c r="W198" s="76"/>
      <c r="X198" s="76"/>
      <c r="Y198" s="76"/>
    </row>
    <row r="199" spans="1:25">
      <c r="A199" s="76">
        <v>884</v>
      </c>
      <c r="B199" s="76" t="s">
        <v>1389</v>
      </c>
      <c r="C199" s="21">
        <v>40956</v>
      </c>
      <c r="D199" s="21">
        <v>41001</v>
      </c>
      <c r="E199" s="76" t="s">
        <v>1593</v>
      </c>
      <c r="F199" s="76" t="s">
        <v>1585</v>
      </c>
      <c r="G199" s="76" t="s">
        <v>2175</v>
      </c>
      <c r="H199" s="76" t="s">
        <v>507</v>
      </c>
      <c r="I199" s="76" t="s">
        <v>507</v>
      </c>
      <c r="J199" s="21" t="s">
        <v>2176</v>
      </c>
      <c r="K199" s="21" t="s">
        <v>2177</v>
      </c>
      <c r="L199" s="76" t="s">
        <v>2178</v>
      </c>
      <c r="M199" s="76" t="s">
        <v>507</v>
      </c>
      <c r="N199" s="76" t="s">
        <v>507</v>
      </c>
      <c r="O199" s="76" t="s">
        <v>507</v>
      </c>
      <c r="P199" s="21" t="s">
        <v>2570</v>
      </c>
      <c r="Q199" s="76" t="s">
        <v>507</v>
      </c>
      <c r="R199" s="76" t="s">
        <v>507</v>
      </c>
      <c r="S199" s="76" t="s">
        <v>507</v>
      </c>
      <c r="T199" s="76"/>
      <c r="U199" s="76"/>
      <c r="V199" s="76"/>
      <c r="W199" s="76"/>
      <c r="X199" s="76"/>
      <c r="Y199" s="76"/>
    </row>
    <row r="200" spans="1:25">
      <c r="A200" s="76">
        <v>885</v>
      </c>
      <c r="B200" s="76" t="s">
        <v>1361</v>
      </c>
      <c r="C200" s="21">
        <v>40956</v>
      </c>
      <c r="D200" s="21">
        <v>41001</v>
      </c>
      <c r="E200" s="76" t="s">
        <v>1593</v>
      </c>
      <c r="F200" s="76" t="s">
        <v>1585</v>
      </c>
      <c r="G200" s="76" t="s">
        <v>2179</v>
      </c>
      <c r="H200" s="76" t="s">
        <v>507</v>
      </c>
      <c r="I200" s="76" t="s">
        <v>507</v>
      </c>
      <c r="J200" s="21" t="s">
        <v>2180</v>
      </c>
      <c r="K200" s="21" t="s">
        <v>2181</v>
      </c>
      <c r="L200" s="76" t="s">
        <v>2182</v>
      </c>
      <c r="M200" s="76" t="s">
        <v>507</v>
      </c>
      <c r="N200" s="76" t="s">
        <v>507</v>
      </c>
      <c r="O200" s="76" t="s">
        <v>507</v>
      </c>
      <c r="P200" s="21" t="s">
        <v>2570</v>
      </c>
      <c r="Q200" s="76" t="s">
        <v>507</v>
      </c>
      <c r="R200" s="76" t="s">
        <v>507</v>
      </c>
      <c r="S200" s="76" t="s">
        <v>507</v>
      </c>
      <c r="T200" s="76"/>
      <c r="U200" s="76"/>
      <c r="V200" s="76"/>
      <c r="W200" s="76"/>
      <c r="X200" s="76"/>
      <c r="Y200" s="76"/>
    </row>
    <row r="201" spans="1:25">
      <c r="A201" s="76">
        <v>901</v>
      </c>
      <c r="B201" s="76" t="s">
        <v>1371</v>
      </c>
      <c r="C201" s="21">
        <v>40956</v>
      </c>
      <c r="D201" s="21">
        <v>41001</v>
      </c>
      <c r="E201" s="76" t="s">
        <v>1593</v>
      </c>
      <c r="F201" s="76" t="s">
        <v>1585</v>
      </c>
      <c r="G201" s="76" t="s">
        <v>2183</v>
      </c>
      <c r="H201" s="76" t="s">
        <v>507</v>
      </c>
      <c r="I201" s="76" t="s">
        <v>507</v>
      </c>
      <c r="J201" s="21" t="s">
        <v>2184</v>
      </c>
      <c r="K201" s="21" t="s">
        <v>2185</v>
      </c>
      <c r="L201" s="76" t="s">
        <v>2186</v>
      </c>
      <c r="M201" s="76" t="s">
        <v>507</v>
      </c>
      <c r="N201" s="76" t="s">
        <v>507</v>
      </c>
      <c r="O201" s="76" t="s">
        <v>507</v>
      </c>
      <c r="P201" s="21" t="s">
        <v>2565</v>
      </c>
      <c r="Q201" s="76" t="s">
        <v>507</v>
      </c>
      <c r="R201" s="76" t="s">
        <v>507</v>
      </c>
      <c r="S201" s="76" t="s">
        <v>507</v>
      </c>
      <c r="T201" s="76"/>
      <c r="U201" s="76"/>
      <c r="V201" s="76"/>
      <c r="W201" s="76"/>
      <c r="X201" s="76"/>
      <c r="Y201" s="76"/>
    </row>
    <row r="202" spans="1:25">
      <c r="A202" s="76">
        <v>887</v>
      </c>
      <c r="B202" s="76" t="s">
        <v>1381</v>
      </c>
      <c r="C202" s="21">
        <v>40956</v>
      </c>
      <c r="D202" s="21">
        <v>41001</v>
      </c>
      <c r="E202" s="76" t="s">
        <v>1593</v>
      </c>
      <c r="F202" s="76" t="s">
        <v>1585</v>
      </c>
      <c r="G202" s="76" t="s">
        <v>2187</v>
      </c>
      <c r="H202" s="76" t="s">
        <v>507</v>
      </c>
      <c r="I202" s="76" t="s">
        <v>507</v>
      </c>
      <c r="J202" s="21" t="s">
        <v>2188</v>
      </c>
      <c r="K202" s="21" t="s">
        <v>2189</v>
      </c>
      <c r="L202" s="76" t="s">
        <v>2190</v>
      </c>
      <c r="M202" s="76" t="s">
        <v>507</v>
      </c>
      <c r="N202" s="76" t="s">
        <v>507</v>
      </c>
      <c r="O202" s="76" t="s">
        <v>507</v>
      </c>
      <c r="P202" s="21" t="s">
        <v>2571</v>
      </c>
      <c r="Q202" s="76" t="s">
        <v>507</v>
      </c>
      <c r="R202" s="76" t="s">
        <v>507</v>
      </c>
      <c r="S202" s="76" t="s">
        <v>507</v>
      </c>
      <c r="T202" s="76"/>
      <c r="U202" s="76"/>
      <c r="V202" s="76"/>
      <c r="W202" s="76"/>
      <c r="X202" s="76"/>
      <c r="Y202" s="76"/>
    </row>
    <row r="203" spans="1:25">
      <c r="A203" s="76">
        <v>888</v>
      </c>
      <c r="B203" s="76" t="s">
        <v>1352</v>
      </c>
      <c r="C203" s="21">
        <v>40956</v>
      </c>
      <c r="D203" s="21">
        <v>41001</v>
      </c>
      <c r="E203" s="76" t="s">
        <v>1593</v>
      </c>
      <c r="F203" s="76" t="s">
        <v>1585</v>
      </c>
      <c r="G203" s="76" t="s">
        <v>2191</v>
      </c>
      <c r="H203" s="76" t="s">
        <v>507</v>
      </c>
      <c r="I203" s="76" t="s">
        <v>507</v>
      </c>
      <c r="J203" s="21" t="s">
        <v>2192</v>
      </c>
      <c r="K203" s="21" t="s">
        <v>2193</v>
      </c>
      <c r="L203" s="76" t="s">
        <v>2194</v>
      </c>
      <c r="M203" s="76" t="s">
        <v>507</v>
      </c>
      <c r="N203" s="76" t="s">
        <v>507</v>
      </c>
      <c r="O203" s="76" t="s">
        <v>507</v>
      </c>
      <c r="P203" s="21" t="s">
        <v>2570</v>
      </c>
      <c r="Q203" s="76" t="s">
        <v>507</v>
      </c>
      <c r="R203" s="76" t="s">
        <v>507</v>
      </c>
      <c r="S203" s="76" t="s">
        <v>507</v>
      </c>
      <c r="T203" s="76"/>
      <c r="U203" s="76"/>
      <c r="V203" s="76"/>
      <c r="W203" s="76"/>
      <c r="X203" s="76"/>
      <c r="Y203" s="76"/>
    </row>
    <row r="204" spans="1:25">
      <c r="A204" s="76">
        <v>889</v>
      </c>
      <c r="B204" s="76" t="s">
        <v>1363</v>
      </c>
      <c r="C204" s="21">
        <v>40976</v>
      </c>
      <c r="D204" s="21">
        <v>41021</v>
      </c>
      <c r="E204" s="76" t="s">
        <v>1584</v>
      </c>
      <c r="F204" s="76" t="s">
        <v>1585</v>
      </c>
      <c r="G204" s="76" t="s">
        <v>2195</v>
      </c>
      <c r="H204" s="76" t="s">
        <v>2369</v>
      </c>
      <c r="I204" s="76">
        <v>40982</v>
      </c>
      <c r="J204" s="21" t="s">
        <v>1546</v>
      </c>
      <c r="K204" s="21" t="s">
        <v>2196</v>
      </c>
      <c r="L204" s="76" t="s">
        <v>1547</v>
      </c>
      <c r="M204" s="76" t="s">
        <v>2370</v>
      </c>
      <c r="N204" s="76" t="s">
        <v>2371</v>
      </c>
      <c r="O204" s="76">
        <v>40983</v>
      </c>
      <c r="P204" s="21" t="s">
        <v>2197</v>
      </c>
      <c r="Q204" s="76" t="s">
        <v>507</v>
      </c>
      <c r="R204" s="76" t="s">
        <v>507</v>
      </c>
      <c r="S204" s="76" t="s">
        <v>507</v>
      </c>
      <c r="T204" s="76"/>
      <c r="U204" s="76"/>
      <c r="V204" s="76"/>
      <c r="W204" s="76"/>
      <c r="X204" s="76"/>
      <c r="Y204" s="76"/>
    </row>
    <row r="205" spans="1:25">
      <c r="A205" s="76">
        <v>890</v>
      </c>
      <c r="B205" s="76" t="s">
        <v>1373</v>
      </c>
      <c r="C205" s="21">
        <v>40956</v>
      </c>
      <c r="D205" s="21">
        <v>41001</v>
      </c>
      <c r="E205" s="76" t="s">
        <v>1593</v>
      </c>
      <c r="F205" s="76" t="s">
        <v>1585</v>
      </c>
      <c r="G205" s="76" t="s">
        <v>2198</v>
      </c>
      <c r="H205" s="76" t="s">
        <v>507</v>
      </c>
      <c r="I205" s="76" t="s">
        <v>507</v>
      </c>
      <c r="J205" s="21" t="s">
        <v>2199</v>
      </c>
      <c r="K205" s="21" t="s">
        <v>2200</v>
      </c>
      <c r="L205" s="76" t="s">
        <v>2201</v>
      </c>
      <c r="M205" s="76" t="s">
        <v>507</v>
      </c>
      <c r="N205" s="76" t="s">
        <v>507</v>
      </c>
      <c r="O205" s="76" t="s">
        <v>507</v>
      </c>
      <c r="P205" s="21" t="s">
        <v>2572</v>
      </c>
      <c r="Q205" s="76" t="s">
        <v>507</v>
      </c>
      <c r="R205" s="76" t="s">
        <v>507</v>
      </c>
      <c r="S205" s="76" t="s">
        <v>507</v>
      </c>
      <c r="T205" s="76"/>
      <c r="U205" s="76"/>
      <c r="V205" s="76"/>
      <c r="W205" s="76"/>
      <c r="X205" s="76"/>
      <c r="Y205" s="76"/>
    </row>
    <row r="206" spans="1:25">
      <c r="A206" s="76">
        <v>891</v>
      </c>
      <c r="B206" s="76" t="s">
        <v>1383</v>
      </c>
      <c r="C206" s="21">
        <v>40956</v>
      </c>
      <c r="D206" s="21">
        <v>41001</v>
      </c>
      <c r="E206" s="76" t="s">
        <v>1593</v>
      </c>
      <c r="F206" s="76" t="s">
        <v>1585</v>
      </c>
      <c r="G206" s="76" t="s">
        <v>2202</v>
      </c>
      <c r="H206" s="76" t="s">
        <v>507</v>
      </c>
      <c r="I206" s="76" t="s">
        <v>507</v>
      </c>
      <c r="J206" s="21" t="s">
        <v>2203</v>
      </c>
      <c r="K206" s="21" t="s">
        <v>2204</v>
      </c>
      <c r="L206" s="76" t="s">
        <v>2205</v>
      </c>
      <c r="M206" s="76" t="s">
        <v>507</v>
      </c>
      <c r="N206" s="76" t="s">
        <v>507</v>
      </c>
      <c r="O206" s="76" t="s">
        <v>507</v>
      </c>
      <c r="P206" s="21" t="s">
        <v>2479</v>
      </c>
      <c r="Q206" s="76" t="s">
        <v>507</v>
      </c>
      <c r="R206" s="76" t="s">
        <v>507</v>
      </c>
      <c r="S206" s="76" t="s">
        <v>507</v>
      </c>
      <c r="T206" s="76"/>
      <c r="U206" s="76"/>
      <c r="V206" s="76"/>
      <c r="W206" s="76"/>
      <c r="X206" s="76"/>
      <c r="Y206" s="76"/>
    </row>
    <row r="207" spans="1:25">
      <c r="A207" s="76">
        <v>892</v>
      </c>
      <c r="B207" s="76" t="s">
        <v>1354</v>
      </c>
      <c r="C207" s="21">
        <v>40956</v>
      </c>
      <c r="D207" s="21">
        <v>41001</v>
      </c>
      <c r="E207" s="76" t="s">
        <v>1593</v>
      </c>
      <c r="F207" s="76" t="s">
        <v>1585</v>
      </c>
      <c r="G207" s="76" t="s">
        <v>2206</v>
      </c>
      <c r="H207" s="76" t="s">
        <v>507</v>
      </c>
      <c r="I207" s="76" t="s">
        <v>507</v>
      </c>
      <c r="J207" s="21" t="s">
        <v>2207</v>
      </c>
      <c r="K207" s="21" t="s">
        <v>2208</v>
      </c>
      <c r="L207" s="76" t="s">
        <v>2209</v>
      </c>
      <c r="M207" s="76" t="s">
        <v>507</v>
      </c>
      <c r="N207" s="76" t="s">
        <v>507</v>
      </c>
      <c r="O207" s="76" t="s">
        <v>507</v>
      </c>
      <c r="P207" s="21" t="s">
        <v>2570</v>
      </c>
      <c r="Q207" s="76" t="s">
        <v>507</v>
      </c>
      <c r="R207" s="76" t="s">
        <v>507</v>
      </c>
      <c r="S207" s="76" t="s">
        <v>507</v>
      </c>
      <c r="T207" s="76"/>
      <c r="U207" s="76"/>
      <c r="V207" s="76"/>
      <c r="W207" s="76"/>
      <c r="X207" s="76"/>
      <c r="Y207" s="76"/>
    </row>
    <row r="208" spans="1:25">
      <c r="A208" s="76">
        <v>893</v>
      </c>
      <c r="B208" s="76" t="s">
        <v>1366</v>
      </c>
      <c r="C208" s="21">
        <v>40956</v>
      </c>
      <c r="D208" s="21">
        <v>41001</v>
      </c>
      <c r="E208" s="76" t="s">
        <v>1593</v>
      </c>
      <c r="F208" s="76" t="s">
        <v>1585</v>
      </c>
      <c r="G208" s="76" t="s">
        <v>2210</v>
      </c>
      <c r="H208" s="76" t="s">
        <v>507</v>
      </c>
      <c r="I208" s="76" t="s">
        <v>507</v>
      </c>
      <c r="J208" s="21" t="s">
        <v>2211</v>
      </c>
      <c r="K208" s="21" t="s">
        <v>2212</v>
      </c>
      <c r="L208" s="76" t="s">
        <v>1520</v>
      </c>
      <c r="M208" s="76" t="s">
        <v>507</v>
      </c>
      <c r="N208" s="76" t="s">
        <v>507</v>
      </c>
      <c r="O208" s="76" t="s">
        <v>507</v>
      </c>
      <c r="P208" s="21" t="s">
        <v>2568</v>
      </c>
      <c r="Q208" s="76" t="s">
        <v>507</v>
      </c>
      <c r="R208" s="76" t="s">
        <v>507</v>
      </c>
      <c r="S208" s="76" t="s">
        <v>507</v>
      </c>
      <c r="T208" s="76"/>
      <c r="U208" s="76"/>
      <c r="V208" s="76"/>
      <c r="W208" s="76"/>
      <c r="X208" s="76"/>
      <c r="Y208" s="76"/>
    </row>
    <row r="209" spans="1:25">
      <c r="A209" s="76">
        <v>894</v>
      </c>
      <c r="B209" s="76" t="s">
        <v>1568</v>
      </c>
      <c r="C209" s="21">
        <v>40956</v>
      </c>
      <c r="D209" s="21">
        <v>41001</v>
      </c>
      <c r="E209" s="76" t="s">
        <v>1584</v>
      </c>
      <c r="F209" s="76" t="s">
        <v>1831</v>
      </c>
      <c r="G209" s="76" t="s">
        <v>2213</v>
      </c>
      <c r="H209" s="76" t="s">
        <v>1510</v>
      </c>
      <c r="I209" s="76">
        <v>40969</v>
      </c>
      <c r="J209" s="21" t="s">
        <v>2214</v>
      </c>
      <c r="K209" s="21" t="s">
        <v>1511</v>
      </c>
      <c r="L209" s="76" t="s">
        <v>2215</v>
      </c>
      <c r="M209" s="76" t="s">
        <v>2216</v>
      </c>
      <c r="N209" s="76" t="s">
        <v>2217</v>
      </c>
      <c r="O209" s="76">
        <v>40970</v>
      </c>
      <c r="P209" s="21" t="s">
        <v>507</v>
      </c>
      <c r="Q209" s="76" t="s">
        <v>507</v>
      </c>
      <c r="R209" s="76" t="s">
        <v>507</v>
      </c>
      <c r="S209" s="76" t="s">
        <v>507</v>
      </c>
      <c r="T209" s="76"/>
      <c r="U209" s="76"/>
      <c r="V209" s="21"/>
      <c r="W209" s="76"/>
      <c r="X209" s="76"/>
      <c r="Y209" s="76"/>
    </row>
    <row r="210" spans="1:25">
      <c r="A210" s="76">
        <v>895</v>
      </c>
      <c r="B210" s="76" t="s">
        <v>1385</v>
      </c>
      <c r="C210" s="21">
        <v>40956</v>
      </c>
      <c r="D210" s="21">
        <v>41001</v>
      </c>
      <c r="E210" s="76" t="s">
        <v>1584</v>
      </c>
      <c r="F210" s="76" t="s">
        <v>1585</v>
      </c>
      <c r="G210" s="76" t="s">
        <v>2218</v>
      </c>
      <c r="H210" s="76" t="s">
        <v>1517</v>
      </c>
      <c r="I210" s="76">
        <v>40970</v>
      </c>
      <c r="J210" s="21" t="s">
        <v>2219</v>
      </c>
      <c r="K210" s="21" t="s">
        <v>1518</v>
      </c>
      <c r="L210" s="76" t="s">
        <v>2220</v>
      </c>
      <c r="M210" s="76" t="s">
        <v>398</v>
      </c>
      <c r="N210" s="76" t="s">
        <v>1605</v>
      </c>
      <c r="O210" s="76">
        <v>40970</v>
      </c>
      <c r="P210" s="21" t="s">
        <v>507</v>
      </c>
      <c r="Q210" s="76" t="s">
        <v>507</v>
      </c>
      <c r="R210" s="76" t="s">
        <v>507</v>
      </c>
      <c r="S210" s="76" t="s">
        <v>507</v>
      </c>
      <c r="T210" s="76"/>
      <c r="U210" s="76"/>
      <c r="V210" s="21"/>
      <c r="W210" s="76"/>
      <c r="X210" s="76"/>
      <c r="Y210" s="76"/>
    </row>
    <row r="211" spans="1:25">
      <c r="A211" s="76" t="s">
        <v>2394</v>
      </c>
      <c r="B211" s="76" t="s">
        <v>1356</v>
      </c>
      <c r="C211" s="21">
        <v>40956</v>
      </c>
      <c r="D211" s="21">
        <v>41001</v>
      </c>
      <c r="E211" s="76" t="s">
        <v>1741</v>
      </c>
      <c r="F211" s="76" t="s">
        <v>1585</v>
      </c>
      <c r="G211" s="76" t="s">
        <v>2221</v>
      </c>
      <c r="H211" s="76" t="s">
        <v>507</v>
      </c>
      <c r="I211" s="76" t="s">
        <v>507</v>
      </c>
      <c r="J211" s="21" t="s">
        <v>2222</v>
      </c>
      <c r="K211" s="21" t="s">
        <v>1450</v>
      </c>
      <c r="L211" s="76" t="s">
        <v>2223</v>
      </c>
      <c r="M211" s="76" t="s">
        <v>507</v>
      </c>
      <c r="N211" s="76" t="s">
        <v>507</v>
      </c>
      <c r="O211" s="76" t="s">
        <v>507</v>
      </c>
      <c r="P211" s="21" t="s">
        <v>507</v>
      </c>
      <c r="Q211" s="76" t="s">
        <v>507</v>
      </c>
      <c r="R211" s="76" t="s">
        <v>507</v>
      </c>
      <c r="S211" s="76" t="s">
        <v>507</v>
      </c>
      <c r="T211" s="76"/>
      <c r="U211" s="76"/>
      <c r="V211" s="76"/>
      <c r="W211" s="76"/>
      <c r="X211" s="76"/>
      <c r="Y211" s="76"/>
    </row>
    <row r="212" spans="1:25">
      <c r="A212" s="76">
        <v>897</v>
      </c>
      <c r="B212" s="76" t="s">
        <v>1367</v>
      </c>
      <c r="C212" s="21">
        <v>40956</v>
      </c>
      <c r="D212" s="21">
        <v>41001</v>
      </c>
      <c r="E212" s="76" t="s">
        <v>1593</v>
      </c>
      <c r="F212" s="76" t="s">
        <v>1585</v>
      </c>
      <c r="G212" s="76" t="s">
        <v>2224</v>
      </c>
      <c r="H212" s="76" t="s">
        <v>507</v>
      </c>
      <c r="I212" s="76" t="s">
        <v>507</v>
      </c>
      <c r="J212" s="21" t="s">
        <v>2225</v>
      </c>
      <c r="K212" s="21" t="s">
        <v>2226</v>
      </c>
      <c r="L212" s="76" t="s">
        <v>2227</v>
      </c>
      <c r="M212" s="76" t="s">
        <v>507</v>
      </c>
      <c r="N212" s="76" t="s">
        <v>507</v>
      </c>
      <c r="O212" s="76" t="s">
        <v>507</v>
      </c>
      <c r="P212" s="21" t="s">
        <v>2479</v>
      </c>
      <c r="Q212" s="76" t="s">
        <v>507</v>
      </c>
      <c r="R212" s="76" t="s">
        <v>507</v>
      </c>
      <c r="S212" s="76" t="s">
        <v>507</v>
      </c>
      <c r="T212" s="76"/>
      <c r="U212" s="76"/>
      <c r="V212" s="76"/>
      <c r="W212" s="76"/>
      <c r="X212" s="76"/>
      <c r="Y212" s="76"/>
    </row>
    <row r="213" spans="1:25">
      <c r="A213" s="76">
        <v>898</v>
      </c>
      <c r="B213" s="76" t="s">
        <v>1377</v>
      </c>
      <c r="C213" s="21">
        <v>40956</v>
      </c>
      <c r="D213" s="21">
        <v>41001</v>
      </c>
      <c r="E213" s="76" t="s">
        <v>1593</v>
      </c>
      <c r="F213" s="76" t="s">
        <v>1585</v>
      </c>
      <c r="G213" s="76" t="s">
        <v>2228</v>
      </c>
      <c r="H213" s="76" t="s">
        <v>507</v>
      </c>
      <c r="I213" s="76" t="s">
        <v>507</v>
      </c>
      <c r="J213" s="21" t="s">
        <v>2229</v>
      </c>
      <c r="K213" s="21" t="s">
        <v>2230</v>
      </c>
      <c r="L213" s="76" t="s">
        <v>2231</v>
      </c>
      <c r="M213" s="76" t="s">
        <v>507</v>
      </c>
      <c r="N213" s="76" t="s">
        <v>507</v>
      </c>
      <c r="O213" s="76" t="s">
        <v>507</v>
      </c>
      <c r="P213" s="21" t="s">
        <v>2477</v>
      </c>
      <c r="Q213" s="76" t="s">
        <v>507</v>
      </c>
      <c r="R213" s="76" t="s">
        <v>507</v>
      </c>
      <c r="S213" s="76" t="s">
        <v>507</v>
      </c>
      <c r="T213" s="76"/>
      <c r="U213" s="76"/>
      <c r="V213" s="76"/>
      <c r="W213" s="76"/>
      <c r="X213" s="76"/>
      <c r="Y213" s="76"/>
    </row>
    <row r="214" spans="1:25">
      <c r="A214" s="76">
        <v>899</v>
      </c>
      <c r="B214" s="76" t="s">
        <v>1359</v>
      </c>
      <c r="C214" s="21">
        <v>40956</v>
      </c>
      <c r="D214" s="21">
        <v>41001</v>
      </c>
      <c r="E214" s="76" t="s">
        <v>1584</v>
      </c>
      <c r="F214" s="76" t="s">
        <v>1585</v>
      </c>
      <c r="G214" s="76" t="s">
        <v>2232</v>
      </c>
      <c r="H214" s="76" t="s">
        <v>2233</v>
      </c>
      <c r="I214" s="76">
        <v>40982</v>
      </c>
      <c r="J214" s="21" t="s">
        <v>2234</v>
      </c>
      <c r="K214" s="21" t="s">
        <v>1449</v>
      </c>
      <c r="L214" s="76" t="s">
        <v>2235</v>
      </c>
      <c r="M214" s="76" t="s">
        <v>2372</v>
      </c>
      <c r="N214" s="76" t="s">
        <v>1615</v>
      </c>
      <c r="O214" s="76">
        <v>40982</v>
      </c>
      <c r="P214" s="21" t="s">
        <v>2332</v>
      </c>
      <c r="Q214" s="76" t="s">
        <v>507</v>
      </c>
      <c r="R214" s="76" t="s">
        <v>507</v>
      </c>
      <c r="S214" s="76" t="s">
        <v>507</v>
      </c>
      <c r="T214" s="76"/>
      <c r="U214" s="76"/>
      <c r="V214" s="76"/>
      <c r="W214" s="76"/>
      <c r="X214" s="76"/>
      <c r="Y214" s="76"/>
    </row>
    <row r="215" spans="1:25">
      <c r="A215" s="76">
        <v>900</v>
      </c>
      <c r="B215" s="76" t="s">
        <v>1370</v>
      </c>
      <c r="C215" s="21">
        <v>40956</v>
      </c>
      <c r="D215" s="21">
        <v>41001</v>
      </c>
      <c r="E215" s="76" t="s">
        <v>1584</v>
      </c>
      <c r="F215" s="76" t="s">
        <v>1585</v>
      </c>
      <c r="G215" s="76" t="s">
        <v>2236</v>
      </c>
      <c r="H215" s="76" t="s">
        <v>2695</v>
      </c>
      <c r="I215" s="76">
        <v>41002</v>
      </c>
      <c r="J215" s="21" t="s">
        <v>2237</v>
      </c>
      <c r="K215" s="21" t="s">
        <v>2238</v>
      </c>
      <c r="L215" s="76" t="s">
        <v>2239</v>
      </c>
      <c r="M215" s="76" t="s">
        <v>2701</v>
      </c>
      <c r="N215" s="76" t="s">
        <v>1716</v>
      </c>
      <c r="O215" s="76">
        <v>41002</v>
      </c>
      <c r="P215" s="21" t="s">
        <v>2565</v>
      </c>
      <c r="Q215" s="76" t="s">
        <v>507</v>
      </c>
      <c r="R215" s="76" t="s">
        <v>507</v>
      </c>
      <c r="S215" s="76" t="s">
        <v>507</v>
      </c>
      <c r="T215" s="76"/>
      <c r="U215" s="76"/>
      <c r="V215" s="76"/>
      <c r="W215" s="76"/>
      <c r="X215" s="76"/>
      <c r="Y215" s="76"/>
    </row>
    <row r="216" spans="1:25">
      <c r="A216" s="76">
        <v>902</v>
      </c>
      <c r="B216" s="76" t="s">
        <v>1380</v>
      </c>
      <c r="C216" s="21">
        <v>40956</v>
      </c>
      <c r="D216" s="21">
        <v>41001</v>
      </c>
      <c r="E216" s="76" t="s">
        <v>1593</v>
      </c>
      <c r="F216" s="76" t="s">
        <v>1585</v>
      </c>
      <c r="G216" s="76" t="s">
        <v>2240</v>
      </c>
      <c r="H216" s="76" t="s">
        <v>507</v>
      </c>
      <c r="I216" s="76" t="s">
        <v>507</v>
      </c>
      <c r="J216" s="21" t="s">
        <v>2241</v>
      </c>
      <c r="K216" s="21" t="s">
        <v>2242</v>
      </c>
      <c r="L216" s="76" t="s">
        <v>2243</v>
      </c>
      <c r="M216" s="76" t="s">
        <v>507</v>
      </c>
      <c r="N216" s="76" t="s">
        <v>507</v>
      </c>
      <c r="O216" s="76" t="s">
        <v>507</v>
      </c>
      <c r="P216" s="21" t="s">
        <v>2477</v>
      </c>
      <c r="Q216" s="76" t="s">
        <v>507</v>
      </c>
      <c r="R216" s="76" t="s">
        <v>507</v>
      </c>
      <c r="S216" s="76" t="s">
        <v>507</v>
      </c>
      <c r="T216" s="76"/>
      <c r="U216" s="76"/>
      <c r="V216" s="76"/>
      <c r="W216" s="76"/>
      <c r="X216" s="76"/>
      <c r="Y216" s="76"/>
    </row>
    <row r="217" spans="1:25">
      <c r="A217" s="76">
        <v>903</v>
      </c>
      <c r="B217" s="76" t="s">
        <v>1351</v>
      </c>
      <c r="C217" s="21">
        <v>40956</v>
      </c>
      <c r="D217" s="21">
        <v>41001</v>
      </c>
      <c r="E217" s="76" t="s">
        <v>1593</v>
      </c>
      <c r="F217" s="76" t="s">
        <v>1585</v>
      </c>
      <c r="G217" s="76" t="s">
        <v>2244</v>
      </c>
      <c r="H217" s="76" t="s">
        <v>507</v>
      </c>
      <c r="I217" s="76" t="s">
        <v>507</v>
      </c>
      <c r="J217" s="21" t="s">
        <v>2245</v>
      </c>
      <c r="K217" s="21" t="s">
        <v>2246</v>
      </c>
      <c r="L217" s="76" t="s">
        <v>2247</v>
      </c>
      <c r="M217" s="76" t="s">
        <v>507</v>
      </c>
      <c r="N217" s="76" t="s">
        <v>507</v>
      </c>
      <c r="O217" s="76" t="s">
        <v>507</v>
      </c>
      <c r="P217" s="21" t="s">
        <v>2572</v>
      </c>
      <c r="Q217" s="76" t="s">
        <v>507</v>
      </c>
      <c r="R217" s="76" t="s">
        <v>507</v>
      </c>
      <c r="S217" s="76" t="s">
        <v>507</v>
      </c>
      <c r="T217" s="76"/>
      <c r="U217" s="76"/>
      <c r="V217" s="76"/>
      <c r="W217" s="76"/>
      <c r="X217" s="76"/>
      <c r="Y217" s="76"/>
    </row>
    <row r="218" spans="1:25">
      <c r="A218" s="76">
        <v>904</v>
      </c>
      <c r="B218" s="76" t="s">
        <v>1362</v>
      </c>
      <c r="C218" s="21">
        <v>40956</v>
      </c>
      <c r="D218" s="21">
        <v>41001</v>
      </c>
      <c r="E218" s="76" t="s">
        <v>1593</v>
      </c>
      <c r="F218" s="76" t="s">
        <v>1585</v>
      </c>
      <c r="G218" s="76" t="s">
        <v>2248</v>
      </c>
      <c r="H218" s="76" t="s">
        <v>507</v>
      </c>
      <c r="I218" s="76" t="s">
        <v>507</v>
      </c>
      <c r="J218" s="21" t="s">
        <v>2249</v>
      </c>
      <c r="K218" s="21" t="s">
        <v>2250</v>
      </c>
      <c r="L218" s="76" t="s">
        <v>2251</v>
      </c>
      <c r="M218" s="76" t="s">
        <v>507</v>
      </c>
      <c r="N218" s="76" t="s">
        <v>507</v>
      </c>
      <c r="O218" s="76" t="s">
        <v>507</v>
      </c>
      <c r="P218" s="21" t="s">
        <v>2570</v>
      </c>
      <c r="Q218" s="76" t="s">
        <v>507</v>
      </c>
      <c r="R218" s="76" t="s">
        <v>507</v>
      </c>
      <c r="S218" s="76" t="s">
        <v>507</v>
      </c>
      <c r="T218" s="76"/>
      <c r="U218" s="76"/>
      <c r="V218" s="76"/>
      <c r="W218" s="76"/>
      <c r="X218" s="76"/>
      <c r="Y218" s="76"/>
    </row>
    <row r="219" spans="1:25">
      <c r="A219" s="76">
        <v>905</v>
      </c>
      <c r="B219" s="76" t="s">
        <v>1372</v>
      </c>
      <c r="C219" s="21">
        <v>40956</v>
      </c>
      <c r="D219" s="21">
        <v>41001</v>
      </c>
      <c r="E219" s="76" t="s">
        <v>1593</v>
      </c>
      <c r="F219" s="76" t="s">
        <v>1585</v>
      </c>
      <c r="G219" s="76" t="s">
        <v>2252</v>
      </c>
      <c r="H219" s="76" t="s">
        <v>507</v>
      </c>
      <c r="I219" s="76" t="s">
        <v>507</v>
      </c>
      <c r="J219" s="21" t="s">
        <v>2253</v>
      </c>
      <c r="K219" s="21" t="s">
        <v>2254</v>
      </c>
      <c r="L219" s="76" t="s">
        <v>2255</v>
      </c>
      <c r="M219" s="76" t="s">
        <v>507</v>
      </c>
      <c r="N219" s="76" t="s">
        <v>507</v>
      </c>
      <c r="O219" s="76" t="s">
        <v>507</v>
      </c>
      <c r="P219" s="21" t="s">
        <v>2570</v>
      </c>
      <c r="Q219" s="76" t="s">
        <v>507</v>
      </c>
      <c r="R219" s="76" t="s">
        <v>507</v>
      </c>
      <c r="S219" s="76" t="s">
        <v>507</v>
      </c>
      <c r="T219" s="76"/>
      <c r="U219" s="76"/>
      <c r="V219" s="76"/>
      <c r="W219" s="76"/>
      <c r="X219" s="76"/>
      <c r="Y219" s="76"/>
    </row>
    <row r="220" spans="1:25">
      <c r="A220" s="76">
        <v>906</v>
      </c>
      <c r="B220" s="76" t="s">
        <v>1382</v>
      </c>
      <c r="C220" s="21">
        <v>40956</v>
      </c>
      <c r="D220" s="21">
        <v>41001</v>
      </c>
      <c r="E220" s="76" t="s">
        <v>1593</v>
      </c>
      <c r="F220" s="76" t="s">
        <v>1585</v>
      </c>
      <c r="G220" s="76" t="s">
        <v>2256</v>
      </c>
      <c r="H220" s="76" t="s">
        <v>507</v>
      </c>
      <c r="I220" s="76" t="s">
        <v>507</v>
      </c>
      <c r="J220" s="21" t="s">
        <v>2257</v>
      </c>
      <c r="K220" s="21" t="s">
        <v>2258</v>
      </c>
      <c r="L220" s="76" t="s">
        <v>2259</v>
      </c>
      <c r="M220" s="76" t="s">
        <v>507</v>
      </c>
      <c r="N220" s="76" t="s">
        <v>507</v>
      </c>
      <c r="O220" s="76" t="s">
        <v>507</v>
      </c>
      <c r="P220" s="21" t="s">
        <v>2574</v>
      </c>
      <c r="Q220" s="76" t="s">
        <v>507</v>
      </c>
      <c r="R220" s="76" t="s">
        <v>507</v>
      </c>
      <c r="S220" s="76" t="s">
        <v>507</v>
      </c>
      <c r="T220" s="76"/>
      <c r="U220" s="76"/>
      <c r="V220" s="76"/>
      <c r="W220" s="76"/>
      <c r="X220" s="76"/>
      <c r="Y220" s="76"/>
    </row>
    <row r="221" spans="1:25">
      <c r="A221" s="76">
        <v>907</v>
      </c>
      <c r="B221" s="76" t="s">
        <v>1353</v>
      </c>
      <c r="C221" s="21">
        <v>40956</v>
      </c>
      <c r="D221" s="21">
        <v>41001</v>
      </c>
      <c r="E221" s="76" t="s">
        <v>1593</v>
      </c>
      <c r="F221" s="76" t="s">
        <v>1585</v>
      </c>
      <c r="G221" s="76" t="s">
        <v>2260</v>
      </c>
      <c r="H221" s="76" t="s">
        <v>507</v>
      </c>
      <c r="I221" s="76" t="s">
        <v>507</v>
      </c>
      <c r="J221" s="21" t="s">
        <v>2261</v>
      </c>
      <c r="K221" s="21" t="s">
        <v>2262</v>
      </c>
      <c r="L221" s="76" t="s">
        <v>1519</v>
      </c>
      <c r="M221" s="76" t="s">
        <v>507</v>
      </c>
      <c r="N221" s="76" t="s">
        <v>507</v>
      </c>
      <c r="O221" s="76" t="s">
        <v>507</v>
      </c>
      <c r="P221" s="21" t="s">
        <v>2568</v>
      </c>
      <c r="Q221" s="76" t="s">
        <v>507</v>
      </c>
      <c r="R221" s="76" t="s">
        <v>507</v>
      </c>
      <c r="S221" s="76" t="s">
        <v>507</v>
      </c>
      <c r="T221" s="76"/>
      <c r="U221" s="76"/>
      <c r="V221" s="76"/>
      <c r="W221" s="76"/>
      <c r="X221" s="76"/>
      <c r="Y221" s="76"/>
    </row>
    <row r="222" spans="1:25">
      <c r="A222" s="76">
        <v>908</v>
      </c>
      <c r="B222" s="76" t="s">
        <v>1365</v>
      </c>
      <c r="C222" s="21">
        <v>40956</v>
      </c>
      <c r="D222" s="21">
        <v>41001</v>
      </c>
      <c r="E222" s="76" t="s">
        <v>1593</v>
      </c>
      <c r="F222" s="76" t="s">
        <v>1585</v>
      </c>
      <c r="G222" s="76" t="s">
        <v>2263</v>
      </c>
      <c r="H222" s="76" t="s">
        <v>507</v>
      </c>
      <c r="I222" s="76" t="s">
        <v>507</v>
      </c>
      <c r="J222" s="21" t="s">
        <v>2264</v>
      </c>
      <c r="K222" s="21" t="s">
        <v>2265</v>
      </c>
      <c r="L222" s="76" t="s">
        <v>2266</v>
      </c>
      <c r="M222" s="76" t="s">
        <v>507</v>
      </c>
      <c r="N222" s="76" t="s">
        <v>507</v>
      </c>
      <c r="O222" s="76" t="s">
        <v>507</v>
      </c>
      <c r="P222" s="21" t="s">
        <v>2479</v>
      </c>
      <c r="Q222" s="76" t="s">
        <v>507</v>
      </c>
      <c r="R222" s="76" t="s">
        <v>507</v>
      </c>
      <c r="S222" s="76" t="s">
        <v>507</v>
      </c>
      <c r="T222" s="76"/>
      <c r="U222" s="76"/>
      <c r="V222" s="76"/>
      <c r="W222" s="76"/>
      <c r="X222" s="76"/>
      <c r="Y222" s="76"/>
    </row>
    <row r="223" spans="1:25">
      <c r="A223" s="76">
        <v>909</v>
      </c>
      <c r="B223" s="76" t="s">
        <v>1376</v>
      </c>
      <c r="C223" s="21">
        <v>40956</v>
      </c>
      <c r="D223" s="21">
        <v>41001</v>
      </c>
      <c r="E223" s="76" t="s">
        <v>1584</v>
      </c>
      <c r="F223" s="76" t="s">
        <v>1585</v>
      </c>
      <c r="G223" s="76" t="s">
        <v>2267</v>
      </c>
      <c r="H223" s="76" t="s">
        <v>2447</v>
      </c>
      <c r="I223" s="76">
        <v>40989</v>
      </c>
      <c r="J223" s="21" t="s">
        <v>2268</v>
      </c>
      <c r="K223" s="21" t="s">
        <v>2269</v>
      </c>
      <c r="L223" s="76" t="s">
        <v>2270</v>
      </c>
      <c r="M223" s="76" t="s">
        <v>2558</v>
      </c>
      <c r="N223" s="76" t="s">
        <v>2374</v>
      </c>
      <c r="O223" s="76">
        <v>40991</v>
      </c>
      <c r="P223" s="21" t="s">
        <v>2575</v>
      </c>
      <c r="Q223" s="76" t="s">
        <v>507</v>
      </c>
      <c r="R223" s="76" t="s">
        <v>507</v>
      </c>
      <c r="S223" s="76" t="s">
        <v>507</v>
      </c>
      <c r="T223" s="76"/>
      <c r="U223" s="76"/>
      <c r="V223" s="76"/>
      <c r="W223" s="76"/>
      <c r="X223" s="76"/>
      <c r="Y223" s="76"/>
    </row>
    <row r="224" spans="1:25">
      <c r="A224" s="76">
        <v>910</v>
      </c>
      <c r="B224" s="76" t="s">
        <v>1387</v>
      </c>
      <c r="C224" s="21">
        <v>40956</v>
      </c>
      <c r="D224" s="21">
        <v>41001</v>
      </c>
      <c r="E224" s="76" t="s">
        <v>1584</v>
      </c>
      <c r="F224" s="76" t="s">
        <v>1585</v>
      </c>
      <c r="G224" s="76" t="s">
        <v>2271</v>
      </c>
      <c r="H224" s="76" t="s">
        <v>1525</v>
      </c>
      <c r="I224" s="76">
        <v>40970</v>
      </c>
      <c r="J224" s="21" t="s">
        <v>2272</v>
      </c>
      <c r="K224" s="21" t="s">
        <v>1526</v>
      </c>
      <c r="L224" s="76" t="s">
        <v>2273</v>
      </c>
      <c r="M224" s="76" t="s">
        <v>2274</v>
      </c>
      <c r="N224" s="76" t="s">
        <v>1592</v>
      </c>
      <c r="O224" s="76">
        <v>40970</v>
      </c>
      <c r="P224" s="21" t="s">
        <v>507</v>
      </c>
      <c r="Q224" s="76" t="s">
        <v>507</v>
      </c>
      <c r="R224" s="76" t="s">
        <v>507</v>
      </c>
      <c r="S224" s="76" t="s">
        <v>507</v>
      </c>
      <c r="T224" s="76"/>
      <c r="U224" s="76"/>
      <c r="V224" s="76"/>
      <c r="W224" s="76"/>
      <c r="X224" s="76"/>
      <c r="Y224" s="76"/>
    </row>
    <row r="225" spans="1:25">
      <c r="A225" s="76">
        <v>911</v>
      </c>
      <c r="B225" s="76" t="s">
        <v>1358</v>
      </c>
      <c r="C225" s="21">
        <v>40956</v>
      </c>
      <c r="D225" s="21">
        <v>41001</v>
      </c>
      <c r="E225" s="76" t="s">
        <v>1593</v>
      </c>
      <c r="F225" s="76" t="s">
        <v>1585</v>
      </c>
      <c r="G225" s="76" t="s">
        <v>2275</v>
      </c>
      <c r="H225" s="76" t="s">
        <v>507</v>
      </c>
      <c r="I225" s="76" t="s">
        <v>507</v>
      </c>
      <c r="J225" s="21" t="s">
        <v>2276</v>
      </c>
      <c r="K225" s="21" t="s">
        <v>2277</v>
      </c>
      <c r="L225" s="76" t="s">
        <v>2278</v>
      </c>
      <c r="M225" s="76" t="s">
        <v>507</v>
      </c>
      <c r="N225" s="76" t="s">
        <v>507</v>
      </c>
      <c r="O225" s="76" t="s">
        <v>507</v>
      </c>
      <c r="P225" s="21" t="s">
        <v>2570</v>
      </c>
      <c r="Q225" s="76" t="s">
        <v>507</v>
      </c>
      <c r="R225" s="76" t="s">
        <v>507</v>
      </c>
      <c r="S225" s="76" t="s">
        <v>507</v>
      </c>
      <c r="T225" s="76"/>
      <c r="U225" s="76"/>
      <c r="V225" s="21"/>
      <c r="W225" s="76"/>
      <c r="X225" s="76"/>
      <c r="Y225" s="76"/>
    </row>
    <row r="226" spans="1:25">
      <c r="A226" s="76">
        <v>912</v>
      </c>
      <c r="B226" s="76" t="s">
        <v>1369</v>
      </c>
      <c r="C226" s="21">
        <v>40956</v>
      </c>
      <c r="D226" s="21">
        <v>41001</v>
      </c>
      <c r="E226" s="76" t="s">
        <v>1593</v>
      </c>
      <c r="F226" s="76" t="s">
        <v>1585</v>
      </c>
      <c r="G226" s="76" t="s">
        <v>2279</v>
      </c>
      <c r="H226" s="76" t="s">
        <v>507</v>
      </c>
      <c r="I226" s="76" t="s">
        <v>507</v>
      </c>
      <c r="J226" s="21" t="s">
        <v>2280</v>
      </c>
      <c r="K226" s="21" t="s">
        <v>2281</v>
      </c>
      <c r="L226" s="76" t="s">
        <v>2282</v>
      </c>
      <c r="M226" s="76" t="s">
        <v>507</v>
      </c>
      <c r="N226" s="76" t="s">
        <v>507</v>
      </c>
      <c r="O226" s="76" t="s">
        <v>507</v>
      </c>
      <c r="P226" s="21" t="s">
        <v>2570</v>
      </c>
      <c r="Q226" s="76" t="s">
        <v>507</v>
      </c>
      <c r="R226" s="76" t="s">
        <v>507</v>
      </c>
      <c r="S226" s="76" t="s">
        <v>507</v>
      </c>
      <c r="T226" s="76"/>
      <c r="U226" s="76"/>
      <c r="V226" s="76"/>
      <c r="W226" s="76"/>
      <c r="X226" s="76"/>
      <c r="Y226" s="76"/>
    </row>
    <row r="227" spans="1:25">
      <c r="A227" s="76" t="s">
        <v>2395</v>
      </c>
      <c r="B227" s="76" t="s">
        <v>1379</v>
      </c>
      <c r="C227" s="21">
        <v>40956</v>
      </c>
      <c r="D227" s="21">
        <v>41001</v>
      </c>
      <c r="E227" s="76" t="s">
        <v>1741</v>
      </c>
      <c r="F227" s="76" t="s">
        <v>1585</v>
      </c>
      <c r="G227" s="76" t="s">
        <v>2283</v>
      </c>
      <c r="H227" s="76" t="s">
        <v>507</v>
      </c>
      <c r="I227" s="76" t="s">
        <v>507</v>
      </c>
      <c r="J227" s="21" t="s">
        <v>2284</v>
      </c>
      <c r="K227" s="21" t="s">
        <v>2285</v>
      </c>
      <c r="L227" s="76" t="s">
        <v>2286</v>
      </c>
      <c r="M227" s="76" t="s">
        <v>507</v>
      </c>
      <c r="N227" s="76" t="s">
        <v>507</v>
      </c>
      <c r="O227" s="76" t="s">
        <v>507</v>
      </c>
      <c r="P227" s="21" t="s">
        <v>507</v>
      </c>
      <c r="Q227" s="76" t="s">
        <v>507</v>
      </c>
      <c r="R227" s="76" t="s">
        <v>507</v>
      </c>
      <c r="S227" s="76" t="s">
        <v>507</v>
      </c>
      <c r="T227" s="76"/>
      <c r="U227" s="76"/>
      <c r="V227" s="76"/>
      <c r="W227" s="76"/>
      <c r="X227" s="76"/>
      <c r="Y227" s="76"/>
    </row>
    <row r="228" spans="1:25">
      <c r="A228" s="76">
        <v>914</v>
      </c>
      <c r="B228" s="76" t="s">
        <v>1388</v>
      </c>
      <c r="C228" s="21">
        <v>40956</v>
      </c>
      <c r="D228" s="21">
        <v>41001</v>
      </c>
      <c r="E228" s="76" t="s">
        <v>1593</v>
      </c>
      <c r="F228" s="76" t="s">
        <v>1585</v>
      </c>
      <c r="G228" s="76" t="s">
        <v>2287</v>
      </c>
      <c r="H228" s="76" t="s">
        <v>507</v>
      </c>
      <c r="I228" s="76" t="s">
        <v>507</v>
      </c>
      <c r="J228" s="21" t="s">
        <v>2288</v>
      </c>
      <c r="K228" s="21" t="s">
        <v>2289</v>
      </c>
      <c r="L228" s="76" t="s">
        <v>2290</v>
      </c>
      <c r="M228" s="76" t="s">
        <v>507</v>
      </c>
      <c r="N228" s="76" t="s">
        <v>507</v>
      </c>
      <c r="O228" s="76" t="s">
        <v>507</v>
      </c>
      <c r="P228" s="21" t="s">
        <v>2479</v>
      </c>
      <c r="Q228" s="76" t="s">
        <v>507</v>
      </c>
      <c r="R228" s="76" t="s">
        <v>507</v>
      </c>
      <c r="S228" s="76" t="s">
        <v>507</v>
      </c>
      <c r="T228" s="76"/>
      <c r="U228" s="76"/>
      <c r="V228" s="76"/>
      <c r="W228" s="76"/>
      <c r="X228" s="76"/>
      <c r="Y228" s="76"/>
    </row>
    <row r="229" spans="1:25">
      <c r="A229" s="76">
        <v>915</v>
      </c>
      <c r="B229" s="76" t="s">
        <v>1360</v>
      </c>
      <c r="C229" s="21">
        <v>40956</v>
      </c>
      <c r="D229" s="21">
        <v>41001</v>
      </c>
      <c r="E229" s="76" t="s">
        <v>1593</v>
      </c>
      <c r="F229" s="76" t="s">
        <v>1585</v>
      </c>
      <c r="G229" s="76" t="s">
        <v>2291</v>
      </c>
      <c r="H229" s="76" t="s">
        <v>507</v>
      </c>
      <c r="I229" s="76" t="s">
        <v>507</v>
      </c>
      <c r="J229" s="21" t="s">
        <v>2292</v>
      </c>
      <c r="K229" s="21" t="s">
        <v>2293</v>
      </c>
      <c r="L229" s="76" t="s">
        <v>2294</v>
      </c>
      <c r="M229" s="76" t="s">
        <v>507</v>
      </c>
      <c r="N229" s="76" t="s">
        <v>507</v>
      </c>
      <c r="O229" s="76" t="s">
        <v>507</v>
      </c>
      <c r="P229" s="21" t="s">
        <v>2570</v>
      </c>
      <c r="Q229" s="76" t="s">
        <v>507</v>
      </c>
      <c r="R229" s="76" t="s">
        <v>507</v>
      </c>
      <c r="S229" s="76" t="s">
        <v>507</v>
      </c>
      <c r="T229" s="76"/>
      <c r="U229" s="76"/>
      <c r="V229" s="76"/>
      <c r="W229" s="76"/>
      <c r="X229" s="76"/>
      <c r="Y229" s="76"/>
    </row>
    <row r="230" spans="1:25">
      <c r="A230" s="76">
        <v>923</v>
      </c>
      <c r="B230" s="76" t="s">
        <v>1321</v>
      </c>
      <c r="C230" s="21">
        <v>40956</v>
      </c>
      <c r="D230" s="21">
        <v>41001</v>
      </c>
      <c r="E230" s="76" t="s">
        <v>1584</v>
      </c>
      <c r="F230" s="76" t="s">
        <v>1585</v>
      </c>
      <c r="G230" s="76" t="s">
        <v>1322</v>
      </c>
      <c r="H230" s="76" t="s">
        <v>2637</v>
      </c>
      <c r="I230" s="76">
        <v>41002</v>
      </c>
      <c r="J230" s="21" t="s">
        <v>2295</v>
      </c>
      <c r="K230" s="21" t="s">
        <v>2296</v>
      </c>
      <c r="L230" s="76" t="s">
        <v>2297</v>
      </c>
      <c r="M230" s="76" t="s">
        <v>2702</v>
      </c>
      <c r="N230" s="76" t="s">
        <v>2371</v>
      </c>
      <c r="O230" s="76">
        <v>41002</v>
      </c>
      <c r="P230" s="21" t="s">
        <v>2571</v>
      </c>
      <c r="Q230" s="76" t="s">
        <v>507</v>
      </c>
      <c r="R230" s="76" t="s">
        <v>507</v>
      </c>
      <c r="S230" s="76" t="s">
        <v>507</v>
      </c>
      <c r="T230" s="76"/>
      <c r="U230" s="76"/>
      <c r="V230" s="76"/>
      <c r="W230" s="76"/>
      <c r="X230" s="76"/>
      <c r="Y230" s="76"/>
    </row>
    <row r="231" spans="1:25">
      <c r="A231" s="76">
        <v>916</v>
      </c>
      <c r="B231" s="76" t="s">
        <v>1323</v>
      </c>
      <c r="C231" s="21">
        <v>40956</v>
      </c>
      <c r="D231" s="21">
        <v>41001</v>
      </c>
      <c r="E231" s="76" t="s">
        <v>1593</v>
      </c>
      <c r="F231" s="76" t="s">
        <v>1585</v>
      </c>
      <c r="G231" s="76" t="s">
        <v>1324</v>
      </c>
      <c r="H231" s="76" t="s">
        <v>507</v>
      </c>
      <c r="I231" s="76" t="s">
        <v>507</v>
      </c>
      <c r="J231" s="21" t="s">
        <v>2298</v>
      </c>
      <c r="K231" s="21" t="s">
        <v>2299</v>
      </c>
      <c r="L231" s="76" t="s">
        <v>2300</v>
      </c>
      <c r="M231" s="76" t="s">
        <v>507</v>
      </c>
      <c r="N231" s="76" t="s">
        <v>507</v>
      </c>
      <c r="O231" s="76" t="s">
        <v>507</v>
      </c>
      <c r="P231" s="21" t="s">
        <v>2570</v>
      </c>
      <c r="Q231" s="76" t="s">
        <v>507</v>
      </c>
      <c r="R231" s="76" t="s">
        <v>507</v>
      </c>
      <c r="S231" s="76" t="s">
        <v>507</v>
      </c>
      <c r="T231" s="76"/>
      <c r="U231" s="76"/>
      <c r="V231" s="76"/>
      <c r="W231" s="76"/>
      <c r="X231" s="76"/>
      <c r="Y231" s="76"/>
    </row>
    <row r="232" spans="1:25">
      <c r="A232" s="76">
        <v>917</v>
      </c>
      <c r="B232" s="76" t="s">
        <v>1325</v>
      </c>
      <c r="C232" s="21">
        <v>40956</v>
      </c>
      <c r="D232" s="21">
        <v>41001</v>
      </c>
      <c r="E232" s="76" t="s">
        <v>1584</v>
      </c>
      <c r="F232" s="76" t="s">
        <v>1585</v>
      </c>
      <c r="G232" s="76" t="s">
        <v>1326</v>
      </c>
      <c r="H232" s="76" t="s">
        <v>2301</v>
      </c>
      <c r="I232" s="76">
        <v>40981</v>
      </c>
      <c r="J232" s="21" t="s">
        <v>2302</v>
      </c>
      <c r="K232" s="21" t="s">
        <v>1444</v>
      </c>
      <c r="L232" s="76" t="s">
        <v>2303</v>
      </c>
      <c r="M232" s="76" t="s">
        <v>2333</v>
      </c>
      <c r="N232" s="76" t="s">
        <v>2028</v>
      </c>
      <c r="O232" s="76">
        <v>40981</v>
      </c>
      <c r="P232" s="21" t="s">
        <v>2304</v>
      </c>
      <c r="Q232" s="76" t="s">
        <v>507</v>
      </c>
      <c r="R232" s="76" t="s">
        <v>507</v>
      </c>
      <c r="S232" s="76" t="s">
        <v>507</v>
      </c>
      <c r="T232" s="76"/>
      <c r="U232" s="76"/>
      <c r="V232" s="76"/>
      <c r="W232" s="76"/>
      <c r="X232" s="76"/>
      <c r="Y232" s="76"/>
    </row>
    <row r="233" spans="1:25">
      <c r="A233" s="76">
        <v>918</v>
      </c>
      <c r="B233" s="76" t="s">
        <v>1327</v>
      </c>
      <c r="C233" s="21">
        <v>40956</v>
      </c>
      <c r="D233" s="21">
        <v>41001</v>
      </c>
      <c r="E233" s="76" t="s">
        <v>1593</v>
      </c>
      <c r="F233" s="76" t="s">
        <v>1585</v>
      </c>
      <c r="G233" s="76" t="s">
        <v>1328</v>
      </c>
      <c r="H233" s="76" t="s">
        <v>507</v>
      </c>
      <c r="I233" s="76" t="s">
        <v>507</v>
      </c>
      <c r="J233" s="21" t="s">
        <v>2305</v>
      </c>
      <c r="K233" s="21" t="s">
        <v>2306</v>
      </c>
      <c r="L233" s="76" t="s">
        <v>2307</v>
      </c>
      <c r="M233" s="76" t="s">
        <v>507</v>
      </c>
      <c r="N233" s="76" t="s">
        <v>507</v>
      </c>
      <c r="O233" s="76" t="s">
        <v>507</v>
      </c>
      <c r="P233" s="21" t="s">
        <v>2570</v>
      </c>
      <c r="Q233" s="76" t="s">
        <v>507</v>
      </c>
      <c r="R233" s="76" t="s">
        <v>507</v>
      </c>
      <c r="S233" s="76" t="s">
        <v>507</v>
      </c>
      <c r="T233" s="76"/>
      <c r="U233" s="76"/>
      <c r="V233" s="21"/>
      <c r="W233" s="76"/>
      <c r="X233" s="76"/>
      <c r="Y233" s="76"/>
    </row>
    <row r="234" spans="1:25">
      <c r="A234" s="76">
        <v>919</v>
      </c>
      <c r="B234" s="76" t="s">
        <v>1329</v>
      </c>
      <c r="C234" s="21">
        <v>40956</v>
      </c>
      <c r="D234" s="21">
        <v>41001</v>
      </c>
      <c r="E234" s="76" t="s">
        <v>1593</v>
      </c>
      <c r="F234" s="76" t="s">
        <v>1585</v>
      </c>
      <c r="G234" s="76" t="s">
        <v>1330</v>
      </c>
      <c r="H234" s="76" t="s">
        <v>507</v>
      </c>
      <c r="I234" s="76" t="s">
        <v>507</v>
      </c>
      <c r="J234" s="21" t="s">
        <v>2308</v>
      </c>
      <c r="K234" s="21" t="s">
        <v>2309</v>
      </c>
      <c r="L234" s="76" t="s">
        <v>2310</v>
      </c>
      <c r="M234" s="76" t="s">
        <v>507</v>
      </c>
      <c r="N234" s="76" t="s">
        <v>507</v>
      </c>
      <c r="O234" s="76" t="s">
        <v>507</v>
      </c>
      <c r="P234" s="21" t="s">
        <v>2576</v>
      </c>
      <c r="Q234" s="76" t="s">
        <v>507</v>
      </c>
      <c r="R234" s="76" t="s">
        <v>507</v>
      </c>
      <c r="S234" s="76" t="s">
        <v>507</v>
      </c>
      <c r="T234" s="76"/>
      <c r="U234" s="76"/>
      <c r="V234" s="76"/>
      <c r="W234" s="76"/>
      <c r="X234" s="76"/>
      <c r="Y234" s="76"/>
    </row>
    <row r="235" spans="1:25">
      <c r="A235" s="76">
        <v>920</v>
      </c>
      <c r="B235" s="76" t="s">
        <v>1331</v>
      </c>
      <c r="C235" s="21">
        <v>40956</v>
      </c>
      <c r="D235" s="21">
        <v>41001</v>
      </c>
      <c r="E235" s="76" t="s">
        <v>1593</v>
      </c>
      <c r="F235" s="76" t="s">
        <v>1585</v>
      </c>
      <c r="G235" s="76" t="s">
        <v>1332</v>
      </c>
      <c r="H235" s="76" t="s">
        <v>507</v>
      </c>
      <c r="I235" s="76">
        <v>40974</v>
      </c>
      <c r="J235" s="21" t="s">
        <v>2311</v>
      </c>
      <c r="K235" s="21" t="s">
        <v>2312</v>
      </c>
      <c r="L235" s="76" t="s">
        <v>2313</v>
      </c>
      <c r="M235" s="76" t="s">
        <v>507</v>
      </c>
      <c r="N235" s="76" t="s">
        <v>507</v>
      </c>
      <c r="O235" s="76" t="s">
        <v>507</v>
      </c>
      <c r="P235" s="21" t="s">
        <v>2577</v>
      </c>
      <c r="Q235" s="76" t="s">
        <v>507</v>
      </c>
      <c r="R235" s="76" t="s">
        <v>507</v>
      </c>
      <c r="S235" s="76" t="s">
        <v>507</v>
      </c>
      <c r="T235" s="76"/>
      <c r="U235" s="76"/>
      <c r="V235" s="76"/>
      <c r="W235" s="76"/>
      <c r="X235" s="76"/>
      <c r="Y235" s="76"/>
    </row>
    <row r="236" spans="1:25">
      <c r="A236" s="76">
        <v>921</v>
      </c>
      <c r="B236" s="76" t="s">
        <v>1333</v>
      </c>
      <c r="C236" s="21">
        <v>40956</v>
      </c>
      <c r="D236" s="21">
        <v>41001</v>
      </c>
      <c r="E236" s="76" t="s">
        <v>1593</v>
      </c>
      <c r="F236" s="76" t="s">
        <v>1585</v>
      </c>
      <c r="G236" s="76" t="s">
        <v>1334</v>
      </c>
      <c r="H236" s="76" t="s">
        <v>507</v>
      </c>
      <c r="I236" s="76" t="s">
        <v>507</v>
      </c>
      <c r="J236" s="21" t="s">
        <v>2314</v>
      </c>
      <c r="K236" s="21" t="s">
        <v>2315</v>
      </c>
      <c r="L236" s="76" t="s">
        <v>2316</v>
      </c>
      <c r="M236" s="76" t="s">
        <v>507</v>
      </c>
      <c r="N236" s="76" t="s">
        <v>507</v>
      </c>
      <c r="O236" s="76" t="s">
        <v>507</v>
      </c>
      <c r="P236" s="21" t="s">
        <v>2570</v>
      </c>
      <c r="Q236" s="76" t="s">
        <v>507</v>
      </c>
      <c r="R236" s="76" t="s">
        <v>507</v>
      </c>
      <c r="S236" s="76" t="s">
        <v>507</v>
      </c>
      <c r="T236" s="76"/>
      <c r="U236" s="76"/>
      <c r="V236" s="76"/>
      <c r="W236" s="76"/>
      <c r="X236" s="76"/>
      <c r="Y236" s="76"/>
    </row>
    <row r="237" spans="1:25">
      <c r="A237" s="76">
        <v>922</v>
      </c>
      <c r="B237" s="76" t="s">
        <v>1335</v>
      </c>
      <c r="C237" s="21">
        <v>40956</v>
      </c>
      <c r="D237" s="21">
        <v>41001</v>
      </c>
      <c r="E237" s="76" t="s">
        <v>1593</v>
      </c>
      <c r="F237" s="76" t="s">
        <v>1585</v>
      </c>
      <c r="G237" s="76" t="s">
        <v>2317</v>
      </c>
      <c r="H237" s="76" t="s">
        <v>507</v>
      </c>
      <c r="I237" s="76" t="s">
        <v>507</v>
      </c>
      <c r="J237" s="21" t="s">
        <v>2318</v>
      </c>
      <c r="K237" s="21" t="s">
        <v>2319</v>
      </c>
      <c r="L237" s="76" t="s">
        <v>2320</v>
      </c>
      <c r="M237" s="76" t="s">
        <v>507</v>
      </c>
      <c r="N237" s="76" t="s">
        <v>507</v>
      </c>
      <c r="O237" s="76" t="s">
        <v>507</v>
      </c>
      <c r="P237" s="21" t="s">
        <v>2570</v>
      </c>
      <c r="Q237" s="76" t="s">
        <v>507</v>
      </c>
      <c r="R237" s="76" t="s">
        <v>507</v>
      </c>
      <c r="S237" s="76" t="s">
        <v>507</v>
      </c>
      <c r="T237" s="76"/>
      <c r="U237" s="76"/>
      <c r="V237" s="76"/>
      <c r="W237" s="76"/>
      <c r="X237" s="76"/>
      <c r="Y237" s="76"/>
    </row>
    <row r="238" spans="1:25">
      <c r="A238" s="76">
        <v>879</v>
      </c>
      <c r="B238" s="76" t="s">
        <v>1395</v>
      </c>
      <c r="C238" s="21">
        <v>40956</v>
      </c>
      <c r="D238" s="21">
        <v>41001</v>
      </c>
      <c r="E238" s="76" t="s">
        <v>1593</v>
      </c>
      <c r="F238" s="76" t="s">
        <v>1585</v>
      </c>
      <c r="G238" s="76" t="s">
        <v>1396</v>
      </c>
      <c r="H238" s="76" t="s">
        <v>507</v>
      </c>
      <c r="I238" s="76" t="s">
        <v>507</v>
      </c>
      <c r="J238" s="21" t="s">
        <v>2321</v>
      </c>
      <c r="K238" s="21" t="s">
        <v>2322</v>
      </c>
      <c r="L238" s="76" t="s">
        <v>2323</v>
      </c>
      <c r="M238" s="76" t="s">
        <v>507</v>
      </c>
      <c r="N238" s="76" t="s">
        <v>507</v>
      </c>
      <c r="O238" s="76" t="s">
        <v>507</v>
      </c>
      <c r="P238" s="21" t="s">
        <v>2479</v>
      </c>
      <c r="Q238" s="76" t="s">
        <v>507</v>
      </c>
      <c r="R238" s="76" t="s">
        <v>507</v>
      </c>
      <c r="S238" s="76" t="s">
        <v>507</v>
      </c>
      <c r="T238" s="76"/>
      <c r="U238" s="76"/>
      <c r="V238" s="76"/>
      <c r="W238" s="76"/>
      <c r="X238" s="76"/>
      <c r="Y238" s="76"/>
    </row>
    <row r="239" spans="1:25">
      <c r="A239" s="76">
        <v>924</v>
      </c>
      <c r="B239" s="76" t="s">
        <v>1428</v>
      </c>
      <c r="C239" s="21">
        <v>40966</v>
      </c>
      <c r="D239" s="21">
        <v>41011</v>
      </c>
      <c r="E239" s="76" t="s">
        <v>1584</v>
      </c>
      <c r="F239" s="76" t="s">
        <v>1585</v>
      </c>
      <c r="G239" s="76" t="s">
        <v>1425</v>
      </c>
      <c r="H239" s="76" t="s">
        <v>2324</v>
      </c>
      <c r="I239" s="76">
        <v>40982</v>
      </c>
      <c r="J239" s="21" t="s">
        <v>2325</v>
      </c>
      <c r="K239" s="21" t="s">
        <v>2326</v>
      </c>
      <c r="L239" s="76" t="s">
        <v>2327</v>
      </c>
      <c r="M239" s="76" t="s">
        <v>2373</v>
      </c>
      <c r="N239" s="76" t="s">
        <v>2374</v>
      </c>
      <c r="O239" s="76">
        <v>40982</v>
      </c>
      <c r="P239" s="21" t="s">
        <v>2328</v>
      </c>
      <c r="Q239" s="76" t="s">
        <v>507</v>
      </c>
      <c r="R239" s="76" t="s">
        <v>507</v>
      </c>
      <c r="S239" s="76" t="s">
        <v>507</v>
      </c>
      <c r="T239" s="76"/>
      <c r="U239" s="76"/>
      <c r="V239" s="76"/>
      <c r="W239" s="76"/>
      <c r="X239" s="76"/>
      <c r="Y239" s="76"/>
    </row>
    <row r="240" spans="1:25">
      <c r="A240" s="76">
        <v>818</v>
      </c>
      <c r="B240" s="76" t="s">
        <v>1550</v>
      </c>
      <c r="C240" s="21">
        <v>40975</v>
      </c>
      <c r="D240" s="21">
        <v>41020</v>
      </c>
      <c r="E240" s="76" t="s">
        <v>1650</v>
      </c>
      <c r="F240" s="76" t="s">
        <v>1831</v>
      </c>
      <c r="G240" s="76" t="s">
        <v>2099</v>
      </c>
      <c r="H240" s="76" t="s">
        <v>2703</v>
      </c>
      <c r="I240" s="76">
        <v>41011</v>
      </c>
      <c r="J240" s="21" t="s">
        <v>1551</v>
      </c>
      <c r="K240" s="21" t="s">
        <v>1553</v>
      </c>
      <c r="L240" s="76" t="s">
        <v>1551</v>
      </c>
      <c r="M240" s="76" t="s">
        <v>507</v>
      </c>
      <c r="N240" s="76" t="s">
        <v>507</v>
      </c>
      <c r="O240" s="76" t="s">
        <v>507</v>
      </c>
      <c r="P240" s="21" t="s">
        <v>2329</v>
      </c>
      <c r="Q240" s="76" t="s">
        <v>507</v>
      </c>
      <c r="R240" s="76" t="s">
        <v>507</v>
      </c>
      <c r="S240" s="76" t="s">
        <v>507</v>
      </c>
      <c r="T240" s="76"/>
      <c r="U240" s="76"/>
      <c r="V240" s="76"/>
      <c r="W240" s="76"/>
      <c r="X240" s="76"/>
      <c r="Y240" s="76"/>
    </row>
    <row r="241" spans="1:25">
      <c r="A241" s="76">
        <v>930</v>
      </c>
      <c r="B241" s="76" t="s">
        <v>1573</v>
      </c>
      <c r="C241" s="21">
        <v>40977</v>
      </c>
      <c r="D241" s="21">
        <v>41022</v>
      </c>
      <c r="E241" s="76" t="s">
        <v>1584</v>
      </c>
      <c r="F241" s="76" t="s">
        <v>1585</v>
      </c>
      <c r="G241" s="76" t="s">
        <v>1574</v>
      </c>
      <c r="H241" s="76" t="s">
        <v>2330</v>
      </c>
      <c r="I241" s="76">
        <v>40987</v>
      </c>
      <c r="J241" s="21" t="s">
        <v>1577</v>
      </c>
      <c r="K241" s="21" t="s">
        <v>1578</v>
      </c>
      <c r="L241" s="76" t="s">
        <v>1579</v>
      </c>
      <c r="M241" s="76" t="s">
        <v>2418</v>
      </c>
      <c r="N241" s="76" t="s">
        <v>2419</v>
      </c>
      <c r="O241" s="76">
        <v>40987</v>
      </c>
      <c r="P241" s="21" t="s">
        <v>507</v>
      </c>
      <c r="Q241" s="76" t="s">
        <v>507</v>
      </c>
      <c r="R241" s="76" t="s">
        <v>507</v>
      </c>
      <c r="S241" s="76" t="s">
        <v>507</v>
      </c>
      <c r="T241" s="76"/>
      <c r="U241" s="76"/>
      <c r="V241" s="76"/>
      <c r="W241" s="76"/>
      <c r="X241" s="76"/>
      <c r="Y241" s="76"/>
    </row>
    <row r="242" spans="1:25">
      <c r="A242" s="76">
        <v>913</v>
      </c>
      <c r="B242" s="76" t="s">
        <v>2380</v>
      </c>
      <c r="C242" s="21">
        <v>40984</v>
      </c>
      <c r="D242" s="21">
        <v>41029</v>
      </c>
      <c r="E242" s="76" t="s">
        <v>1584</v>
      </c>
      <c r="F242" s="76" t="s">
        <v>1585</v>
      </c>
      <c r="G242" s="76" t="s">
        <v>2283</v>
      </c>
      <c r="H242" s="76" t="s">
        <v>2426</v>
      </c>
      <c r="I242" s="76">
        <v>40989</v>
      </c>
      <c r="J242" s="21" t="s">
        <v>2284</v>
      </c>
      <c r="K242" s="21" t="s">
        <v>2396</v>
      </c>
      <c r="L242" s="76" t="s">
        <v>2286</v>
      </c>
      <c r="M242" s="76" t="s">
        <v>2602</v>
      </c>
      <c r="N242" s="76" t="s">
        <v>2419</v>
      </c>
      <c r="O242" s="76">
        <v>40991</v>
      </c>
      <c r="P242" s="21" t="s">
        <v>2397</v>
      </c>
      <c r="Q242" s="76" t="s">
        <v>507</v>
      </c>
      <c r="R242" s="76" t="s">
        <v>507</v>
      </c>
      <c r="S242" s="76" t="s">
        <v>507</v>
      </c>
      <c r="T242" s="76"/>
      <c r="U242" s="76"/>
      <c r="V242" s="76"/>
      <c r="W242" s="76"/>
      <c r="X242" s="76"/>
      <c r="Y242" s="76"/>
    </row>
    <row r="243" spans="1:25">
      <c r="A243" s="76">
        <v>850</v>
      </c>
      <c r="B243" s="76" t="s">
        <v>2378</v>
      </c>
      <c r="C243" s="21">
        <v>40984</v>
      </c>
      <c r="D243" s="76">
        <v>41029</v>
      </c>
      <c r="E243" s="76" t="s">
        <v>1584</v>
      </c>
      <c r="F243" s="76" t="s">
        <v>1585</v>
      </c>
      <c r="G243" s="76" t="s">
        <v>2128</v>
      </c>
      <c r="H243" s="76" t="s">
        <v>2427</v>
      </c>
      <c r="I243" s="76">
        <v>40996</v>
      </c>
      <c r="J243" s="21" t="s">
        <v>2398</v>
      </c>
      <c r="K243" s="21" t="s">
        <v>2399</v>
      </c>
      <c r="L243" s="76" t="s">
        <v>1136</v>
      </c>
      <c r="M243" s="76" t="s">
        <v>507</v>
      </c>
      <c r="N243" s="76" t="s">
        <v>1602</v>
      </c>
      <c r="O243" s="76">
        <v>40996</v>
      </c>
      <c r="P243" s="21" t="s">
        <v>2400</v>
      </c>
      <c r="Q243" s="76" t="s">
        <v>507</v>
      </c>
      <c r="R243" s="76" t="s">
        <v>507</v>
      </c>
      <c r="S243" s="76" t="s">
        <v>507</v>
      </c>
      <c r="T243" s="76"/>
      <c r="U243" s="76"/>
      <c r="V243" s="76"/>
      <c r="W243" s="76"/>
      <c r="X243" s="76"/>
      <c r="Y243" s="76"/>
    </row>
    <row r="244" spans="1:25">
      <c r="A244" s="76">
        <v>854</v>
      </c>
      <c r="B244" s="76" t="s">
        <v>2379</v>
      </c>
      <c r="C244" s="21">
        <v>40984</v>
      </c>
      <c r="D244" s="76">
        <v>41029</v>
      </c>
      <c r="E244" s="76" t="s">
        <v>1584</v>
      </c>
      <c r="F244" s="76" t="s">
        <v>1585</v>
      </c>
      <c r="G244" s="76" t="s">
        <v>2130</v>
      </c>
      <c r="H244" s="76" t="s">
        <v>2585</v>
      </c>
      <c r="I244" s="76">
        <v>40996</v>
      </c>
      <c r="J244" s="21" t="s">
        <v>2401</v>
      </c>
      <c r="K244" s="21" t="s">
        <v>2402</v>
      </c>
      <c r="L244" s="76" t="s">
        <v>1146</v>
      </c>
      <c r="M244" s="76" t="s">
        <v>2612</v>
      </c>
      <c r="N244" s="76" t="s">
        <v>2371</v>
      </c>
      <c r="O244" s="76">
        <v>40996</v>
      </c>
      <c r="P244" s="21" t="s">
        <v>2403</v>
      </c>
      <c r="Q244" s="76" t="s">
        <v>507</v>
      </c>
      <c r="R244" s="76" t="s">
        <v>507</v>
      </c>
      <c r="S244" s="76" t="s">
        <v>507</v>
      </c>
      <c r="T244" s="76"/>
      <c r="U244" s="76"/>
      <c r="V244" s="76"/>
      <c r="W244" s="76"/>
      <c r="X244" s="76"/>
      <c r="Y244" s="76"/>
    </row>
    <row r="245" spans="1:25">
      <c r="A245" s="76">
        <v>896</v>
      </c>
      <c r="B245" s="76" t="s">
        <v>2404</v>
      </c>
      <c r="C245" s="21">
        <v>40984</v>
      </c>
      <c r="D245" s="76">
        <v>41029</v>
      </c>
      <c r="E245" s="76" t="s">
        <v>1584</v>
      </c>
      <c r="F245" s="76" t="s">
        <v>1585</v>
      </c>
      <c r="G245" s="76" t="s">
        <v>2221</v>
      </c>
      <c r="H245" s="76" t="s">
        <v>2448</v>
      </c>
      <c r="I245" s="76">
        <v>40991</v>
      </c>
      <c r="J245" s="21" t="s">
        <v>2222</v>
      </c>
      <c r="K245" s="21" t="s">
        <v>2405</v>
      </c>
      <c r="L245" s="76" t="s">
        <v>2223</v>
      </c>
      <c r="M245" s="76" t="s">
        <v>2586</v>
      </c>
      <c r="N245" s="76" t="s">
        <v>2017</v>
      </c>
      <c r="O245" s="76">
        <v>40994</v>
      </c>
      <c r="P245" s="21" t="s">
        <v>2587</v>
      </c>
      <c r="Q245" s="76" t="s">
        <v>507</v>
      </c>
      <c r="R245" s="76" t="s">
        <v>507</v>
      </c>
      <c r="S245" s="76" t="s">
        <v>507</v>
      </c>
      <c r="T245" s="76"/>
      <c r="U245" s="76"/>
      <c r="V245" s="76"/>
      <c r="W245" s="76"/>
      <c r="X245" s="76"/>
      <c r="Y245" s="76"/>
    </row>
    <row r="246" spans="1:25">
      <c r="A246" s="76">
        <v>862</v>
      </c>
      <c r="B246" s="76" t="s">
        <v>2382</v>
      </c>
      <c r="C246" s="21">
        <v>40984</v>
      </c>
      <c r="D246" s="76">
        <v>41029</v>
      </c>
      <c r="E246" s="76" t="s">
        <v>1584</v>
      </c>
      <c r="F246" s="76" t="s">
        <v>1585</v>
      </c>
      <c r="G246" s="76" t="s">
        <v>2134</v>
      </c>
      <c r="H246" s="76" t="s">
        <v>2449</v>
      </c>
      <c r="I246" s="76">
        <v>40994</v>
      </c>
      <c r="J246" s="21" t="s">
        <v>2406</v>
      </c>
      <c r="K246" s="21" t="s">
        <v>2407</v>
      </c>
      <c r="L246" s="76" t="s">
        <v>1166</v>
      </c>
      <c r="M246" s="76" t="s">
        <v>2588</v>
      </c>
      <c r="N246" s="76" t="s">
        <v>1615</v>
      </c>
      <c r="O246" s="76">
        <v>40996</v>
      </c>
      <c r="P246" s="21" t="s">
        <v>2408</v>
      </c>
      <c r="Q246" s="76" t="s">
        <v>507</v>
      </c>
      <c r="R246" s="76" t="s">
        <v>507</v>
      </c>
      <c r="S246" s="76" t="s">
        <v>507</v>
      </c>
      <c r="T246" s="76"/>
      <c r="U246" s="76"/>
      <c r="V246" s="76"/>
      <c r="W246" s="76"/>
      <c r="X246" s="76"/>
      <c r="Y246" s="76"/>
    </row>
    <row r="247" spans="1:25">
      <c r="A247" s="76">
        <v>855</v>
      </c>
      <c r="B247" s="76" t="s">
        <v>2384</v>
      </c>
      <c r="C247" s="21">
        <v>40984</v>
      </c>
      <c r="D247" s="76">
        <v>40984</v>
      </c>
      <c r="E247" s="76" t="s">
        <v>1584</v>
      </c>
      <c r="F247" s="76" t="s">
        <v>1585</v>
      </c>
      <c r="G247" s="76" t="s">
        <v>1025</v>
      </c>
      <c r="H247" s="76" t="s">
        <v>2077</v>
      </c>
      <c r="I247" s="76">
        <v>40995</v>
      </c>
      <c r="J247" s="21" t="s">
        <v>2409</v>
      </c>
      <c r="K247" s="21" t="s">
        <v>2410</v>
      </c>
      <c r="L247" s="76" t="s">
        <v>2079</v>
      </c>
      <c r="M247" s="76" t="s">
        <v>2603</v>
      </c>
      <c r="N247" s="76" t="s">
        <v>1677</v>
      </c>
      <c r="O247" s="76">
        <v>40996</v>
      </c>
      <c r="P247" s="21" t="s">
        <v>2411</v>
      </c>
      <c r="Q247" s="76" t="s">
        <v>507</v>
      </c>
      <c r="R247" s="76" t="s">
        <v>507</v>
      </c>
      <c r="S247" s="76" t="s">
        <v>507</v>
      </c>
      <c r="T247" s="76"/>
      <c r="U247" s="76"/>
      <c r="V247" s="76"/>
      <c r="W247" s="76"/>
      <c r="X247" s="76"/>
      <c r="Y247" s="76"/>
    </row>
    <row r="248" spans="1:25">
      <c r="A248" s="76">
        <v>652</v>
      </c>
      <c r="B248" s="76" t="s">
        <v>2414</v>
      </c>
      <c r="C248" s="21">
        <v>40987</v>
      </c>
      <c r="D248" s="76">
        <v>41032</v>
      </c>
      <c r="E248" s="76" t="s">
        <v>1741</v>
      </c>
      <c r="F248" s="76" t="s">
        <v>1585</v>
      </c>
      <c r="G248" s="76" t="s">
        <v>172</v>
      </c>
      <c r="H248" s="76" t="s">
        <v>507</v>
      </c>
      <c r="I248" s="76" t="s">
        <v>507</v>
      </c>
      <c r="J248" s="21" t="s">
        <v>2420</v>
      </c>
      <c r="K248" s="21" t="s">
        <v>2421</v>
      </c>
      <c r="L248" s="76" t="s">
        <v>2422</v>
      </c>
      <c r="M248" s="76" t="s">
        <v>507</v>
      </c>
      <c r="N248" s="76" t="s">
        <v>507</v>
      </c>
      <c r="O248" s="76" t="s">
        <v>507</v>
      </c>
      <c r="P248" s="21" t="s">
        <v>2423</v>
      </c>
      <c r="Q248" s="76" t="s">
        <v>507</v>
      </c>
      <c r="R248" s="76" t="s">
        <v>507</v>
      </c>
      <c r="S248" s="76" t="s">
        <v>507</v>
      </c>
      <c r="T248" s="76"/>
      <c r="U248" s="76"/>
      <c r="V248" s="76"/>
      <c r="W248" s="76"/>
      <c r="X248" s="76"/>
      <c r="Y248" s="76"/>
    </row>
    <row r="249" spans="1:25">
      <c r="A249" s="76">
        <v>948</v>
      </c>
      <c r="B249" s="76" t="s">
        <v>2451</v>
      </c>
      <c r="C249" s="21">
        <v>40989</v>
      </c>
      <c r="D249" s="76">
        <v>41034</v>
      </c>
      <c r="E249" s="76" t="s">
        <v>1741</v>
      </c>
      <c r="F249" s="76" t="s">
        <v>1585</v>
      </c>
      <c r="G249" s="76" t="s">
        <v>2465</v>
      </c>
      <c r="H249" s="76" t="s">
        <v>507</v>
      </c>
      <c r="I249" s="76" t="s">
        <v>507</v>
      </c>
      <c r="J249" s="21" t="s">
        <v>2481</v>
      </c>
      <c r="K249" s="21" t="s">
        <v>2482</v>
      </c>
      <c r="L249" s="76" t="s">
        <v>2483</v>
      </c>
      <c r="M249" s="76" t="s">
        <v>507</v>
      </c>
      <c r="N249" s="76" t="s">
        <v>507</v>
      </c>
      <c r="O249" s="76" t="s">
        <v>507</v>
      </c>
      <c r="P249" s="21" t="s">
        <v>507</v>
      </c>
      <c r="Q249" s="76" t="s">
        <v>507</v>
      </c>
      <c r="R249" s="76" t="s">
        <v>507</v>
      </c>
      <c r="S249" s="76" t="s">
        <v>507</v>
      </c>
      <c r="T249" s="76"/>
      <c r="U249" s="76"/>
      <c r="V249" s="76"/>
      <c r="W249" s="76"/>
      <c r="X249" s="76"/>
      <c r="Y249" s="76"/>
    </row>
    <row r="250" spans="1:25">
      <c r="A250" s="76">
        <v>938</v>
      </c>
      <c r="B250" s="76" t="s">
        <v>2452</v>
      </c>
      <c r="C250" s="21">
        <v>40989</v>
      </c>
      <c r="D250" s="76">
        <v>41034</v>
      </c>
      <c r="E250" s="76" t="s">
        <v>1584</v>
      </c>
      <c r="F250" s="76" t="s">
        <v>1585</v>
      </c>
      <c r="G250" s="76" t="s">
        <v>2466</v>
      </c>
      <c r="H250" s="76" t="s">
        <v>2589</v>
      </c>
      <c r="I250" s="76">
        <v>40994</v>
      </c>
      <c r="J250" s="21" t="s">
        <v>2484</v>
      </c>
      <c r="K250" s="21" t="s">
        <v>2485</v>
      </c>
      <c r="L250" s="76" t="s">
        <v>2486</v>
      </c>
      <c r="M250" s="76" t="s">
        <v>2590</v>
      </c>
      <c r="N250" s="76" t="s">
        <v>1609</v>
      </c>
      <c r="O250" s="76">
        <v>40996</v>
      </c>
      <c r="P250" s="21" t="s">
        <v>507</v>
      </c>
      <c r="Q250" s="76" t="s">
        <v>507</v>
      </c>
      <c r="R250" s="76" t="s">
        <v>507</v>
      </c>
      <c r="S250" s="76" t="s">
        <v>507</v>
      </c>
      <c r="T250" s="76"/>
      <c r="U250" s="76"/>
      <c r="V250" s="76"/>
      <c r="W250" s="76"/>
      <c r="X250" s="76"/>
      <c r="Y250" s="76"/>
    </row>
    <row r="251" spans="1:25">
      <c r="A251" s="76">
        <v>939</v>
      </c>
      <c r="B251" s="76" t="s">
        <v>2453</v>
      </c>
      <c r="C251" s="21">
        <v>40989</v>
      </c>
      <c r="D251" s="76">
        <v>41034</v>
      </c>
      <c r="E251" s="76" t="s">
        <v>1593</v>
      </c>
      <c r="F251" s="76" t="s">
        <v>1585</v>
      </c>
      <c r="G251" s="76" t="s">
        <v>2467</v>
      </c>
      <c r="H251" s="76" t="s">
        <v>507</v>
      </c>
      <c r="I251" s="76" t="s">
        <v>507</v>
      </c>
      <c r="J251" s="76" t="s">
        <v>2487</v>
      </c>
      <c r="K251" s="76" t="s">
        <v>2488</v>
      </c>
      <c r="L251" s="76" t="s">
        <v>2489</v>
      </c>
      <c r="M251" s="76" t="s">
        <v>507</v>
      </c>
      <c r="N251" s="76" t="s">
        <v>507</v>
      </c>
      <c r="O251" s="76" t="s">
        <v>507</v>
      </c>
      <c r="P251" s="21" t="s">
        <v>2823</v>
      </c>
      <c r="Q251" s="76" t="s">
        <v>507</v>
      </c>
      <c r="R251" s="76" t="s">
        <v>507</v>
      </c>
      <c r="S251" s="76" t="s">
        <v>507</v>
      </c>
      <c r="T251" s="76"/>
      <c r="U251" s="76"/>
      <c r="V251" s="76"/>
    </row>
    <row r="252" spans="1:25">
      <c r="A252" s="76">
        <v>940</v>
      </c>
      <c r="B252" s="76" t="s">
        <v>2454</v>
      </c>
      <c r="C252" s="21">
        <v>40989</v>
      </c>
      <c r="D252" s="76">
        <v>41034</v>
      </c>
      <c r="E252" s="76" t="s">
        <v>1584</v>
      </c>
      <c r="F252" s="76" t="s">
        <v>1585</v>
      </c>
      <c r="G252" s="76" t="s">
        <v>2559</v>
      </c>
      <c r="H252" s="76" t="s">
        <v>2578</v>
      </c>
      <c r="I252" s="76">
        <v>40994</v>
      </c>
      <c r="J252" s="76" t="s">
        <v>2490</v>
      </c>
      <c r="K252" s="76" t="s">
        <v>2491</v>
      </c>
      <c r="L252" s="76" t="s">
        <v>2492</v>
      </c>
      <c r="M252" s="76" t="s">
        <v>2591</v>
      </c>
      <c r="N252" s="76" t="s">
        <v>2419</v>
      </c>
      <c r="O252" s="76">
        <v>40996</v>
      </c>
      <c r="P252" s="21" t="s">
        <v>507</v>
      </c>
      <c r="Q252" s="76" t="s">
        <v>507</v>
      </c>
      <c r="R252" s="76" t="s">
        <v>507</v>
      </c>
      <c r="S252" s="76" t="s">
        <v>507</v>
      </c>
      <c r="T252" s="76"/>
      <c r="U252" s="76"/>
      <c r="V252" s="76"/>
    </row>
    <row r="253" spans="1:25">
      <c r="A253" s="76">
        <v>942</v>
      </c>
      <c r="B253" s="76" t="s">
        <v>2455</v>
      </c>
      <c r="C253" s="21">
        <v>40989</v>
      </c>
      <c r="D253" s="76">
        <v>41034</v>
      </c>
      <c r="E253" s="76" t="s">
        <v>1584</v>
      </c>
      <c r="F253" s="76" t="s">
        <v>1585</v>
      </c>
      <c r="G253" s="76" t="s">
        <v>2468</v>
      </c>
      <c r="H253" s="76" t="s">
        <v>2592</v>
      </c>
      <c r="I253" s="76">
        <v>40996</v>
      </c>
      <c r="J253" s="76" t="s">
        <v>2493</v>
      </c>
      <c r="K253" s="76" t="s">
        <v>2494</v>
      </c>
      <c r="L253" s="76" t="s">
        <v>2495</v>
      </c>
      <c r="M253" s="76" t="s">
        <v>2613</v>
      </c>
      <c r="N253" s="76" t="s">
        <v>2419</v>
      </c>
      <c r="O253" s="76">
        <v>40998</v>
      </c>
      <c r="P253" s="21" t="s">
        <v>507</v>
      </c>
      <c r="Q253" s="76" t="s">
        <v>507</v>
      </c>
      <c r="R253" s="76" t="s">
        <v>507</v>
      </c>
      <c r="S253" s="76" t="s">
        <v>507</v>
      </c>
      <c r="T253" s="76"/>
      <c r="U253" s="76"/>
      <c r="V253" s="76"/>
    </row>
    <row r="254" spans="1:25">
      <c r="A254" s="76">
        <v>943</v>
      </c>
      <c r="B254" s="76" t="s">
        <v>2456</v>
      </c>
      <c r="C254" s="21">
        <v>40989</v>
      </c>
      <c r="D254" s="76">
        <v>41034</v>
      </c>
      <c r="E254" s="76" t="s">
        <v>1741</v>
      </c>
      <c r="F254" s="76" t="s">
        <v>1585</v>
      </c>
      <c r="G254" s="76" t="s">
        <v>2469</v>
      </c>
      <c r="H254" s="76" t="s">
        <v>507</v>
      </c>
      <c r="I254" s="76" t="s">
        <v>507</v>
      </c>
      <c r="J254" s="76" t="s">
        <v>2496</v>
      </c>
      <c r="K254" s="76" t="s">
        <v>2497</v>
      </c>
      <c r="L254" s="76" t="s">
        <v>2498</v>
      </c>
      <c r="M254" s="76" t="s">
        <v>507</v>
      </c>
      <c r="N254" s="76" t="s">
        <v>507</v>
      </c>
      <c r="O254" s="76" t="s">
        <v>507</v>
      </c>
      <c r="P254" s="21" t="s">
        <v>507</v>
      </c>
      <c r="Q254" s="76" t="s">
        <v>507</v>
      </c>
      <c r="R254" s="76" t="s">
        <v>507</v>
      </c>
      <c r="S254" s="76" t="s">
        <v>507</v>
      </c>
      <c r="T254" s="76"/>
      <c r="U254" s="76"/>
      <c r="V254" s="76"/>
    </row>
    <row r="255" spans="1:25">
      <c r="A255" s="76">
        <v>944</v>
      </c>
      <c r="B255" s="76" t="s">
        <v>2457</v>
      </c>
      <c r="C255" s="21">
        <v>40989</v>
      </c>
      <c r="D255" s="76">
        <v>41034</v>
      </c>
      <c r="E255" s="76" t="s">
        <v>1741</v>
      </c>
      <c r="F255" s="76" t="s">
        <v>1585</v>
      </c>
      <c r="G255" s="76" t="s">
        <v>2470</v>
      </c>
      <c r="H255" s="76" t="s">
        <v>507</v>
      </c>
      <c r="I255" s="76" t="s">
        <v>507</v>
      </c>
      <c r="J255" s="76" t="s">
        <v>2499</v>
      </c>
      <c r="K255" s="76" t="s">
        <v>2500</v>
      </c>
      <c r="L255" s="76" t="s">
        <v>2501</v>
      </c>
      <c r="M255" s="76" t="s">
        <v>507</v>
      </c>
      <c r="N255" s="76" t="s">
        <v>507</v>
      </c>
      <c r="O255" s="76" t="s">
        <v>507</v>
      </c>
      <c r="P255" s="21" t="s">
        <v>507</v>
      </c>
      <c r="Q255" s="76" t="s">
        <v>507</v>
      </c>
      <c r="R255" s="76" t="s">
        <v>507</v>
      </c>
      <c r="S255" s="76" t="s">
        <v>507</v>
      </c>
      <c r="T255" s="76"/>
      <c r="U255" s="76"/>
      <c r="V255" s="76"/>
    </row>
    <row r="256" spans="1:25">
      <c r="A256" s="76">
        <v>945</v>
      </c>
      <c r="B256" s="76" t="s">
        <v>2458</v>
      </c>
      <c r="C256" s="21">
        <v>40989</v>
      </c>
      <c r="D256" s="76">
        <v>41034</v>
      </c>
      <c r="E256" s="76" t="s">
        <v>1741</v>
      </c>
      <c r="F256" s="76" t="s">
        <v>1585</v>
      </c>
      <c r="G256" s="76" t="s">
        <v>2471</v>
      </c>
      <c r="H256" s="76" t="s">
        <v>507</v>
      </c>
      <c r="I256" s="76" t="s">
        <v>507</v>
      </c>
      <c r="J256" s="76" t="s">
        <v>2502</v>
      </c>
      <c r="K256" s="76" t="s">
        <v>2503</v>
      </c>
      <c r="L256" s="76" t="s">
        <v>2504</v>
      </c>
      <c r="M256" s="76" t="s">
        <v>507</v>
      </c>
      <c r="N256" s="76" t="s">
        <v>507</v>
      </c>
      <c r="O256" s="76" t="s">
        <v>507</v>
      </c>
      <c r="P256" s="21" t="s">
        <v>507</v>
      </c>
      <c r="Q256" s="76" t="s">
        <v>507</v>
      </c>
      <c r="R256" s="76" t="s">
        <v>507</v>
      </c>
      <c r="S256" s="76" t="s">
        <v>507</v>
      </c>
      <c r="T256" s="76"/>
      <c r="U256" s="76"/>
      <c r="V256" s="76"/>
    </row>
    <row r="257" spans="1:22">
      <c r="A257" s="76">
        <v>946</v>
      </c>
      <c r="B257" s="76" t="s">
        <v>2459</v>
      </c>
      <c r="C257" s="21">
        <v>40989</v>
      </c>
      <c r="D257" s="76">
        <v>41034</v>
      </c>
      <c r="E257" s="76" t="s">
        <v>1741</v>
      </c>
      <c r="F257" s="76" t="s">
        <v>1585</v>
      </c>
      <c r="G257" s="76" t="s">
        <v>2472</v>
      </c>
      <c r="H257" s="76" t="s">
        <v>507</v>
      </c>
      <c r="I257" s="76" t="s">
        <v>507</v>
      </c>
      <c r="J257" s="76" t="s">
        <v>2505</v>
      </c>
      <c r="K257" s="76" t="s">
        <v>2506</v>
      </c>
      <c r="L257" s="76" t="s">
        <v>2507</v>
      </c>
      <c r="M257" s="76" t="s">
        <v>507</v>
      </c>
      <c r="N257" s="76" t="s">
        <v>507</v>
      </c>
      <c r="O257" s="76" t="s">
        <v>507</v>
      </c>
      <c r="P257" s="21" t="s">
        <v>507</v>
      </c>
      <c r="Q257" s="76" t="s">
        <v>507</v>
      </c>
      <c r="R257" s="76" t="s">
        <v>507</v>
      </c>
      <c r="S257" s="76" t="s">
        <v>507</v>
      </c>
      <c r="T257" s="76"/>
      <c r="U257" s="76"/>
      <c r="V257" s="76"/>
    </row>
    <row r="258" spans="1:22">
      <c r="A258" s="76">
        <v>947</v>
      </c>
      <c r="B258" s="76" t="s">
        <v>2460</v>
      </c>
      <c r="C258" s="21">
        <v>40989</v>
      </c>
      <c r="D258" s="76">
        <v>41034</v>
      </c>
      <c r="E258" s="76" t="s">
        <v>1650</v>
      </c>
      <c r="F258" s="76" t="s">
        <v>1585</v>
      </c>
      <c r="G258" s="76" t="s">
        <v>2473</v>
      </c>
      <c r="H258" s="76" t="s">
        <v>2876</v>
      </c>
      <c r="I258" s="76">
        <v>41009</v>
      </c>
      <c r="J258" s="76" t="s">
        <v>2508</v>
      </c>
      <c r="K258" s="76" t="s">
        <v>2509</v>
      </c>
      <c r="L258" s="76" t="s">
        <v>2510</v>
      </c>
      <c r="M258" s="76" t="s">
        <v>2877</v>
      </c>
      <c r="N258" s="76" t="s">
        <v>2371</v>
      </c>
      <c r="O258" s="76" t="s">
        <v>507</v>
      </c>
      <c r="P258" s="21" t="s">
        <v>507</v>
      </c>
      <c r="Q258" s="76" t="s">
        <v>507</v>
      </c>
      <c r="R258" s="76" t="s">
        <v>507</v>
      </c>
      <c r="S258" s="76" t="s">
        <v>507</v>
      </c>
      <c r="T258" s="76"/>
      <c r="U258" s="76"/>
      <c r="V258" s="76"/>
    </row>
    <row r="259" spans="1:22">
      <c r="A259" s="76">
        <v>937</v>
      </c>
      <c r="B259" s="76" t="s">
        <v>2461</v>
      </c>
      <c r="C259" s="21">
        <v>40989</v>
      </c>
      <c r="D259" s="76">
        <v>41034</v>
      </c>
      <c r="E259" s="76" t="s">
        <v>1584</v>
      </c>
      <c r="F259" s="76" t="s">
        <v>1585</v>
      </c>
      <c r="G259" s="76" t="s">
        <v>2544</v>
      </c>
      <c r="H259" s="76" t="s">
        <v>2614</v>
      </c>
      <c r="I259" s="76">
        <v>40997</v>
      </c>
      <c r="J259" s="76" t="s">
        <v>2511</v>
      </c>
      <c r="K259" s="76" t="s">
        <v>2512</v>
      </c>
      <c r="L259" s="76" t="s">
        <v>2513</v>
      </c>
      <c r="M259" s="76" t="s">
        <v>2615</v>
      </c>
      <c r="N259" s="76" t="s">
        <v>1716</v>
      </c>
      <c r="O259" s="76">
        <v>41002</v>
      </c>
      <c r="P259" s="21" t="s">
        <v>507</v>
      </c>
      <c r="Q259" s="76" t="s">
        <v>507</v>
      </c>
      <c r="R259" s="76" t="s">
        <v>507</v>
      </c>
      <c r="S259" s="76" t="s">
        <v>507</v>
      </c>
      <c r="T259" s="76"/>
      <c r="U259" s="76"/>
      <c r="V259" s="76"/>
    </row>
    <row r="260" spans="1:22">
      <c r="A260" s="76">
        <v>936</v>
      </c>
      <c r="B260" s="76" t="s">
        <v>2462</v>
      </c>
      <c r="C260" s="21">
        <v>40989</v>
      </c>
      <c r="D260" s="76">
        <v>41034</v>
      </c>
      <c r="E260" s="76" t="s">
        <v>1741</v>
      </c>
      <c r="F260" s="76" t="s">
        <v>1585</v>
      </c>
      <c r="G260" s="76" t="s">
        <v>2474</v>
      </c>
      <c r="H260" s="76" t="s">
        <v>507</v>
      </c>
      <c r="I260" s="76" t="s">
        <v>507</v>
      </c>
      <c r="J260" s="76" t="s">
        <v>2514</v>
      </c>
      <c r="K260" s="76" t="s">
        <v>2515</v>
      </c>
      <c r="L260" s="76" t="s">
        <v>2516</v>
      </c>
      <c r="M260" s="76" t="s">
        <v>507</v>
      </c>
      <c r="N260" s="76" t="s">
        <v>507</v>
      </c>
      <c r="O260" s="76" t="s">
        <v>507</v>
      </c>
      <c r="P260" s="21" t="s">
        <v>507</v>
      </c>
      <c r="Q260" s="76" t="s">
        <v>507</v>
      </c>
      <c r="R260" s="76" t="s">
        <v>507</v>
      </c>
      <c r="S260" s="76" t="s">
        <v>507</v>
      </c>
      <c r="T260" s="76"/>
      <c r="U260" s="76"/>
      <c r="V260" s="76"/>
    </row>
    <row r="261" spans="1:22">
      <c r="A261" s="76">
        <v>935</v>
      </c>
      <c r="B261" s="76" t="s">
        <v>2463</v>
      </c>
      <c r="C261" s="21">
        <v>40989</v>
      </c>
      <c r="D261" s="76">
        <v>41034</v>
      </c>
      <c r="E261" s="76" t="s">
        <v>1584</v>
      </c>
      <c r="F261" s="76" t="s">
        <v>1585</v>
      </c>
      <c r="G261" s="76" t="s">
        <v>2475</v>
      </c>
      <c r="H261" s="76" t="s">
        <v>2638</v>
      </c>
      <c r="I261" s="76">
        <v>40998</v>
      </c>
      <c r="J261" s="76" t="s">
        <v>2517</v>
      </c>
      <c r="K261" s="76" t="s">
        <v>2518</v>
      </c>
      <c r="L261" s="76" t="s">
        <v>2519</v>
      </c>
      <c r="M261" s="76" t="s">
        <v>2696</v>
      </c>
      <c r="N261" s="76" t="s">
        <v>1716</v>
      </c>
      <c r="O261" s="76">
        <v>41002</v>
      </c>
      <c r="P261" s="21" t="s">
        <v>507</v>
      </c>
      <c r="Q261" s="76" t="s">
        <v>507</v>
      </c>
      <c r="R261" s="76" t="s">
        <v>507</v>
      </c>
      <c r="S261" s="76" t="s">
        <v>507</v>
      </c>
      <c r="T261" s="76"/>
      <c r="U261" s="76"/>
      <c r="V261" s="76"/>
    </row>
    <row r="262" spans="1:22">
      <c r="A262" s="76">
        <v>934</v>
      </c>
      <c r="B262" s="76" t="s">
        <v>2464</v>
      </c>
      <c r="C262" s="21">
        <v>40989</v>
      </c>
      <c r="D262" s="76">
        <v>41034</v>
      </c>
      <c r="E262" s="76" t="s">
        <v>1650</v>
      </c>
      <c r="F262" s="76" t="s">
        <v>1585</v>
      </c>
      <c r="G262" s="76" t="s">
        <v>2560</v>
      </c>
      <c r="H262" s="76" t="s">
        <v>507</v>
      </c>
      <c r="I262" s="76">
        <v>41015</v>
      </c>
      <c r="J262" s="76" t="s">
        <v>2520</v>
      </c>
      <c r="K262" s="76" t="s">
        <v>2521</v>
      </c>
      <c r="L262" s="76" t="s">
        <v>2522</v>
      </c>
      <c r="M262" s="76" t="s">
        <v>507</v>
      </c>
      <c r="N262" s="76" t="s">
        <v>507</v>
      </c>
      <c r="O262" s="76" t="s">
        <v>507</v>
      </c>
      <c r="P262" s="21" t="s">
        <v>507</v>
      </c>
      <c r="Q262" s="76" t="s">
        <v>507</v>
      </c>
      <c r="R262" s="76" t="s">
        <v>507</v>
      </c>
      <c r="S262" s="76" t="s">
        <v>507</v>
      </c>
      <c r="T262" s="76"/>
      <c r="U262" s="76"/>
      <c r="V262" s="76"/>
    </row>
    <row r="263" spans="1:22">
      <c r="A263" s="76">
        <v>9999</v>
      </c>
      <c r="B263" s="76">
        <v>9999</v>
      </c>
      <c r="C263" s="21">
        <v>40995</v>
      </c>
      <c r="D263" s="76">
        <v>41040</v>
      </c>
      <c r="E263" s="76" t="s">
        <v>1650</v>
      </c>
      <c r="F263" s="76" t="s">
        <v>1831</v>
      </c>
      <c r="G263" s="76" t="s">
        <v>2593</v>
      </c>
      <c r="H263" s="76" t="s">
        <v>2594</v>
      </c>
      <c r="I263" s="76">
        <v>40995</v>
      </c>
      <c r="J263" s="76" t="s">
        <v>2595</v>
      </c>
      <c r="K263" s="76" t="s">
        <v>2596</v>
      </c>
      <c r="L263" s="76">
        <v>33213213</v>
      </c>
      <c r="M263" s="76" t="s">
        <v>2597</v>
      </c>
      <c r="N263" s="76" t="s">
        <v>2598</v>
      </c>
      <c r="O263" s="76" t="s">
        <v>507</v>
      </c>
      <c r="P263" s="76" t="s">
        <v>1993</v>
      </c>
      <c r="Q263" s="76" t="s">
        <v>507</v>
      </c>
      <c r="R263" s="76" t="s">
        <v>507</v>
      </c>
      <c r="S263" s="76" t="s">
        <v>507</v>
      </c>
      <c r="T263" s="76"/>
      <c r="U263" s="76"/>
      <c r="V263" s="76"/>
    </row>
    <row r="264" spans="1:22">
      <c r="A264" s="76">
        <v>955</v>
      </c>
      <c r="B264" s="76" t="s">
        <v>2604</v>
      </c>
      <c r="C264" s="21">
        <v>40997</v>
      </c>
      <c r="D264" s="76">
        <v>41042</v>
      </c>
      <c r="E264" s="76" t="s">
        <v>1741</v>
      </c>
      <c r="F264" s="76" t="s">
        <v>1585</v>
      </c>
      <c r="G264" s="76" t="s">
        <v>2605</v>
      </c>
      <c r="H264" s="76" t="s">
        <v>507</v>
      </c>
      <c r="I264" s="76" t="s">
        <v>507</v>
      </c>
      <c r="J264" s="76" t="s">
        <v>2616</v>
      </c>
      <c r="K264" s="76" t="s">
        <v>2617</v>
      </c>
      <c r="L264" s="76" t="s">
        <v>2618</v>
      </c>
      <c r="M264" s="76" t="s">
        <v>507</v>
      </c>
      <c r="N264" s="76" t="s">
        <v>507</v>
      </c>
      <c r="O264" s="76" t="s">
        <v>507</v>
      </c>
      <c r="P264" s="21" t="s">
        <v>507</v>
      </c>
      <c r="Q264" s="76" t="s">
        <v>507</v>
      </c>
      <c r="R264" s="76" t="s">
        <v>507</v>
      </c>
      <c r="S264" s="76" t="s">
        <v>507</v>
      </c>
      <c r="T264" s="76"/>
      <c r="U264" s="76"/>
      <c r="V264" s="76"/>
    </row>
    <row r="265" spans="1:22">
      <c r="A265" s="76">
        <v>951</v>
      </c>
      <c r="B265" s="76" t="s">
        <v>2639</v>
      </c>
      <c r="C265" s="21">
        <v>40997</v>
      </c>
      <c r="D265" s="76">
        <v>41042</v>
      </c>
      <c r="E265" s="76" t="s">
        <v>1584</v>
      </c>
      <c r="F265" s="76" t="s">
        <v>1585</v>
      </c>
      <c r="G265" s="76" t="s">
        <v>2640</v>
      </c>
      <c r="H265" s="76" t="s">
        <v>2704</v>
      </c>
      <c r="I265" s="76">
        <v>41003</v>
      </c>
      <c r="J265" s="76" t="s">
        <v>2641</v>
      </c>
      <c r="K265" s="76" t="s">
        <v>2642</v>
      </c>
      <c r="L265" s="76" t="s">
        <v>2643</v>
      </c>
      <c r="M265" s="76" t="s">
        <v>2828</v>
      </c>
      <c r="N265" s="76" t="s">
        <v>1677</v>
      </c>
      <c r="O265" s="76">
        <v>41008</v>
      </c>
      <c r="P265" s="21" t="s">
        <v>507</v>
      </c>
      <c r="Q265" s="76" t="s">
        <v>507</v>
      </c>
      <c r="R265" s="76" t="s">
        <v>507</v>
      </c>
      <c r="S265" s="76" t="s">
        <v>507</v>
      </c>
      <c r="T265" s="76"/>
      <c r="U265" s="76"/>
      <c r="V265" s="76"/>
    </row>
    <row r="266" spans="1:22">
      <c r="A266" s="76">
        <v>949</v>
      </c>
      <c r="B266" s="76" t="s">
        <v>2644</v>
      </c>
      <c r="C266" s="21">
        <v>40997</v>
      </c>
      <c r="D266" s="76">
        <v>41042</v>
      </c>
      <c r="E266" s="76" t="s">
        <v>1593</v>
      </c>
      <c r="F266" s="76" t="s">
        <v>1585</v>
      </c>
      <c r="G266" s="76" t="s">
        <v>2645</v>
      </c>
      <c r="H266" s="76" t="s">
        <v>507</v>
      </c>
      <c r="I266" s="76" t="s">
        <v>507</v>
      </c>
      <c r="J266" s="76" t="s">
        <v>2646</v>
      </c>
      <c r="K266" s="76" t="s">
        <v>2647</v>
      </c>
      <c r="L266" s="76" t="s">
        <v>2648</v>
      </c>
      <c r="M266" s="76" t="s">
        <v>507</v>
      </c>
      <c r="N266" s="76" t="s">
        <v>507</v>
      </c>
      <c r="O266" s="76" t="s">
        <v>507</v>
      </c>
      <c r="P266" s="21" t="s">
        <v>2824</v>
      </c>
      <c r="Q266" s="76" t="s">
        <v>507</v>
      </c>
      <c r="R266" s="76" t="s">
        <v>507</v>
      </c>
      <c r="S266" s="76" t="s">
        <v>507</v>
      </c>
      <c r="T266" s="76"/>
      <c r="U266" s="76"/>
      <c r="V266" s="76"/>
    </row>
    <row r="267" spans="1:22">
      <c r="A267" s="76">
        <v>950</v>
      </c>
      <c r="B267" s="76" t="s">
        <v>2649</v>
      </c>
      <c r="C267" s="21">
        <v>40997</v>
      </c>
      <c r="D267" s="76">
        <v>41042</v>
      </c>
      <c r="E267" s="76" t="s">
        <v>1593</v>
      </c>
      <c r="F267" s="76" t="s">
        <v>1585</v>
      </c>
      <c r="G267" s="76" t="s">
        <v>2650</v>
      </c>
      <c r="H267" s="76" t="s">
        <v>507</v>
      </c>
      <c r="I267" s="76" t="s">
        <v>507</v>
      </c>
      <c r="J267" s="76" t="s">
        <v>2651</v>
      </c>
      <c r="K267" s="76" t="s">
        <v>2652</v>
      </c>
      <c r="L267" s="76" t="s">
        <v>2653</v>
      </c>
      <c r="M267" s="76" t="s">
        <v>507</v>
      </c>
      <c r="N267" s="76" t="s">
        <v>507</v>
      </c>
      <c r="O267" s="76" t="s">
        <v>507</v>
      </c>
      <c r="P267" s="21" t="s">
        <v>2823</v>
      </c>
      <c r="Q267" s="76" t="s">
        <v>507</v>
      </c>
      <c r="R267" s="76" t="s">
        <v>507</v>
      </c>
      <c r="S267" s="76" t="s">
        <v>507</v>
      </c>
      <c r="T267" s="76"/>
      <c r="U267" s="76"/>
      <c r="V267" s="76"/>
    </row>
    <row r="268" spans="1:22">
      <c r="A268" s="76">
        <v>952</v>
      </c>
      <c r="B268" s="76" t="s">
        <v>2654</v>
      </c>
      <c r="C268" s="21">
        <v>40997</v>
      </c>
      <c r="D268" s="76">
        <v>41042</v>
      </c>
      <c r="E268" s="76" t="s">
        <v>1741</v>
      </c>
      <c r="F268" s="76" t="s">
        <v>1585</v>
      </c>
      <c r="G268" s="76" t="s">
        <v>2655</v>
      </c>
      <c r="H268" s="76" t="s">
        <v>507</v>
      </c>
      <c r="I268" s="76" t="s">
        <v>507</v>
      </c>
      <c r="J268" s="76" t="s">
        <v>2656</v>
      </c>
      <c r="K268" s="76" t="s">
        <v>2657</v>
      </c>
      <c r="L268" s="76" t="s">
        <v>2658</v>
      </c>
      <c r="M268" s="76" t="s">
        <v>507</v>
      </c>
      <c r="N268" s="76" t="s">
        <v>507</v>
      </c>
      <c r="O268" s="76" t="s">
        <v>507</v>
      </c>
      <c r="P268" s="21" t="s">
        <v>507</v>
      </c>
      <c r="Q268" s="76" t="s">
        <v>507</v>
      </c>
      <c r="R268" s="76" t="s">
        <v>507</v>
      </c>
      <c r="S268" s="76" t="s">
        <v>507</v>
      </c>
      <c r="T268" s="76"/>
      <c r="U268" s="76"/>
      <c r="V268" s="76"/>
    </row>
    <row r="269" spans="1:22">
      <c r="A269" s="76">
        <v>953</v>
      </c>
      <c r="B269" s="76" t="s">
        <v>2659</v>
      </c>
      <c r="C269" s="21">
        <v>40997</v>
      </c>
      <c r="D269" s="76">
        <v>41042</v>
      </c>
      <c r="E269" s="76" t="s">
        <v>1741</v>
      </c>
      <c r="F269" s="76" t="s">
        <v>1585</v>
      </c>
      <c r="G269" s="76" t="s">
        <v>1835</v>
      </c>
      <c r="H269" s="76" t="s">
        <v>507</v>
      </c>
      <c r="I269" s="76" t="s">
        <v>507</v>
      </c>
      <c r="J269" s="76" t="s">
        <v>2660</v>
      </c>
      <c r="K269" s="76" t="s">
        <v>2661</v>
      </c>
      <c r="L269" s="76" t="s">
        <v>2662</v>
      </c>
      <c r="M269" s="76" t="s">
        <v>507</v>
      </c>
      <c r="N269" s="76" t="s">
        <v>507</v>
      </c>
      <c r="O269" s="76" t="s">
        <v>507</v>
      </c>
      <c r="P269" s="21" t="s">
        <v>507</v>
      </c>
      <c r="Q269" s="76" t="s">
        <v>507</v>
      </c>
      <c r="R269" s="76" t="s">
        <v>507</v>
      </c>
      <c r="S269" s="76" t="s">
        <v>507</v>
      </c>
      <c r="T269" s="76"/>
      <c r="U269" s="76"/>
      <c r="V269" s="76"/>
    </row>
    <row r="270" spans="1:22">
      <c r="A270" s="76">
        <v>954</v>
      </c>
      <c r="B270" s="76" t="s">
        <v>2673</v>
      </c>
      <c r="C270" s="21">
        <v>40997</v>
      </c>
      <c r="D270" s="76">
        <v>41042</v>
      </c>
      <c r="E270" s="76" t="s">
        <v>1741</v>
      </c>
      <c r="F270" s="76" t="s">
        <v>1585</v>
      </c>
      <c r="G270" s="76" t="s">
        <v>2663</v>
      </c>
      <c r="H270" s="76" t="s">
        <v>507</v>
      </c>
      <c r="I270" s="76" t="s">
        <v>507</v>
      </c>
      <c r="J270" s="76" t="s">
        <v>2664</v>
      </c>
      <c r="K270" s="76" t="s">
        <v>2665</v>
      </c>
      <c r="L270" s="76" t="s">
        <v>2666</v>
      </c>
      <c r="M270" s="76" t="s">
        <v>507</v>
      </c>
      <c r="N270" s="76" t="s">
        <v>507</v>
      </c>
      <c r="O270" s="76" t="s">
        <v>507</v>
      </c>
      <c r="P270" s="21" t="s">
        <v>507</v>
      </c>
      <c r="Q270" s="76" t="s">
        <v>507</v>
      </c>
      <c r="R270" s="76" t="s">
        <v>507</v>
      </c>
      <c r="S270" s="76" t="s">
        <v>507</v>
      </c>
      <c r="T270" s="76"/>
      <c r="U270" s="76"/>
      <c r="V270" s="76"/>
    </row>
    <row r="271" spans="1:22">
      <c r="A271" s="76">
        <v>956</v>
      </c>
      <c r="B271" s="76" t="s">
        <v>2674</v>
      </c>
      <c r="C271" s="21">
        <v>40997</v>
      </c>
      <c r="D271" s="76">
        <v>41042</v>
      </c>
      <c r="E271" s="76" t="s">
        <v>1650</v>
      </c>
      <c r="F271" s="76" t="s">
        <v>1585</v>
      </c>
      <c r="G271" s="76" t="s">
        <v>2667</v>
      </c>
      <c r="H271" s="76" t="s">
        <v>2825</v>
      </c>
      <c r="I271" s="76">
        <v>41003</v>
      </c>
      <c r="J271" s="76" t="s">
        <v>2668</v>
      </c>
      <c r="K271" s="76" t="s">
        <v>2669</v>
      </c>
      <c r="L271" s="76" t="s">
        <v>2670</v>
      </c>
      <c r="M271" s="76" t="s">
        <v>507</v>
      </c>
      <c r="N271" s="76" t="s">
        <v>507</v>
      </c>
      <c r="O271" s="76" t="s">
        <v>507</v>
      </c>
      <c r="P271" s="21" t="s">
        <v>507</v>
      </c>
      <c r="Q271" s="76" t="s">
        <v>507</v>
      </c>
      <c r="R271" s="76" t="s">
        <v>507</v>
      </c>
      <c r="S271" s="76" t="s">
        <v>507</v>
      </c>
      <c r="T271" s="76"/>
      <c r="U271" s="76"/>
      <c r="V271" s="76"/>
    </row>
    <row r="272" spans="1:22">
      <c r="A272" s="76">
        <v>3231</v>
      </c>
      <c r="B272" s="76" t="s">
        <v>2784</v>
      </c>
      <c r="C272" s="21">
        <v>41001</v>
      </c>
      <c r="D272" s="76">
        <v>41046</v>
      </c>
      <c r="E272" s="76" t="s">
        <v>1584</v>
      </c>
      <c r="F272" s="76" t="s">
        <v>1585</v>
      </c>
      <c r="G272" s="76" t="s">
        <v>118</v>
      </c>
      <c r="H272" s="76" t="s">
        <v>2878</v>
      </c>
      <c r="I272" s="76">
        <v>41011</v>
      </c>
      <c r="J272" s="76" t="s">
        <v>2705</v>
      </c>
      <c r="K272" s="76" t="s">
        <v>2706</v>
      </c>
      <c r="L272" s="76" t="s">
        <v>2707</v>
      </c>
      <c r="M272" s="76" t="s">
        <v>2888</v>
      </c>
      <c r="N272" s="76" t="s">
        <v>2889</v>
      </c>
      <c r="O272" s="76">
        <v>41011</v>
      </c>
      <c r="P272" s="21" t="s">
        <v>507</v>
      </c>
      <c r="Q272" s="76" t="s">
        <v>507</v>
      </c>
      <c r="R272" s="76" t="s">
        <v>507</v>
      </c>
      <c r="S272" s="76"/>
      <c r="T272" s="76"/>
      <c r="U272" s="76"/>
      <c r="V272" s="76"/>
    </row>
    <row r="273" spans="1:22">
      <c r="A273" s="76">
        <v>3232</v>
      </c>
      <c r="B273" s="76" t="s">
        <v>2785</v>
      </c>
      <c r="C273" s="21">
        <v>41001</v>
      </c>
      <c r="D273" s="76">
        <v>41046</v>
      </c>
      <c r="E273" s="76" t="s">
        <v>1650</v>
      </c>
      <c r="F273" s="76" t="s">
        <v>1585</v>
      </c>
      <c r="G273" s="76" t="s">
        <v>118</v>
      </c>
      <c r="H273" s="76" t="s">
        <v>2879</v>
      </c>
      <c r="I273" s="76">
        <v>41010</v>
      </c>
      <c r="J273" s="76" t="s">
        <v>2708</v>
      </c>
      <c r="K273" s="76" t="s">
        <v>2709</v>
      </c>
      <c r="L273" s="76" t="s">
        <v>2710</v>
      </c>
      <c r="M273" s="76" t="s">
        <v>2886</v>
      </c>
      <c r="N273" s="76" t="s">
        <v>2887</v>
      </c>
      <c r="O273" s="76" t="s">
        <v>507</v>
      </c>
      <c r="P273" s="21" t="s">
        <v>507</v>
      </c>
      <c r="Q273" s="76" t="s">
        <v>507</v>
      </c>
      <c r="R273" s="76" t="s">
        <v>507</v>
      </c>
      <c r="S273" s="76"/>
      <c r="T273" s="76"/>
      <c r="U273" s="76"/>
      <c r="V273" s="76"/>
    </row>
    <row r="274" spans="1:22">
      <c r="A274" s="76">
        <v>3233</v>
      </c>
      <c r="B274" s="76" t="s">
        <v>2895</v>
      </c>
      <c r="C274" s="21">
        <v>41002</v>
      </c>
      <c r="D274" s="76">
        <v>41047</v>
      </c>
      <c r="E274" s="76" t="s">
        <v>1650</v>
      </c>
      <c r="F274" s="76" t="s">
        <v>1585</v>
      </c>
      <c r="G274" s="76" t="s">
        <v>118</v>
      </c>
      <c r="H274" s="76" t="s">
        <v>2880</v>
      </c>
      <c r="I274" s="76">
        <v>41015</v>
      </c>
      <c r="J274" s="76" t="s">
        <v>2711</v>
      </c>
      <c r="K274" s="76" t="s">
        <v>2712</v>
      </c>
      <c r="L274" s="76" t="s">
        <v>2783</v>
      </c>
      <c r="M274" s="76" t="s">
        <v>507</v>
      </c>
      <c r="N274" s="76" t="s">
        <v>507</v>
      </c>
      <c r="O274" s="76" t="s">
        <v>507</v>
      </c>
      <c r="P274" s="21" t="s">
        <v>507</v>
      </c>
      <c r="Q274" s="76" t="s">
        <v>507</v>
      </c>
      <c r="R274" s="76" t="s">
        <v>507</v>
      </c>
      <c r="S274" s="76"/>
      <c r="T274" s="76"/>
      <c r="U274" s="76"/>
      <c r="V274" s="76"/>
    </row>
    <row r="275" spans="1:22">
      <c r="A275" s="76">
        <v>3234</v>
      </c>
      <c r="B275" s="76" t="s">
        <v>2787</v>
      </c>
      <c r="C275" s="21">
        <v>41002</v>
      </c>
      <c r="D275" s="76">
        <v>41047</v>
      </c>
      <c r="E275" s="76" t="s">
        <v>1650</v>
      </c>
      <c r="F275" s="76" t="s">
        <v>1585</v>
      </c>
      <c r="G275" s="76" t="s">
        <v>118</v>
      </c>
      <c r="H275" s="76" t="s">
        <v>507</v>
      </c>
      <c r="I275" s="76">
        <v>41012</v>
      </c>
      <c r="J275" s="76" t="s">
        <v>2713</v>
      </c>
      <c r="K275" s="76" t="s">
        <v>2714</v>
      </c>
      <c r="L275" s="76" t="s">
        <v>2715</v>
      </c>
      <c r="M275" s="76" t="s">
        <v>507</v>
      </c>
      <c r="N275" s="76" t="s">
        <v>507</v>
      </c>
      <c r="O275" s="76" t="s">
        <v>507</v>
      </c>
      <c r="P275" s="21" t="s">
        <v>507</v>
      </c>
      <c r="Q275" s="76" t="s">
        <v>507</v>
      </c>
      <c r="R275" s="76" t="s">
        <v>507</v>
      </c>
      <c r="S275" s="76"/>
      <c r="T275" s="76"/>
      <c r="U275" s="76"/>
      <c r="V275" s="76"/>
    </row>
    <row r="276" spans="1:22">
      <c r="A276" s="76">
        <v>3236</v>
      </c>
      <c r="B276" s="76" t="s">
        <v>2788</v>
      </c>
      <c r="C276" s="21">
        <v>41002</v>
      </c>
      <c r="D276" s="76">
        <v>41047</v>
      </c>
      <c r="E276" s="76" t="s">
        <v>1650</v>
      </c>
      <c r="F276" s="76" t="s">
        <v>1585</v>
      </c>
      <c r="G276" s="76" t="s">
        <v>118</v>
      </c>
      <c r="H276" s="76" t="s">
        <v>2896</v>
      </c>
      <c r="I276" s="76">
        <v>41012</v>
      </c>
      <c r="J276" s="76" t="s">
        <v>2716</v>
      </c>
      <c r="K276" s="76" t="s">
        <v>2717</v>
      </c>
      <c r="L276" s="76" t="s">
        <v>2718</v>
      </c>
      <c r="M276" s="76" t="s">
        <v>2897</v>
      </c>
      <c r="N276" s="76" t="s">
        <v>2374</v>
      </c>
      <c r="O276" s="76" t="s">
        <v>507</v>
      </c>
      <c r="P276" s="21" t="s">
        <v>507</v>
      </c>
      <c r="Q276" s="76" t="s">
        <v>507</v>
      </c>
      <c r="R276" s="76" t="s">
        <v>507</v>
      </c>
      <c r="S276" s="76"/>
      <c r="T276" s="76"/>
      <c r="U276" s="76"/>
      <c r="V276" s="76"/>
    </row>
    <row r="277" spans="1:22">
      <c r="A277" s="76">
        <v>3237</v>
      </c>
      <c r="B277" s="76">
        <v>3237</v>
      </c>
      <c r="C277" s="21">
        <v>41002</v>
      </c>
      <c r="D277" s="76">
        <v>41047</v>
      </c>
      <c r="E277" s="76" t="s">
        <v>1741</v>
      </c>
      <c r="F277" s="76" t="s">
        <v>1831</v>
      </c>
      <c r="G277" s="76" t="s">
        <v>118</v>
      </c>
      <c r="H277" s="76" t="s">
        <v>507</v>
      </c>
      <c r="I277" s="21" t="s">
        <v>507</v>
      </c>
      <c r="J277" s="76" t="s">
        <v>2719</v>
      </c>
      <c r="K277" s="76" t="s">
        <v>2720</v>
      </c>
      <c r="L277" s="76" t="s">
        <v>2721</v>
      </c>
      <c r="M277" s="76" t="s">
        <v>507</v>
      </c>
      <c r="N277" s="76" t="s">
        <v>507</v>
      </c>
      <c r="O277" s="76" t="s">
        <v>507</v>
      </c>
      <c r="P277" s="21" t="s">
        <v>507</v>
      </c>
      <c r="Q277" s="76" t="s">
        <v>507</v>
      </c>
      <c r="R277" s="76" t="s">
        <v>507</v>
      </c>
      <c r="S277" s="76"/>
      <c r="T277" s="76"/>
      <c r="U277" s="76"/>
      <c r="V277" s="76"/>
    </row>
    <row r="278" spans="1:22">
      <c r="A278" s="76">
        <v>3238</v>
      </c>
      <c r="B278" s="76" t="s">
        <v>2789</v>
      </c>
      <c r="C278" s="21">
        <v>41002</v>
      </c>
      <c r="D278" s="76">
        <v>41047</v>
      </c>
      <c r="E278" s="76" t="s">
        <v>1741</v>
      </c>
      <c r="F278" s="76" t="s">
        <v>1585</v>
      </c>
      <c r="G278" s="76" t="s">
        <v>118</v>
      </c>
      <c r="H278" s="76" t="s">
        <v>507</v>
      </c>
      <c r="I278" s="76" t="s">
        <v>507</v>
      </c>
      <c r="J278" s="76" t="s">
        <v>2722</v>
      </c>
      <c r="K278" s="76" t="s">
        <v>2723</v>
      </c>
      <c r="L278" s="76" t="s">
        <v>2724</v>
      </c>
      <c r="M278" s="76" t="s">
        <v>507</v>
      </c>
      <c r="N278" s="76" t="s">
        <v>507</v>
      </c>
      <c r="O278" s="76" t="s">
        <v>507</v>
      </c>
      <c r="P278" s="21" t="s">
        <v>507</v>
      </c>
      <c r="Q278" s="76" t="s">
        <v>507</v>
      </c>
      <c r="R278" s="76" t="s">
        <v>507</v>
      </c>
      <c r="S278" s="76"/>
      <c r="T278" s="76"/>
      <c r="U278" s="76"/>
      <c r="V278" s="76"/>
    </row>
    <row r="279" spans="1:22">
      <c r="A279" s="76">
        <v>3239</v>
      </c>
      <c r="B279" s="76" t="s">
        <v>2790</v>
      </c>
      <c r="C279" s="21">
        <v>41002</v>
      </c>
      <c r="D279" s="76">
        <v>41047</v>
      </c>
      <c r="E279" s="76" t="s">
        <v>1741</v>
      </c>
      <c r="F279" s="76" t="s">
        <v>1585</v>
      </c>
      <c r="G279" s="76" t="s">
        <v>118</v>
      </c>
      <c r="H279" s="76" t="s">
        <v>507</v>
      </c>
      <c r="I279" s="76" t="s">
        <v>507</v>
      </c>
      <c r="J279" s="76" t="s">
        <v>2725</v>
      </c>
      <c r="K279" s="76" t="s">
        <v>2726</v>
      </c>
      <c r="L279" s="76" t="s">
        <v>2727</v>
      </c>
      <c r="M279" s="76" t="s">
        <v>507</v>
      </c>
      <c r="N279" s="76" t="s">
        <v>507</v>
      </c>
      <c r="O279" s="76" t="s">
        <v>507</v>
      </c>
      <c r="P279" s="21" t="s">
        <v>507</v>
      </c>
      <c r="Q279" s="76" t="s">
        <v>507</v>
      </c>
      <c r="R279" s="76" t="s">
        <v>507</v>
      </c>
      <c r="S279" s="76"/>
      <c r="T279" s="76"/>
      <c r="U279" s="76"/>
      <c r="V279" s="76"/>
    </row>
    <row r="280" spans="1:22">
      <c r="A280" s="76">
        <v>3240</v>
      </c>
      <c r="B280" s="76" t="s">
        <v>2791</v>
      </c>
      <c r="C280" s="21">
        <v>41002</v>
      </c>
      <c r="D280" s="76">
        <v>41047</v>
      </c>
      <c r="E280" s="76" t="s">
        <v>1741</v>
      </c>
      <c r="F280" s="76" t="s">
        <v>1585</v>
      </c>
      <c r="G280" s="76" t="s">
        <v>118</v>
      </c>
      <c r="H280" s="76" t="s">
        <v>507</v>
      </c>
      <c r="I280" s="76" t="s">
        <v>507</v>
      </c>
      <c r="J280" s="76" t="s">
        <v>2728</v>
      </c>
      <c r="K280" s="76" t="s">
        <v>2729</v>
      </c>
      <c r="L280" s="76" t="s">
        <v>2730</v>
      </c>
      <c r="M280" s="76" t="s">
        <v>507</v>
      </c>
      <c r="N280" s="76" t="s">
        <v>507</v>
      </c>
      <c r="O280" s="76" t="s">
        <v>507</v>
      </c>
      <c r="P280" s="21" t="s">
        <v>507</v>
      </c>
      <c r="Q280" s="76" t="s">
        <v>507</v>
      </c>
      <c r="R280" s="76" t="s">
        <v>507</v>
      </c>
      <c r="S280" s="76"/>
      <c r="T280" s="76"/>
      <c r="U280" s="76"/>
      <c r="V280" s="76"/>
    </row>
    <row r="281" spans="1:22">
      <c r="A281" s="76">
        <v>3241</v>
      </c>
      <c r="B281" s="76">
        <v>3241</v>
      </c>
      <c r="C281" s="21">
        <v>41002</v>
      </c>
      <c r="D281" s="76">
        <v>41047</v>
      </c>
      <c r="E281" s="76" t="s">
        <v>1741</v>
      </c>
      <c r="F281" s="76" t="s">
        <v>1831</v>
      </c>
      <c r="G281" s="76" t="s">
        <v>118</v>
      </c>
      <c r="H281" s="76" t="s">
        <v>507</v>
      </c>
      <c r="I281" s="76" t="s">
        <v>507</v>
      </c>
      <c r="J281" s="76" t="s">
        <v>2731</v>
      </c>
      <c r="K281" s="76" t="s">
        <v>2732</v>
      </c>
      <c r="L281" s="76" t="s">
        <v>2733</v>
      </c>
      <c r="M281" s="76" t="s">
        <v>507</v>
      </c>
      <c r="N281" s="76" t="s">
        <v>507</v>
      </c>
      <c r="O281" s="76" t="s">
        <v>507</v>
      </c>
      <c r="P281" s="21" t="s">
        <v>507</v>
      </c>
      <c r="Q281" s="76" t="s">
        <v>507</v>
      </c>
      <c r="R281" s="76" t="s">
        <v>507</v>
      </c>
      <c r="S281" s="76"/>
      <c r="T281" s="76"/>
      <c r="U281" s="76"/>
      <c r="V281" s="76"/>
    </row>
    <row r="282" spans="1:22">
      <c r="A282" s="76">
        <v>3242</v>
      </c>
      <c r="B282" s="76" t="s">
        <v>2898</v>
      </c>
      <c r="C282" s="21">
        <v>41002</v>
      </c>
      <c r="D282" s="76">
        <v>41047</v>
      </c>
      <c r="E282" s="76" t="s">
        <v>1650</v>
      </c>
      <c r="F282" s="76" t="s">
        <v>1585</v>
      </c>
      <c r="G282" s="76" t="s">
        <v>118</v>
      </c>
      <c r="H282" s="76" t="s">
        <v>507</v>
      </c>
      <c r="I282" s="76">
        <v>41015</v>
      </c>
      <c r="J282" s="76" t="s">
        <v>2734</v>
      </c>
      <c r="K282" s="76" t="s">
        <v>2735</v>
      </c>
      <c r="L282" s="76" t="s">
        <v>2736</v>
      </c>
      <c r="M282" s="76" t="s">
        <v>507</v>
      </c>
      <c r="N282" s="76" t="s">
        <v>507</v>
      </c>
      <c r="O282" s="76" t="s">
        <v>507</v>
      </c>
      <c r="P282" s="21" t="s">
        <v>507</v>
      </c>
      <c r="Q282" s="76" t="s">
        <v>507</v>
      </c>
      <c r="R282" s="76" t="s">
        <v>507</v>
      </c>
      <c r="S282" s="76"/>
      <c r="T282" s="76"/>
      <c r="U282" s="76"/>
      <c r="V282" s="76"/>
    </row>
    <row r="283" spans="1:22">
      <c r="A283" s="76">
        <v>3243</v>
      </c>
      <c r="B283" s="76" t="s">
        <v>2793</v>
      </c>
      <c r="C283" s="21">
        <v>41002</v>
      </c>
      <c r="D283" s="76">
        <v>41047</v>
      </c>
      <c r="E283" s="76" t="s">
        <v>1741</v>
      </c>
      <c r="F283" s="76" t="s">
        <v>1585</v>
      </c>
      <c r="G283" s="76" t="s">
        <v>118</v>
      </c>
      <c r="H283" s="76" t="s">
        <v>507</v>
      </c>
      <c r="I283" s="76" t="s">
        <v>507</v>
      </c>
      <c r="J283" s="76" t="s">
        <v>2737</v>
      </c>
      <c r="K283" s="76" t="s">
        <v>2738</v>
      </c>
      <c r="L283" s="76" t="s">
        <v>2739</v>
      </c>
      <c r="M283" s="76" t="s">
        <v>507</v>
      </c>
      <c r="N283" s="76" t="s">
        <v>507</v>
      </c>
      <c r="O283" s="76" t="s">
        <v>507</v>
      </c>
      <c r="P283" s="21" t="s">
        <v>507</v>
      </c>
      <c r="Q283" s="76" t="s">
        <v>507</v>
      </c>
      <c r="R283" s="76" t="s">
        <v>507</v>
      </c>
      <c r="S283" s="76"/>
      <c r="T283" s="76"/>
      <c r="U283" s="76"/>
      <c r="V283" s="76"/>
    </row>
    <row r="284" spans="1:22">
      <c r="A284" s="76">
        <v>3244</v>
      </c>
      <c r="B284" s="76" t="s">
        <v>2794</v>
      </c>
      <c r="C284" s="21">
        <v>41002</v>
      </c>
      <c r="D284" s="76">
        <v>41047</v>
      </c>
      <c r="E284" s="76" t="s">
        <v>1650</v>
      </c>
      <c r="F284" s="76" t="s">
        <v>1585</v>
      </c>
      <c r="G284" s="76" t="s">
        <v>118</v>
      </c>
      <c r="H284" s="76" t="s">
        <v>2899</v>
      </c>
      <c r="I284" s="76">
        <v>41012</v>
      </c>
      <c r="J284" s="76" t="s">
        <v>2740</v>
      </c>
      <c r="K284" s="76" t="s">
        <v>2741</v>
      </c>
      <c r="L284" s="76" t="s">
        <v>2742</v>
      </c>
      <c r="M284" s="76" t="s">
        <v>2900</v>
      </c>
      <c r="N284" s="76" t="s">
        <v>1647</v>
      </c>
      <c r="O284" s="76" t="s">
        <v>507</v>
      </c>
      <c r="P284" s="21" t="s">
        <v>507</v>
      </c>
      <c r="Q284" s="76" t="s">
        <v>507</v>
      </c>
      <c r="R284" s="76" t="s">
        <v>507</v>
      </c>
      <c r="S284" s="76"/>
      <c r="T284" s="76"/>
      <c r="U284" s="76"/>
      <c r="V284" s="76"/>
    </row>
    <row r="285" spans="1:22">
      <c r="A285" s="76">
        <v>3245</v>
      </c>
      <c r="B285" s="76">
        <v>3245</v>
      </c>
      <c r="C285" s="21">
        <v>41002</v>
      </c>
      <c r="D285" s="76">
        <v>41047</v>
      </c>
      <c r="E285" s="76" t="s">
        <v>1741</v>
      </c>
      <c r="F285" s="76" t="s">
        <v>1831</v>
      </c>
      <c r="G285" s="76" t="s">
        <v>118</v>
      </c>
      <c r="H285" s="76" t="s">
        <v>507</v>
      </c>
      <c r="I285" s="76" t="s">
        <v>507</v>
      </c>
      <c r="J285" s="76" t="s">
        <v>2743</v>
      </c>
      <c r="K285" s="76" t="s">
        <v>2744</v>
      </c>
      <c r="L285" s="76" t="s">
        <v>2745</v>
      </c>
      <c r="M285" s="76" t="s">
        <v>507</v>
      </c>
      <c r="N285" s="76" t="s">
        <v>507</v>
      </c>
      <c r="O285" s="76" t="s">
        <v>507</v>
      </c>
      <c r="P285" s="21" t="s">
        <v>507</v>
      </c>
      <c r="Q285" s="76" t="s">
        <v>507</v>
      </c>
      <c r="R285" s="76" t="s">
        <v>507</v>
      </c>
      <c r="S285" s="76"/>
      <c r="T285" s="76"/>
      <c r="U285" s="76"/>
      <c r="V285" s="76"/>
    </row>
    <row r="286" spans="1:22">
      <c r="A286" s="76">
        <v>3246</v>
      </c>
      <c r="B286" s="76" t="s">
        <v>2795</v>
      </c>
      <c r="C286" s="21">
        <v>41002</v>
      </c>
      <c r="D286" s="76">
        <v>41047</v>
      </c>
      <c r="E286" s="76" t="s">
        <v>1650</v>
      </c>
      <c r="F286" s="76" t="s">
        <v>1585</v>
      </c>
      <c r="G286" s="76" t="s">
        <v>118</v>
      </c>
      <c r="H286" s="76" t="s">
        <v>507</v>
      </c>
      <c r="I286" s="76">
        <v>41015</v>
      </c>
      <c r="J286" s="76" t="s">
        <v>2746</v>
      </c>
      <c r="K286" s="76" t="s">
        <v>2747</v>
      </c>
      <c r="L286" s="76" t="s">
        <v>2748</v>
      </c>
      <c r="M286" s="76" t="s">
        <v>507</v>
      </c>
      <c r="N286" s="76" t="s">
        <v>507</v>
      </c>
      <c r="O286" s="76" t="s">
        <v>507</v>
      </c>
      <c r="P286" s="21" t="s">
        <v>507</v>
      </c>
      <c r="Q286" s="76" t="s">
        <v>507</v>
      </c>
      <c r="R286" s="76" t="s">
        <v>507</v>
      </c>
      <c r="S286" s="76"/>
      <c r="T286" s="76"/>
      <c r="U286" s="76"/>
      <c r="V286" s="76"/>
    </row>
    <row r="287" spans="1:22">
      <c r="A287" s="76">
        <v>3247</v>
      </c>
      <c r="B287" s="76" t="s">
        <v>2796</v>
      </c>
      <c r="C287" s="21">
        <v>41002</v>
      </c>
      <c r="D287" s="76">
        <v>41047</v>
      </c>
      <c r="E287" s="76" t="s">
        <v>1741</v>
      </c>
      <c r="F287" s="76" t="s">
        <v>1585</v>
      </c>
      <c r="G287" s="76" t="s">
        <v>118</v>
      </c>
      <c r="H287" s="76" t="s">
        <v>507</v>
      </c>
      <c r="I287" s="76" t="s">
        <v>507</v>
      </c>
      <c r="J287" s="76" t="s">
        <v>2749</v>
      </c>
      <c r="K287" s="76" t="s">
        <v>2750</v>
      </c>
      <c r="L287" s="76" t="s">
        <v>2751</v>
      </c>
      <c r="M287" s="76" t="s">
        <v>507</v>
      </c>
      <c r="N287" s="76" t="s">
        <v>507</v>
      </c>
      <c r="O287" s="76" t="s">
        <v>507</v>
      </c>
      <c r="P287" s="21" t="s">
        <v>507</v>
      </c>
      <c r="Q287" s="76" t="s">
        <v>507</v>
      </c>
      <c r="R287" s="76" t="s">
        <v>507</v>
      </c>
      <c r="S287" s="76"/>
      <c r="T287" s="76"/>
      <c r="U287" s="76"/>
      <c r="V287" s="76"/>
    </row>
    <row r="288" spans="1:22">
      <c r="A288" s="76">
        <v>3248</v>
      </c>
      <c r="B288" s="76" t="s">
        <v>2797</v>
      </c>
      <c r="C288" s="21">
        <v>41002</v>
      </c>
      <c r="D288" s="76">
        <v>41047</v>
      </c>
      <c r="E288" s="76" t="s">
        <v>1741</v>
      </c>
      <c r="F288" s="76" t="s">
        <v>1585</v>
      </c>
      <c r="G288" s="76" t="s">
        <v>118</v>
      </c>
      <c r="H288" s="76" t="s">
        <v>507</v>
      </c>
      <c r="I288" s="76" t="s">
        <v>507</v>
      </c>
      <c r="J288" s="76" t="s">
        <v>2752</v>
      </c>
      <c r="K288" s="76" t="s">
        <v>2753</v>
      </c>
      <c r="L288" s="76" t="s">
        <v>2754</v>
      </c>
      <c r="M288" s="76" t="s">
        <v>507</v>
      </c>
      <c r="N288" s="76" t="s">
        <v>507</v>
      </c>
      <c r="O288" s="76" t="s">
        <v>507</v>
      </c>
      <c r="P288" s="21" t="s">
        <v>507</v>
      </c>
      <c r="Q288" s="76" t="s">
        <v>507</v>
      </c>
      <c r="R288" s="76" t="s">
        <v>507</v>
      </c>
      <c r="S288" s="76"/>
      <c r="T288" s="76"/>
      <c r="U288" s="76"/>
      <c r="V288" s="76"/>
    </row>
    <row r="289" spans="1:22">
      <c r="A289" s="76">
        <v>3249</v>
      </c>
      <c r="B289" s="76" t="s">
        <v>2798</v>
      </c>
      <c r="C289" s="21">
        <v>41002</v>
      </c>
      <c r="D289" s="76">
        <v>41047</v>
      </c>
      <c r="E289" s="76" t="s">
        <v>1741</v>
      </c>
      <c r="F289" s="76" t="s">
        <v>1585</v>
      </c>
      <c r="G289" s="76" t="s">
        <v>118</v>
      </c>
      <c r="H289" s="76" t="s">
        <v>507</v>
      </c>
      <c r="I289" s="76" t="s">
        <v>507</v>
      </c>
      <c r="J289" s="76" t="s">
        <v>2755</v>
      </c>
      <c r="K289" s="76" t="s">
        <v>2756</v>
      </c>
      <c r="L289" s="76" t="s">
        <v>2757</v>
      </c>
      <c r="M289" s="76" t="s">
        <v>507</v>
      </c>
      <c r="N289" s="76" t="s">
        <v>507</v>
      </c>
      <c r="O289" s="76" t="s">
        <v>507</v>
      </c>
      <c r="P289" s="21" t="s">
        <v>507</v>
      </c>
      <c r="Q289" s="76" t="s">
        <v>507</v>
      </c>
      <c r="R289" s="76" t="s">
        <v>507</v>
      </c>
      <c r="S289" s="76"/>
      <c r="T289" s="76"/>
      <c r="U289" s="76"/>
      <c r="V289" s="76"/>
    </row>
    <row r="290" spans="1:22">
      <c r="A290" s="76">
        <v>3250</v>
      </c>
      <c r="B290" s="76">
        <v>3250</v>
      </c>
      <c r="C290" s="21">
        <v>41002</v>
      </c>
      <c r="D290" s="76">
        <v>41047</v>
      </c>
      <c r="E290" s="76" t="s">
        <v>1741</v>
      </c>
      <c r="F290" s="76" t="s">
        <v>1831</v>
      </c>
      <c r="G290" s="76" t="s">
        <v>118</v>
      </c>
      <c r="H290" s="76" t="s">
        <v>507</v>
      </c>
      <c r="I290" s="76" t="s">
        <v>507</v>
      </c>
      <c r="J290" s="76" t="s">
        <v>2758</v>
      </c>
      <c r="K290" s="76" t="s">
        <v>2759</v>
      </c>
      <c r="L290" s="76" t="s">
        <v>2760</v>
      </c>
      <c r="M290" s="76" t="s">
        <v>507</v>
      </c>
      <c r="N290" s="76" t="s">
        <v>507</v>
      </c>
      <c r="O290" s="76" t="s">
        <v>507</v>
      </c>
      <c r="P290" s="21" t="s">
        <v>507</v>
      </c>
      <c r="Q290" s="76" t="s">
        <v>507</v>
      </c>
      <c r="R290" s="76" t="s">
        <v>507</v>
      </c>
      <c r="S290" s="76"/>
      <c r="T290" s="76"/>
      <c r="U290" s="76"/>
      <c r="V290" s="76"/>
    </row>
    <row r="291" spans="1:22">
      <c r="A291" s="76">
        <v>3252</v>
      </c>
      <c r="B291" s="76" t="s">
        <v>2799</v>
      </c>
      <c r="C291" s="21">
        <v>41002</v>
      </c>
      <c r="D291" s="76">
        <v>41047</v>
      </c>
      <c r="E291" s="76" t="s">
        <v>1650</v>
      </c>
      <c r="F291" s="76" t="s">
        <v>1585</v>
      </c>
      <c r="G291" s="76" t="s">
        <v>118</v>
      </c>
      <c r="H291" s="76" t="s">
        <v>2901</v>
      </c>
      <c r="I291" s="76">
        <v>41012</v>
      </c>
      <c r="J291" s="76" t="s">
        <v>2761</v>
      </c>
      <c r="K291" s="76" t="s">
        <v>2762</v>
      </c>
      <c r="L291" s="76" t="s">
        <v>2763</v>
      </c>
      <c r="M291" s="76" t="s">
        <v>2902</v>
      </c>
      <c r="N291" s="76" t="s">
        <v>1677</v>
      </c>
      <c r="O291" s="76" t="s">
        <v>507</v>
      </c>
      <c r="P291" s="21" t="s">
        <v>507</v>
      </c>
      <c r="Q291" s="76" t="s">
        <v>507</v>
      </c>
      <c r="R291" s="76" t="s">
        <v>507</v>
      </c>
      <c r="S291" s="76"/>
      <c r="T291" s="76"/>
      <c r="U291" s="76"/>
      <c r="V291" s="76"/>
    </row>
    <row r="292" spans="1:22">
      <c r="A292" s="76">
        <v>3253</v>
      </c>
      <c r="B292" s="76" t="s">
        <v>2800</v>
      </c>
      <c r="C292" s="21">
        <v>41002</v>
      </c>
      <c r="D292" s="76">
        <v>41047</v>
      </c>
      <c r="E292" s="76" t="s">
        <v>1741</v>
      </c>
      <c r="F292" s="76" t="s">
        <v>1585</v>
      </c>
      <c r="G292" s="76" t="s">
        <v>118</v>
      </c>
      <c r="H292" s="76" t="s">
        <v>507</v>
      </c>
      <c r="I292" s="76" t="s">
        <v>507</v>
      </c>
      <c r="J292" s="76" t="s">
        <v>2764</v>
      </c>
      <c r="K292" s="76" t="s">
        <v>2765</v>
      </c>
      <c r="L292" s="76" t="s">
        <v>2766</v>
      </c>
      <c r="M292" s="76" t="s">
        <v>507</v>
      </c>
      <c r="N292" s="76" t="s">
        <v>507</v>
      </c>
      <c r="O292" s="76" t="s">
        <v>507</v>
      </c>
      <c r="P292" s="21" t="s">
        <v>507</v>
      </c>
      <c r="Q292" s="76" t="s">
        <v>507</v>
      </c>
      <c r="R292" s="76" t="s">
        <v>507</v>
      </c>
      <c r="S292" s="76"/>
      <c r="T292" s="76"/>
      <c r="U292" s="76"/>
      <c r="V292" s="76"/>
    </row>
    <row r="293" spans="1:22">
      <c r="A293" s="76">
        <v>3254</v>
      </c>
      <c r="B293" s="76" t="s">
        <v>2801</v>
      </c>
      <c r="C293" s="21">
        <v>41002</v>
      </c>
      <c r="D293" s="76">
        <v>41047</v>
      </c>
      <c r="E293" s="76" t="s">
        <v>1741</v>
      </c>
      <c r="F293" s="76" t="s">
        <v>1585</v>
      </c>
      <c r="G293" s="76" t="s">
        <v>118</v>
      </c>
      <c r="H293" s="76" t="s">
        <v>507</v>
      </c>
      <c r="I293" s="76" t="s">
        <v>507</v>
      </c>
      <c r="J293" s="76" t="s">
        <v>2767</v>
      </c>
      <c r="K293" s="76" t="s">
        <v>2768</v>
      </c>
      <c r="L293" s="76" t="s">
        <v>2769</v>
      </c>
      <c r="M293" s="76" t="s">
        <v>507</v>
      </c>
      <c r="N293" s="76" t="s">
        <v>507</v>
      </c>
      <c r="O293" s="76" t="s">
        <v>507</v>
      </c>
      <c r="P293" s="21" t="s">
        <v>507</v>
      </c>
      <c r="Q293" s="76" t="s">
        <v>507</v>
      </c>
      <c r="R293" s="76" t="s">
        <v>507</v>
      </c>
      <c r="S293" s="76"/>
      <c r="T293" s="76"/>
      <c r="U293" s="76"/>
      <c r="V293" s="76"/>
    </row>
    <row r="294" spans="1:22">
      <c r="A294" s="76">
        <v>3251</v>
      </c>
      <c r="B294" s="76" t="s">
        <v>2802</v>
      </c>
      <c r="C294" s="21">
        <v>41002</v>
      </c>
      <c r="D294" s="76">
        <v>41047</v>
      </c>
      <c r="E294" s="76" t="s">
        <v>1741</v>
      </c>
      <c r="F294" s="76" t="s">
        <v>1585</v>
      </c>
      <c r="G294" s="76" t="s">
        <v>118</v>
      </c>
      <c r="H294" s="76" t="s">
        <v>507</v>
      </c>
      <c r="I294" s="76" t="s">
        <v>507</v>
      </c>
      <c r="J294" s="76" t="s">
        <v>2770</v>
      </c>
      <c r="K294" s="76" t="s">
        <v>2771</v>
      </c>
      <c r="L294" s="76" t="s">
        <v>2772</v>
      </c>
      <c r="M294" s="76" t="s">
        <v>507</v>
      </c>
      <c r="N294" s="76" t="s">
        <v>507</v>
      </c>
      <c r="O294" s="76" t="s">
        <v>507</v>
      </c>
      <c r="P294" s="21" t="s">
        <v>507</v>
      </c>
      <c r="Q294" s="76" t="s">
        <v>507</v>
      </c>
      <c r="R294" s="76" t="s">
        <v>507</v>
      </c>
      <c r="S294" s="76"/>
      <c r="T294" s="76"/>
      <c r="U294" s="76"/>
      <c r="V294" s="76"/>
    </row>
    <row r="295" spans="1:22">
      <c r="A295" s="76">
        <v>3255</v>
      </c>
      <c r="B295" s="76" t="s">
        <v>2803</v>
      </c>
      <c r="C295" s="21">
        <v>41002</v>
      </c>
      <c r="D295" s="76">
        <v>41047</v>
      </c>
      <c r="E295" s="76" t="s">
        <v>1741</v>
      </c>
      <c r="F295" s="76" t="s">
        <v>1585</v>
      </c>
      <c r="G295" s="76" t="s">
        <v>118</v>
      </c>
      <c r="H295" s="76" t="s">
        <v>507</v>
      </c>
      <c r="I295" s="76" t="s">
        <v>507</v>
      </c>
      <c r="J295" s="76" t="s">
        <v>2773</v>
      </c>
      <c r="K295" s="76" t="s">
        <v>2774</v>
      </c>
      <c r="L295" s="76" t="s">
        <v>2775</v>
      </c>
      <c r="M295" s="76" t="s">
        <v>507</v>
      </c>
      <c r="N295" s="76" t="s">
        <v>507</v>
      </c>
      <c r="O295" s="76" t="s">
        <v>507</v>
      </c>
      <c r="P295" s="21" t="s">
        <v>507</v>
      </c>
      <c r="Q295" s="76" t="s">
        <v>507</v>
      </c>
      <c r="R295" s="76" t="s">
        <v>507</v>
      </c>
      <c r="S295" s="76"/>
      <c r="T295" s="76"/>
      <c r="U295" s="76"/>
      <c r="V295" s="76"/>
    </row>
    <row r="296" spans="1:22">
      <c r="A296" s="76">
        <v>3259</v>
      </c>
      <c r="B296" s="76" t="s">
        <v>2804</v>
      </c>
      <c r="C296" s="21">
        <v>41002</v>
      </c>
      <c r="D296" s="76">
        <v>41047</v>
      </c>
      <c r="E296" s="76" t="s">
        <v>1741</v>
      </c>
      <c r="F296" s="76" t="s">
        <v>1585</v>
      </c>
      <c r="G296" s="76" t="s">
        <v>2776</v>
      </c>
      <c r="H296" s="76" t="s">
        <v>507</v>
      </c>
      <c r="I296" s="76" t="s">
        <v>507</v>
      </c>
      <c r="J296" s="76" t="s">
        <v>2777</v>
      </c>
      <c r="K296" s="76" t="s">
        <v>2778</v>
      </c>
      <c r="L296" s="76" t="s">
        <v>2779</v>
      </c>
      <c r="M296" s="76" t="s">
        <v>507</v>
      </c>
      <c r="N296" s="76" t="s">
        <v>507</v>
      </c>
      <c r="O296" s="76" t="s">
        <v>507</v>
      </c>
      <c r="P296" s="21" t="s">
        <v>507</v>
      </c>
      <c r="Q296" s="76" t="s">
        <v>507</v>
      </c>
      <c r="R296" s="76" t="s">
        <v>507</v>
      </c>
      <c r="S296" s="76"/>
      <c r="T296" s="76"/>
      <c r="U296" s="76"/>
      <c r="V296" s="76"/>
    </row>
    <row r="297" spans="1:22">
      <c r="A297" s="76">
        <v>3235</v>
      </c>
      <c r="B297" s="76" t="s">
        <v>2805</v>
      </c>
      <c r="C297" s="21">
        <v>41002</v>
      </c>
      <c r="D297" s="76">
        <v>41047</v>
      </c>
      <c r="E297" s="76" t="s">
        <v>1741</v>
      </c>
      <c r="F297" s="76" t="s">
        <v>1585</v>
      </c>
      <c r="G297" s="76" t="s">
        <v>118</v>
      </c>
      <c r="H297" s="76" t="s">
        <v>507</v>
      </c>
      <c r="I297" s="76" t="s">
        <v>507</v>
      </c>
      <c r="J297" s="76" t="s">
        <v>2780</v>
      </c>
      <c r="K297" s="76" t="s">
        <v>2781</v>
      </c>
      <c r="L297" s="76" t="s">
        <v>2782</v>
      </c>
      <c r="M297" s="76" t="s">
        <v>507</v>
      </c>
      <c r="N297" s="76" t="s">
        <v>507</v>
      </c>
      <c r="O297" s="76" t="s">
        <v>507</v>
      </c>
      <c r="P297" s="21" t="s">
        <v>507</v>
      </c>
      <c r="Q297" s="76" t="s">
        <v>507</v>
      </c>
      <c r="R297" s="76" t="s">
        <v>507</v>
      </c>
      <c r="S297" s="76"/>
      <c r="T297" s="76"/>
      <c r="U297" s="76"/>
      <c r="V297" s="76"/>
    </row>
    <row r="298" spans="1:22">
      <c r="A298" s="76">
        <v>3266</v>
      </c>
      <c r="B298" s="76">
        <v>3266</v>
      </c>
      <c r="C298" s="21">
        <v>41003</v>
      </c>
      <c r="D298" s="21">
        <v>41048</v>
      </c>
      <c r="E298" s="76" t="s">
        <v>1741</v>
      </c>
      <c r="F298" s="76" t="s">
        <v>1585</v>
      </c>
      <c r="G298" s="76" t="s">
        <v>2829</v>
      </c>
      <c r="H298" s="76" t="s">
        <v>507</v>
      </c>
      <c r="I298" s="76" t="s">
        <v>507</v>
      </c>
      <c r="J298" s="76" t="s">
        <v>2830</v>
      </c>
      <c r="K298" s="76" t="s">
        <v>2831</v>
      </c>
      <c r="L298" s="76" t="s">
        <v>2832</v>
      </c>
      <c r="M298" s="76" t="s">
        <v>507</v>
      </c>
      <c r="N298" s="76" t="s">
        <v>507</v>
      </c>
      <c r="O298" s="76" t="s">
        <v>507</v>
      </c>
      <c r="P298" s="21" t="s">
        <v>507</v>
      </c>
      <c r="Q298" s="76" t="s">
        <v>507</v>
      </c>
      <c r="R298" s="76" t="s">
        <v>507</v>
      </c>
      <c r="S298" s="76"/>
      <c r="T298" s="76"/>
      <c r="U298" s="76"/>
      <c r="V298" s="76"/>
    </row>
    <row r="299" spans="1:22">
      <c r="A299" s="76">
        <v>3267</v>
      </c>
      <c r="B299" s="76">
        <v>3267</v>
      </c>
      <c r="C299" s="21">
        <v>41003</v>
      </c>
      <c r="D299" s="21">
        <v>41048</v>
      </c>
      <c r="E299" s="76" t="s">
        <v>1741</v>
      </c>
      <c r="F299" s="76" t="s">
        <v>1585</v>
      </c>
      <c r="G299" s="76" t="s">
        <v>2833</v>
      </c>
      <c r="H299" s="76" t="s">
        <v>507</v>
      </c>
      <c r="I299" s="76" t="s">
        <v>507</v>
      </c>
      <c r="J299" s="76" t="s">
        <v>2834</v>
      </c>
      <c r="K299" s="76" t="s">
        <v>2835</v>
      </c>
      <c r="L299" s="76" t="s">
        <v>2836</v>
      </c>
      <c r="M299" s="76" t="s">
        <v>507</v>
      </c>
      <c r="N299" s="76" t="s">
        <v>507</v>
      </c>
      <c r="O299" s="76" t="s">
        <v>507</v>
      </c>
      <c r="P299" s="21" t="s">
        <v>507</v>
      </c>
      <c r="Q299" s="76" t="s">
        <v>507</v>
      </c>
      <c r="R299" s="76" t="s">
        <v>507</v>
      </c>
      <c r="S299" s="76"/>
      <c r="T299" s="76"/>
      <c r="U299" s="76"/>
      <c r="V299" s="76"/>
    </row>
    <row r="300" spans="1:22">
      <c r="A300" s="76">
        <v>3268</v>
      </c>
      <c r="B300" s="76">
        <v>3268</v>
      </c>
      <c r="C300" s="21">
        <v>41003</v>
      </c>
      <c r="D300" s="21">
        <v>41048</v>
      </c>
      <c r="E300" s="76" t="s">
        <v>1741</v>
      </c>
      <c r="F300" s="76" t="s">
        <v>1585</v>
      </c>
      <c r="G300" s="76" t="s">
        <v>2837</v>
      </c>
      <c r="H300" s="76" t="s">
        <v>507</v>
      </c>
      <c r="I300" s="76" t="s">
        <v>507</v>
      </c>
      <c r="J300" s="76" t="s">
        <v>2838</v>
      </c>
      <c r="K300" s="76" t="s">
        <v>2839</v>
      </c>
      <c r="L300" s="76" t="s">
        <v>2840</v>
      </c>
      <c r="M300" s="76" t="s">
        <v>507</v>
      </c>
      <c r="N300" s="76" t="s">
        <v>507</v>
      </c>
      <c r="O300" s="76" t="s">
        <v>507</v>
      </c>
      <c r="P300" s="21" t="s">
        <v>507</v>
      </c>
      <c r="Q300" s="76" t="s">
        <v>507</v>
      </c>
      <c r="R300" s="76" t="s">
        <v>507</v>
      </c>
      <c r="S300" s="76"/>
      <c r="T300" s="76"/>
      <c r="U300" s="76"/>
      <c r="V300" s="76"/>
    </row>
    <row r="301" spans="1:22">
      <c r="A301">
        <v>3269</v>
      </c>
      <c r="B301">
        <v>3269</v>
      </c>
      <c r="C301" s="21">
        <v>41003</v>
      </c>
      <c r="D301" s="21">
        <v>41048</v>
      </c>
      <c r="E301" t="s">
        <v>1741</v>
      </c>
      <c r="F301" t="s">
        <v>1585</v>
      </c>
      <c r="G301" t="s">
        <v>2841</v>
      </c>
      <c r="H301" s="76" t="s">
        <v>507</v>
      </c>
      <c r="I301" s="76" t="s">
        <v>507</v>
      </c>
      <c r="J301" t="s">
        <v>2842</v>
      </c>
      <c r="K301" t="s">
        <v>2843</v>
      </c>
      <c r="L301" t="s">
        <v>2844</v>
      </c>
      <c r="M301" s="76" t="s">
        <v>507</v>
      </c>
      <c r="N301" s="76" t="s">
        <v>507</v>
      </c>
      <c r="O301" s="76" t="s">
        <v>507</v>
      </c>
      <c r="P301" s="21" t="s">
        <v>507</v>
      </c>
      <c r="Q301" s="76" t="s">
        <v>507</v>
      </c>
      <c r="R301" s="76" t="s">
        <v>507</v>
      </c>
    </row>
    <row r="302" spans="1:22">
      <c r="A302">
        <v>3270</v>
      </c>
      <c r="B302">
        <v>3270</v>
      </c>
      <c r="C302" s="21">
        <v>41003</v>
      </c>
      <c r="D302" s="21">
        <v>41048</v>
      </c>
      <c r="E302" t="s">
        <v>1741</v>
      </c>
      <c r="F302" t="s">
        <v>1585</v>
      </c>
      <c r="G302" t="s">
        <v>2845</v>
      </c>
      <c r="H302" s="76" t="s">
        <v>507</v>
      </c>
      <c r="I302" s="76" t="s">
        <v>507</v>
      </c>
      <c r="J302" t="s">
        <v>2846</v>
      </c>
      <c r="K302" t="s">
        <v>2847</v>
      </c>
      <c r="L302" t="s">
        <v>2848</v>
      </c>
      <c r="M302" s="76" t="s">
        <v>507</v>
      </c>
      <c r="N302" s="76" t="s">
        <v>507</v>
      </c>
      <c r="O302" s="76" t="s">
        <v>507</v>
      </c>
      <c r="P302" s="21" t="s">
        <v>507</v>
      </c>
      <c r="Q302" s="76" t="s">
        <v>507</v>
      </c>
      <c r="R302" s="76" t="s">
        <v>507</v>
      </c>
    </row>
    <row r="303" spans="1:22">
      <c r="A303">
        <v>3271</v>
      </c>
      <c r="B303">
        <v>3271</v>
      </c>
      <c r="C303" s="21">
        <v>41003</v>
      </c>
      <c r="D303" s="21">
        <v>41048</v>
      </c>
      <c r="E303" t="s">
        <v>1741</v>
      </c>
      <c r="F303" t="s">
        <v>1585</v>
      </c>
      <c r="G303" t="s">
        <v>2849</v>
      </c>
      <c r="H303" s="76" t="s">
        <v>507</v>
      </c>
      <c r="I303" s="76" t="s">
        <v>507</v>
      </c>
      <c r="J303" t="s">
        <v>2850</v>
      </c>
      <c r="K303" t="s">
        <v>2851</v>
      </c>
      <c r="L303" t="s">
        <v>2852</v>
      </c>
      <c r="M303" s="76" t="s">
        <v>507</v>
      </c>
      <c r="N303" s="76" t="s">
        <v>507</v>
      </c>
      <c r="O303" s="76" t="s">
        <v>507</v>
      </c>
      <c r="P303" s="21" t="s">
        <v>507</v>
      </c>
      <c r="Q303" s="76" t="s">
        <v>507</v>
      </c>
      <c r="R303" s="76" t="s">
        <v>507</v>
      </c>
    </row>
    <row r="304" spans="1:22">
      <c r="A304">
        <v>3272</v>
      </c>
      <c r="B304">
        <v>3272</v>
      </c>
      <c r="C304" s="21">
        <v>41003</v>
      </c>
      <c r="D304" s="21">
        <v>41048</v>
      </c>
      <c r="E304" t="s">
        <v>1741</v>
      </c>
      <c r="F304" t="s">
        <v>1585</v>
      </c>
      <c r="G304" t="s">
        <v>2849</v>
      </c>
      <c r="H304" s="76" t="s">
        <v>507</v>
      </c>
      <c r="I304" s="76" t="s">
        <v>507</v>
      </c>
      <c r="J304" t="s">
        <v>2850</v>
      </c>
      <c r="K304" t="s">
        <v>2853</v>
      </c>
      <c r="L304" t="s">
        <v>2852</v>
      </c>
      <c r="M304" s="76" t="s">
        <v>507</v>
      </c>
      <c r="N304" s="76" t="s">
        <v>507</v>
      </c>
      <c r="O304" s="76" t="s">
        <v>507</v>
      </c>
      <c r="P304" s="21" t="s">
        <v>507</v>
      </c>
      <c r="Q304" s="76" t="s">
        <v>507</v>
      </c>
      <c r="R304" s="76" t="s">
        <v>507</v>
      </c>
    </row>
    <row r="305" spans="1:18">
      <c r="A305">
        <v>3265</v>
      </c>
      <c r="B305">
        <v>3265</v>
      </c>
      <c r="C305" s="21">
        <v>41003</v>
      </c>
      <c r="D305" s="21">
        <v>41048</v>
      </c>
      <c r="E305" t="s">
        <v>1741</v>
      </c>
      <c r="F305" t="s">
        <v>1585</v>
      </c>
      <c r="G305" t="s">
        <v>2854</v>
      </c>
      <c r="H305" s="76" t="s">
        <v>507</v>
      </c>
      <c r="I305" s="76" t="s">
        <v>507</v>
      </c>
      <c r="J305" t="s">
        <v>2855</v>
      </c>
      <c r="K305" t="s">
        <v>2856</v>
      </c>
      <c r="L305" t="s">
        <v>2857</v>
      </c>
      <c r="M305" s="76" t="s">
        <v>507</v>
      </c>
      <c r="N305" s="76" t="s">
        <v>507</v>
      </c>
      <c r="O305" s="76" t="s">
        <v>507</v>
      </c>
      <c r="P305" s="21" t="s">
        <v>507</v>
      </c>
      <c r="Q305" s="76" t="s">
        <v>507</v>
      </c>
      <c r="R305" s="76" t="s">
        <v>507</v>
      </c>
    </row>
    <row r="306" spans="1:18">
      <c r="A306">
        <v>3206</v>
      </c>
      <c r="B306">
        <v>3206</v>
      </c>
      <c r="C306">
        <v>40988</v>
      </c>
      <c r="D306">
        <v>41033</v>
      </c>
      <c r="E306" t="s">
        <v>1741</v>
      </c>
      <c r="F306" t="s">
        <v>1585</v>
      </c>
      <c r="G306" t="s">
        <v>2873</v>
      </c>
      <c r="H306" s="76" t="s">
        <v>507</v>
      </c>
      <c r="I306" s="76" t="s">
        <v>507</v>
      </c>
      <c r="J306" t="s">
        <v>2881</v>
      </c>
      <c r="K306" t="s">
        <v>2882</v>
      </c>
      <c r="L306" t="s">
        <v>2883</v>
      </c>
      <c r="M306" s="76" t="s">
        <v>507</v>
      </c>
      <c r="N306" s="76" t="s">
        <v>507</v>
      </c>
      <c r="O306" s="76" t="s">
        <v>507</v>
      </c>
      <c r="P306" s="21" t="s">
        <v>507</v>
      </c>
      <c r="Q306" s="76" t="s">
        <v>507</v>
      </c>
      <c r="R306" s="76" t="s">
        <v>507</v>
      </c>
    </row>
  </sheetData>
  <autoFilter ref="A1:S306">
    <filterColumn colId="2"/>
  </autoFilter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8"/>
  <dimension ref="A1:I233"/>
  <sheetViews>
    <sheetView zoomScale="80" zoomScaleNormal="80" workbookViewId="0">
      <selection activeCell="B221" sqref="B22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35.7109375" customWidth="1"/>
    <col min="11" max="11" width="70.140625" bestFit="1" customWidth="1"/>
  </cols>
  <sheetData>
    <row r="1" spans="1:9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688</v>
      </c>
    </row>
    <row r="2" spans="1:9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507</v>
      </c>
      <c r="I2" t="s">
        <v>501</v>
      </c>
    </row>
    <row r="3" spans="1:9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 t="s">
        <v>501</v>
      </c>
    </row>
    <row r="4" spans="1:9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 t="s">
        <v>501</v>
      </c>
    </row>
    <row r="5" spans="1:9">
      <c r="A5" t="s">
        <v>137</v>
      </c>
      <c r="B5" t="s">
        <v>280</v>
      </c>
      <c r="C5" t="s">
        <v>284</v>
      </c>
      <c r="D5" t="s">
        <v>275</v>
      </c>
      <c r="E5">
        <v>40917</v>
      </c>
      <c r="F5" t="s">
        <v>501</v>
      </c>
      <c r="G5" t="s">
        <v>501</v>
      </c>
      <c r="H5" t="s">
        <v>486</v>
      </c>
      <c r="I5" t="s">
        <v>501</v>
      </c>
    </row>
    <row r="6" spans="1:9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 t="s">
        <v>501</v>
      </c>
    </row>
    <row r="7" spans="1:9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507</v>
      </c>
      <c r="I7" t="s">
        <v>501</v>
      </c>
    </row>
    <row r="8" spans="1:9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507</v>
      </c>
      <c r="I8" t="s">
        <v>501</v>
      </c>
    </row>
    <row r="9" spans="1:9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507</v>
      </c>
      <c r="I9" t="s">
        <v>501</v>
      </c>
    </row>
    <row r="10" spans="1:9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507</v>
      </c>
      <c r="I10" t="s">
        <v>501</v>
      </c>
    </row>
    <row r="11" spans="1:9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507</v>
      </c>
      <c r="I11" t="s">
        <v>501</v>
      </c>
    </row>
    <row r="12" spans="1:9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507</v>
      </c>
      <c r="I12" t="s">
        <v>501</v>
      </c>
    </row>
    <row r="13" spans="1:9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507</v>
      </c>
      <c r="I13" t="s">
        <v>501</v>
      </c>
    </row>
    <row r="14" spans="1:9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 t="s">
        <v>501</v>
      </c>
    </row>
    <row r="15" spans="1:9">
      <c r="A15" t="s">
        <v>799</v>
      </c>
      <c r="B15" t="s">
        <v>800</v>
      </c>
      <c r="C15" t="s">
        <v>980</v>
      </c>
      <c r="D15" t="s">
        <v>981</v>
      </c>
      <c r="E15" t="s">
        <v>507</v>
      </c>
      <c r="F15" t="s">
        <v>696</v>
      </c>
      <c r="G15" t="s">
        <v>685</v>
      </c>
      <c r="H15" s="76" t="s">
        <v>507</v>
      </c>
      <c r="I15" t="s">
        <v>696</v>
      </c>
    </row>
    <row r="16" spans="1:9">
      <c r="A16" t="s">
        <v>813</v>
      </c>
      <c r="B16" t="s">
        <v>814</v>
      </c>
      <c r="C16" t="s">
        <v>984</v>
      </c>
      <c r="D16" t="s">
        <v>985</v>
      </c>
      <c r="E16">
        <v>40967</v>
      </c>
      <c r="F16" t="s">
        <v>501</v>
      </c>
      <c r="G16" t="s">
        <v>501</v>
      </c>
      <c r="H16" t="s">
        <v>488</v>
      </c>
      <c r="I16" t="s">
        <v>501</v>
      </c>
    </row>
    <row r="17" spans="1:9">
      <c r="A17" t="s">
        <v>829</v>
      </c>
      <c r="B17" t="s">
        <v>830</v>
      </c>
      <c r="C17" t="s">
        <v>986</v>
      </c>
      <c r="D17" t="s">
        <v>985</v>
      </c>
      <c r="E17">
        <v>40975</v>
      </c>
      <c r="F17" t="s">
        <v>501</v>
      </c>
      <c r="G17" t="s">
        <v>501</v>
      </c>
      <c r="H17" t="s">
        <v>487</v>
      </c>
      <c r="I17" t="s">
        <v>501</v>
      </c>
    </row>
    <row r="18" spans="1:9">
      <c r="A18" t="s">
        <v>803</v>
      </c>
      <c r="B18" t="s">
        <v>804</v>
      </c>
      <c r="C18" t="s">
        <v>989</v>
      </c>
      <c r="D18" t="s">
        <v>990</v>
      </c>
      <c r="E18" t="s">
        <v>507</v>
      </c>
      <c r="F18" t="s">
        <v>696</v>
      </c>
      <c r="G18" t="s">
        <v>685</v>
      </c>
      <c r="H18" s="76" t="s">
        <v>507</v>
      </c>
      <c r="I18" t="s">
        <v>696</v>
      </c>
    </row>
    <row r="19" spans="1:9">
      <c r="A19" t="s">
        <v>825</v>
      </c>
      <c r="B19" t="s">
        <v>826</v>
      </c>
      <c r="C19" t="s">
        <v>991</v>
      </c>
      <c r="D19" t="s">
        <v>992</v>
      </c>
      <c r="E19" t="s">
        <v>507</v>
      </c>
      <c r="F19" t="s">
        <v>696</v>
      </c>
      <c r="G19" t="s">
        <v>685</v>
      </c>
      <c r="H19" s="76" t="s">
        <v>507</v>
      </c>
      <c r="I19" t="s">
        <v>696</v>
      </c>
    </row>
    <row r="20" spans="1:9">
      <c r="A20" t="s">
        <v>811</v>
      </c>
      <c r="B20" t="s">
        <v>812</v>
      </c>
      <c r="C20" t="s">
        <v>993</v>
      </c>
      <c r="D20" t="s">
        <v>791</v>
      </c>
      <c r="E20" t="s">
        <v>507</v>
      </c>
      <c r="F20" t="s">
        <v>696</v>
      </c>
      <c r="G20" t="s">
        <v>685</v>
      </c>
      <c r="H20" s="76" t="s">
        <v>507</v>
      </c>
      <c r="I20" t="s">
        <v>696</v>
      </c>
    </row>
    <row r="21" spans="1:9">
      <c r="A21" t="s">
        <v>823</v>
      </c>
      <c r="B21" t="s">
        <v>824</v>
      </c>
      <c r="C21" t="s">
        <v>994</v>
      </c>
      <c r="D21" t="s">
        <v>995</v>
      </c>
      <c r="E21" t="s">
        <v>507</v>
      </c>
      <c r="F21" t="s">
        <v>696</v>
      </c>
      <c r="G21" t="s">
        <v>685</v>
      </c>
      <c r="H21" s="76" t="s">
        <v>507</v>
      </c>
      <c r="I21" t="s">
        <v>696</v>
      </c>
    </row>
    <row r="22" spans="1:9">
      <c r="A22" t="s">
        <v>831</v>
      </c>
      <c r="B22" t="s">
        <v>832</v>
      </c>
      <c r="C22" t="s">
        <v>996</v>
      </c>
      <c r="D22" t="s">
        <v>997</v>
      </c>
      <c r="E22">
        <v>40975</v>
      </c>
      <c r="F22" t="s">
        <v>501</v>
      </c>
      <c r="G22" t="s">
        <v>501</v>
      </c>
      <c r="H22" t="s">
        <v>769</v>
      </c>
      <c r="I22" t="s">
        <v>501</v>
      </c>
    </row>
    <row r="23" spans="1:9">
      <c r="A23" t="s">
        <v>805</v>
      </c>
      <c r="B23" t="s">
        <v>806</v>
      </c>
      <c r="C23" t="s">
        <v>998</v>
      </c>
      <c r="D23" t="s">
        <v>999</v>
      </c>
      <c r="E23">
        <v>40968</v>
      </c>
      <c r="F23" t="s">
        <v>501</v>
      </c>
      <c r="G23" t="s">
        <v>501</v>
      </c>
      <c r="H23" t="s">
        <v>1441</v>
      </c>
      <c r="I23" t="s">
        <v>501</v>
      </c>
    </row>
    <row r="24" spans="1:9">
      <c r="A24" t="s">
        <v>1009</v>
      </c>
      <c r="B24" t="s">
        <v>169</v>
      </c>
      <c r="C24" t="s">
        <v>1423</v>
      </c>
      <c r="D24" t="s">
        <v>1399</v>
      </c>
      <c r="E24" t="s">
        <v>507</v>
      </c>
      <c r="F24" t="s">
        <v>696</v>
      </c>
      <c r="G24" t="s">
        <v>685</v>
      </c>
      <c r="H24" t="s">
        <v>704</v>
      </c>
      <c r="I24" t="s">
        <v>696</v>
      </c>
    </row>
    <row r="25" spans="1:9">
      <c r="A25" t="s">
        <v>905</v>
      </c>
      <c r="B25" t="s">
        <v>906</v>
      </c>
      <c r="C25" t="s">
        <v>1442</v>
      </c>
      <c r="D25" t="s">
        <v>999</v>
      </c>
      <c r="E25">
        <v>40969</v>
      </c>
      <c r="F25" t="s">
        <v>501</v>
      </c>
      <c r="G25" t="s">
        <v>501</v>
      </c>
      <c r="H25" s="76" t="s">
        <v>507</v>
      </c>
      <c r="I25" t="s">
        <v>501</v>
      </c>
    </row>
    <row r="26" spans="1:9">
      <c r="A26" t="s">
        <v>27</v>
      </c>
      <c r="B26" t="s">
        <v>361</v>
      </c>
      <c r="C26" t="s">
        <v>28</v>
      </c>
      <c r="D26" t="s">
        <v>347</v>
      </c>
      <c r="E26">
        <v>40932</v>
      </c>
      <c r="F26" t="s">
        <v>501</v>
      </c>
      <c r="G26" t="s">
        <v>501</v>
      </c>
      <c r="H26" t="s">
        <v>678</v>
      </c>
      <c r="I26" t="s">
        <v>501</v>
      </c>
    </row>
    <row r="27" spans="1:9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507</v>
      </c>
      <c r="I27" t="s">
        <v>501</v>
      </c>
    </row>
    <row r="28" spans="1:9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2338</v>
      </c>
      <c r="I28" t="s">
        <v>501</v>
      </c>
    </row>
    <row r="29" spans="1:9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76" t="s">
        <v>507</v>
      </c>
      <c r="I29" t="s">
        <v>696</v>
      </c>
    </row>
    <row r="30" spans="1:9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76" t="s">
        <v>507</v>
      </c>
      <c r="I30" t="s">
        <v>696</v>
      </c>
    </row>
    <row r="31" spans="1:9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 t="s">
        <v>501</v>
      </c>
    </row>
    <row r="32" spans="1:9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 t="s">
        <v>501</v>
      </c>
    </row>
    <row r="33" spans="1:9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507</v>
      </c>
      <c r="I33" t="s">
        <v>501</v>
      </c>
    </row>
    <row r="34" spans="1:9">
      <c r="A34" t="s">
        <v>147</v>
      </c>
      <c r="B34" t="s">
        <v>357</v>
      </c>
      <c r="C34" t="s">
        <v>358</v>
      </c>
      <c r="D34" t="s">
        <v>353</v>
      </c>
      <c r="E34">
        <v>40924</v>
      </c>
      <c r="F34" t="s">
        <v>501</v>
      </c>
      <c r="G34" t="s">
        <v>501</v>
      </c>
      <c r="H34" t="s">
        <v>678</v>
      </c>
      <c r="I34" t="s">
        <v>501</v>
      </c>
    </row>
    <row r="35" spans="1:9">
      <c r="A35" t="s">
        <v>158</v>
      </c>
      <c r="B35" t="s">
        <v>355</v>
      </c>
      <c r="C35" t="s">
        <v>356</v>
      </c>
      <c r="D35" t="s">
        <v>347</v>
      </c>
      <c r="E35">
        <v>40939</v>
      </c>
      <c r="F35" t="s">
        <v>501</v>
      </c>
      <c r="G35" t="s">
        <v>501</v>
      </c>
      <c r="H35" t="s">
        <v>766</v>
      </c>
      <c r="I35" t="s">
        <v>501</v>
      </c>
    </row>
    <row r="36" spans="1:9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76" t="s">
        <v>507</v>
      </c>
      <c r="I36" t="s">
        <v>696</v>
      </c>
    </row>
    <row r="37" spans="1:9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 t="s">
        <v>501</v>
      </c>
    </row>
    <row r="38" spans="1:9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 t="s">
        <v>501</v>
      </c>
    </row>
    <row r="39" spans="1:9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 t="s">
        <v>501</v>
      </c>
    </row>
    <row r="40" spans="1:9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 t="s">
        <v>501</v>
      </c>
    </row>
    <row r="41" spans="1:9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 t="s">
        <v>501</v>
      </c>
    </row>
    <row r="42" spans="1:9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507</v>
      </c>
      <c r="I42" t="s">
        <v>501</v>
      </c>
    </row>
    <row r="43" spans="1:9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 t="s">
        <v>501</v>
      </c>
    </row>
    <row r="44" spans="1:9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 t="s">
        <v>501</v>
      </c>
    </row>
    <row r="45" spans="1:9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 t="s">
        <v>501</v>
      </c>
    </row>
    <row r="46" spans="1:9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507</v>
      </c>
      <c r="I46" t="s">
        <v>501</v>
      </c>
    </row>
    <row r="47" spans="1:9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507</v>
      </c>
      <c r="I47" t="s">
        <v>501</v>
      </c>
    </row>
    <row r="48" spans="1:9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76" t="s">
        <v>507</v>
      </c>
      <c r="I48" t="s">
        <v>696</v>
      </c>
    </row>
    <row r="49" spans="1:9">
      <c r="A49" t="s">
        <v>11</v>
      </c>
      <c r="B49" t="s">
        <v>353</v>
      </c>
      <c r="C49" t="s">
        <v>12</v>
      </c>
      <c r="D49" t="s">
        <v>347</v>
      </c>
      <c r="E49">
        <v>40941</v>
      </c>
      <c r="F49" t="s">
        <v>501</v>
      </c>
      <c r="G49" t="s">
        <v>501</v>
      </c>
      <c r="H49" t="s">
        <v>765</v>
      </c>
      <c r="I49" t="s">
        <v>501</v>
      </c>
    </row>
    <row r="50" spans="1:9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 t="s">
        <v>501</v>
      </c>
    </row>
    <row r="51" spans="1:9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 t="s">
        <v>501</v>
      </c>
    </row>
    <row r="52" spans="1:9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 t="s">
        <v>501</v>
      </c>
    </row>
    <row r="53" spans="1:9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 t="s">
        <v>501</v>
      </c>
    </row>
    <row r="54" spans="1:9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507</v>
      </c>
      <c r="I54" t="s">
        <v>501</v>
      </c>
    </row>
    <row r="55" spans="1:9">
      <c r="A55" t="s">
        <v>109</v>
      </c>
      <c r="B55" t="s">
        <v>352</v>
      </c>
      <c r="C55" t="s">
        <v>110</v>
      </c>
      <c r="D55" t="s">
        <v>347</v>
      </c>
      <c r="E55">
        <v>40946</v>
      </c>
      <c r="F55" t="s">
        <v>501</v>
      </c>
      <c r="G55" t="s">
        <v>501</v>
      </c>
      <c r="H55" t="s">
        <v>678</v>
      </c>
      <c r="I55" t="s">
        <v>501</v>
      </c>
    </row>
    <row r="56" spans="1:9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 t="s">
        <v>501</v>
      </c>
    </row>
    <row r="57" spans="1:9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507</v>
      </c>
      <c r="I57" t="s">
        <v>501</v>
      </c>
    </row>
    <row r="58" spans="1:9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 t="s">
        <v>501</v>
      </c>
    </row>
    <row r="59" spans="1:9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 t="s">
        <v>501</v>
      </c>
    </row>
    <row r="60" spans="1:9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2619</v>
      </c>
      <c r="I60" t="s">
        <v>501</v>
      </c>
    </row>
    <row r="61" spans="1:9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 t="s">
        <v>501</v>
      </c>
    </row>
    <row r="62" spans="1:9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 t="s">
        <v>501</v>
      </c>
    </row>
    <row r="63" spans="1:9">
      <c r="A63" t="s">
        <v>94</v>
      </c>
      <c r="B63" t="s">
        <v>351</v>
      </c>
      <c r="C63" t="s">
        <v>95</v>
      </c>
      <c r="D63" t="s">
        <v>347</v>
      </c>
      <c r="E63">
        <v>40921</v>
      </c>
      <c r="F63" t="s">
        <v>501</v>
      </c>
      <c r="G63" t="s">
        <v>501</v>
      </c>
      <c r="H63" t="s">
        <v>686</v>
      </c>
      <c r="I63" t="s">
        <v>501</v>
      </c>
    </row>
    <row r="64" spans="1:9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507</v>
      </c>
      <c r="I64" t="s">
        <v>501</v>
      </c>
    </row>
    <row r="65" spans="1:9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 t="s">
        <v>501</v>
      </c>
    </row>
    <row r="66" spans="1:9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507</v>
      </c>
      <c r="I66" t="s">
        <v>501</v>
      </c>
    </row>
    <row r="67" spans="1:9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 t="s">
        <v>501</v>
      </c>
    </row>
    <row r="68" spans="1:9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507</v>
      </c>
      <c r="I68" t="s">
        <v>501</v>
      </c>
    </row>
    <row r="69" spans="1:9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 t="s">
        <v>501</v>
      </c>
    </row>
    <row r="70" spans="1:9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 t="s">
        <v>501</v>
      </c>
    </row>
    <row r="71" spans="1:9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 t="s">
        <v>501</v>
      </c>
    </row>
    <row r="72" spans="1:9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 t="s">
        <v>501</v>
      </c>
    </row>
    <row r="73" spans="1:9">
      <c r="A73" t="s">
        <v>66</v>
      </c>
      <c r="B73" t="s">
        <v>380</v>
      </c>
      <c r="C73" t="s">
        <v>67</v>
      </c>
      <c r="D73" t="s">
        <v>377</v>
      </c>
      <c r="E73">
        <v>40920</v>
      </c>
      <c r="F73" t="s">
        <v>501</v>
      </c>
      <c r="G73" t="s">
        <v>501</v>
      </c>
      <c r="H73" t="s">
        <v>678</v>
      </c>
      <c r="I73" t="s">
        <v>501</v>
      </c>
    </row>
    <row r="74" spans="1:9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 t="s">
        <v>501</v>
      </c>
    </row>
    <row r="75" spans="1:9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 t="s">
        <v>501</v>
      </c>
    </row>
    <row r="76" spans="1:9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 t="s">
        <v>501</v>
      </c>
    </row>
    <row r="77" spans="1:9">
      <c r="A77" t="s">
        <v>14</v>
      </c>
      <c r="B77" t="s">
        <v>379</v>
      </c>
      <c r="C77" t="s">
        <v>15</v>
      </c>
      <c r="D77" t="s">
        <v>377</v>
      </c>
      <c r="E77">
        <v>40935</v>
      </c>
      <c r="F77" t="s">
        <v>501</v>
      </c>
      <c r="G77" t="s">
        <v>501</v>
      </c>
      <c r="H77" t="s">
        <v>700</v>
      </c>
      <c r="I77" t="s">
        <v>501</v>
      </c>
    </row>
    <row r="78" spans="1:9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 t="s">
        <v>501</v>
      </c>
    </row>
    <row r="79" spans="1:9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 t="s">
        <v>501</v>
      </c>
    </row>
    <row r="80" spans="1:9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 t="s">
        <v>501</v>
      </c>
    </row>
    <row r="81" spans="1:9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 t="s">
        <v>501</v>
      </c>
    </row>
    <row r="82" spans="1:9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 t="s">
        <v>501</v>
      </c>
    </row>
    <row r="83" spans="1:9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507</v>
      </c>
      <c r="I83" t="s">
        <v>501</v>
      </c>
    </row>
    <row r="84" spans="1:9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507</v>
      </c>
      <c r="I84" t="s">
        <v>501</v>
      </c>
    </row>
    <row r="85" spans="1:9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 t="s">
        <v>501</v>
      </c>
    </row>
    <row r="86" spans="1:9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 t="s">
        <v>501</v>
      </c>
    </row>
    <row r="87" spans="1:9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507</v>
      </c>
      <c r="I87" t="s">
        <v>501</v>
      </c>
    </row>
    <row r="88" spans="1:9">
      <c r="A88" t="s">
        <v>35</v>
      </c>
      <c r="B88" t="s">
        <v>321</v>
      </c>
      <c r="C88" t="s">
        <v>36</v>
      </c>
      <c r="D88" t="s">
        <v>691</v>
      </c>
      <c r="E88">
        <v>40926</v>
      </c>
      <c r="F88" t="s">
        <v>501</v>
      </c>
      <c r="G88" t="s">
        <v>501</v>
      </c>
      <c r="H88" t="s">
        <v>486</v>
      </c>
      <c r="I88" t="s">
        <v>501</v>
      </c>
    </row>
    <row r="89" spans="1:9">
      <c r="A89" t="s">
        <v>33</v>
      </c>
      <c r="B89" t="s">
        <v>295</v>
      </c>
      <c r="C89" t="s">
        <v>34</v>
      </c>
      <c r="D89" t="s">
        <v>294</v>
      </c>
      <c r="E89">
        <v>40918</v>
      </c>
      <c r="F89" t="s">
        <v>501</v>
      </c>
      <c r="G89" t="s">
        <v>501</v>
      </c>
      <c r="H89" s="76" t="s">
        <v>507</v>
      </c>
      <c r="I89" t="s">
        <v>501</v>
      </c>
    </row>
    <row r="90" spans="1:9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 t="s">
        <v>501</v>
      </c>
    </row>
    <row r="91" spans="1:9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76" t="s">
        <v>507</v>
      </c>
      <c r="I91" t="s">
        <v>696</v>
      </c>
    </row>
    <row r="92" spans="1:9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507</v>
      </c>
      <c r="I92" t="s">
        <v>501</v>
      </c>
    </row>
    <row r="93" spans="1:9">
      <c r="A93" t="s">
        <v>726</v>
      </c>
      <c r="B93" t="s">
        <v>727</v>
      </c>
      <c r="C93" t="s">
        <v>777</v>
      </c>
      <c r="D93" t="s">
        <v>780</v>
      </c>
      <c r="E93">
        <v>40945</v>
      </c>
      <c r="F93" t="s">
        <v>501</v>
      </c>
      <c r="G93" t="s">
        <v>501</v>
      </c>
      <c r="H93" t="s">
        <v>781</v>
      </c>
      <c r="I93" t="s">
        <v>501</v>
      </c>
    </row>
    <row r="94" spans="1:9">
      <c r="A94" t="s">
        <v>710</v>
      </c>
      <c r="B94" t="s">
        <v>782</v>
      </c>
      <c r="C94" t="s">
        <v>771</v>
      </c>
      <c r="D94" t="s">
        <v>689</v>
      </c>
      <c r="E94">
        <v>40945</v>
      </c>
      <c r="F94" t="s">
        <v>501</v>
      </c>
      <c r="G94" t="s">
        <v>501</v>
      </c>
      <c r="H94" t="s">
        <v>783</v>
      </c>
      <c r="I94" t="s">
        <v>501</v>
      </c>
    </row>
    <row r="95" spans="1:9">
      <c r="A95" t="s">
        <v>718</v>
      </c>
      <c r="B95" t="s">
        <v>784</v>
      </c>
      <c r="C95" t="s">
        <v>773</v>
      </c>
      <c r="D95" t="s">
        <v>785</v>
      </c>
      <c r="E95">
        <v>40946</v>
      </c>
      <c r="F95" t="s">
        <v>501</v>
      </c>
      <c r="G95" t="s">
        <v>501</v>
      </c>
      <c r="H95" t="s">
        <v>786</v>
      </c>
      <c r="I95" t="s">
        <v>501</v>
      </c>
    </row>
    <row r="96" spans="1:9">
      <c r="A96" t="s">
        <v>720</v>
      </c>
      <c r="B96" t="s">
        <v>721</v>
      </c>
      <c r="C96" t="s">
        <v>787</v>
      </c>
      <c r="D96" t="s">
        <v>785</v>
      </c>
      <c r="E96">
        <v>40948</v>
      </c>
      <c r="F96" t="s">
        <v>501</v>
      </c>
      <c r="G96" t="s">
        <v>501</v>
      </c>
      <c r="H96" t="s">
        <v>786</v>
      </c>
      <c r="I96" t="s">
        <v>501</v>
      </c>
    </row>
    <row r="97" spans="1:9">
      <c r="A97" t="s">
        <v>712</v>
      </c>
      <c r="B97" t="s">
        <v>713</v>
      </c>
      <c r="C97" t="s">
        <v>788</v>
      </c>
      <c r="D97" t="s">
        <v>353</v>
      </c>
      <c r="E97">
        <v>40954</v>
      </c>
      <c r="F97" t="s">
        <v>501</v>
      </c>
      <c r="G97" t="s">
        <v>501</v>
      </c>
      <c r="H97" t="s">
        <v>766</v>
      </c>
      <c r="I97" t="s">
        <v>501</v>
      </c>
    </row>
    <row r="98" spans="1:9">
      <c r="A98" t="s">
        <v>716</v>
      </c>
      <c r="B98" t="s">
        <v>789</v>
      </c>
      <c r="C98" t="s">
        <v>790</v>
      </c>
      <c r="D98" t="s">
        <v>791</v>
      </c>
      <c r="E98">
        <v>40947</v>
      </c>
      <c r="F98" t="s">
        <v>501</v>
      </c>
      <c r="G98" t="s">
        <v>501</v>
      </c>
      <c r="H98" t="s">
        <v>792</v>
      </c>
      <c r="I98" t="s">
        <v>501</v>
      </c>
    </row>
    <row r="99" spans="1:9">
      <c r="A99" t="s">
        <v>817</v>
      </c>
      <c r="B99" t="s">
        <v>818</v>
      </c>
      <c r="C99" t="s">
        <v>982</v>
      </c>
      <c r="D99" t="s">
        <v>983</v>
      </c>
      <c r="E99">
        <v>40954</v>
      </c>
      <c r="F99" t="s">
        <v>501</v>
      </c>
      <c r="G99" t="s">
        <v>501</v>
      </c>
      <c r="H99" t="s">
        <v>488</v>
      </c>
      <c r="I99" t="s">
        <v>501</v>
      </c>
    </row>
    <row r="100" spans="1:9">
      <c r="A100" t="s">
        <v>845</v>
      </c>
      <c r="B100" t="s">
        <v>846</v>
      </c>
      <c r="C100" t="s">
        <v>987</v>
      </c>
      <c r="D100" t="s">
        <v>985</v>
      </c>
      <c r="E100">
        <v>40963</v>
      </c>
      <c r="F100" t="s">
        <v>501</v>
      </c>
      <c r="G100" t="s">
        <v>501</v>
      </c>
      <c r="H100" t="s">
        <v>486</v>
      </c>
      <c r="I100" t="s">
        <v>501</v>
      </c>
    </row>
    <row r="101" spans="1:9">
      <c r="A101" t="s">
        <v>835</v>
      </c>
      <c r="B101" t="s">
        <v>836</v>
      </c>
      <c r="C101" t="s">
        <v>988</v>
      </c>
      <c r="D101" t="s">
        <v>985</v>
      </c>
      <c r="E101">
        <v>40963</v>
      </c>
      <c r="F101" t="s">
        <v>501</v>
      </c>
      <c r="G101" t="s">
        <v>501</v>
      </c>
      <c r="H101" t="s">
        <v>487</v>
      </c>
      <c r="I101" t="s">
        <v>501</v>
      </c>
    </row>
    <row r="102" spans="1:9">
      <c r="A102" t="s">
        <v>847</v>
      </c>
      <c r="B102" t="s">
        <v>848</v>
      </c>
      <c r="C102" t="s">
        <v>1000</v>
      </c>
      <c r="D102" t="s">
        <v>1001</v>
      </c>
      <c r="E102">
        <v>40956</v>
      </c>
      <c r="F102" t="s">
        <v>501</v>
      </c>
      <c r="G102" t="s">
        <v>501</v>
      </c>
      <c r="H102" t="s">
        <v>515</v>
      </c>
      <c r="I102" t="s">
        <v>501</v>
      </c>
    </row>
    <row r="103" spans="1:9">
      <c r="A103" t="s">
        <v>915</v>
      </c>
      <c r="B103" t="s">
        <v>1074</v>
      </c>
      <c r="C103" t="s">
        <v>1075</v>
      </c>
      <c r="D103" t="s">
        <v>981</v>
      </c>
      <c r="E103">
        <v>40956</v>
      </c>
      <c r="F103" t="s">
        <v>501</v>
      </c>
      <c r="G103" t="s">
        <v>501</v>
      </c>
      <c r="H103" t="s">
        <v>487</v>
      </c>
      <c r="I103" t="s">
        <v>501</v>
      </c>
    </row>
    <row r="104" spans="1:9">
      <c r="A104" t="s">
        <v>1016</v>
      </c>
      <c r="B104" t="s">
        <v>1033</v>
      </c>
      <c r="C104" t="s">
        <v>1390</v>
      </c>
      <c r="D104" t="s">
        <v>1391</v>
      </c>
      <c r="E104">
        <v>40969</v>
      </c>
      <c r="F104" t="s">
        <v>501</v>
      </c>
      <c r="G104" t="s">
        <v>501</v>
      </c>
      <c r="H104" t="s">
        <v>515</v>
      </c>
      <c r="I104" t="s">
        <v>501</v>
      </c>
    </row>
    <row r="105" spans="1:9">
      <c r="A105" t="s">
        <v>1010</v>
      </c>
      <c r="B105" t="s">
        <v>1028</v>
      </c>
      <c r="C105" t="s">
        <v>1392</v>
      </c>
      <c r="D105" t="s">
        <v>983</v>
      </c>
      <c r="E105">
        <v>40955</v>
      </c>
      <c r="F105" t="s">
        <v>501</v>
      </c>
      <c r="G105" t="s">
        <v>501</v>
      </c>
      <c r="H105" t="s">
        <v>497</v>
      </c>
      <c r="I105" t="s">
        <v>501</v>
      </c>
    </row>
    <row r="106" spans="1:9">
      <c r="A106" t="s">
        <v>1015</v>
      </c>
      <c r="B106" t="s">
        <v>1101</v>
      </c>
      <c r="C106" t="s">
        <v>1078</v>
      </c>
      <c r="D106" t="s">
        <v>1393</v>
      </c>
      <c r="E106">
        <v>40970</v>
      </c>
      <c r="F106" t="s">
        <v>501</v>
      </c>
      <c r="G106" t="s">
        <v>501</v>
      </c>
      <c r="H106" t="s">
        <v>1394</v>
      </c>
      <c r="I106" t="s">
        <v>501</v>
      </c>
    </row>
    <row r="107" spans="1:9">
      <c r="A107" t="s">
        <v>843</v>
      </c>
      <c r="B107" t="s">
        <v>844</v>
      </c>
      <c r="C107" t="s">
        <v>1455</v>
      </c>
      <c r="D107" t="s">
        <v>985</v>
      </c>
      <c r="E107">
        <v>40968</v>
      </c>
      <c r="F107" t="s">
        <v>501</v>
      </c>
      <c r="G107" t="s">
        <v>501</v>
      </c>
      <c r="H107" t="s">
        <v>488</v>
      </c>
      <c r="I107" t="s">
        <v>501</v>
      </c>
    </row>
    <row r="108" spans="1:9">
      <c r="A108" t="s">
        <v>917</v>
      </c>
      <c r="B108" t="s">
        <v>918</v>
      </c>
      <c r="C108" t="s">
        <v>1456</v>
      </c>
      <c r="D108" t="s">
        <v>1400</v>
      </c>
      <c r="E108">
        <v>40974</v>
      </c>
      <c r="F108" t="s">
        <v>501</v>
      </c>
      <c r="G108" t="s">
        <v>501</v>
      </c>
      <c r="H108" t="s">
        <v>1529</v>
      </c>
      <c r="I108" t="s">
        <v>501</v>
      </c>
    </row>
    <row r="109" spans="1:9">
      <c r="A109" t="s">
        <v>925</v>
      </c>
      <c r="B109" t="s">
        <v>926</v>
      </c>
      <c r="C109" t="s">
        <v>1457</v>
      </c>
      <c r="D109" t="s">
        <v>1400</v>
      </c>
      <c r="E109">
        <v>40970</v>
      </c>
      <c r="F109" t="s">
        <v>501</v>
      </c>
      <c r="G109" t="s">
        <v>501</v>
      </c>
      <c r="H109" t="s">
        <v>487</v>
      </c>
      <c r="I109" t="s">
        <v>501</v>
      </c>
    </row>
    <row r="110" spans="1:9">
      <c r="A110" t="s">
        <v>937</v>
      </c>
      <c r="B110" t="s">
        <v>938</v>
      </c>
      <c r="C110" t="s">
        <v>1414</v>
      </c>
      <c r="D110" t="s">
        <v>1001</v>
      </c>
      <c r="E110">
        <v>40966</v>
      </c>
      <c r="F110" t="s">
        <v>501</v>
      </c>
      <c r="G110" t="s">
        <v>501</v>
      </c>
      <c r="H110" t="s">
        <v>497</v>
      </c>
      <c r="I110" t="s">
        <v>501</v>
      </c>
    </row>
    <row r="111" spans="1:9">
      <c r="A111" t="s">
        <v>1005</v>
      </c>
      <c r="B111" t="s">
        <v>1024</v>
      </c>
      <c r="C111" t="s">
        <v>1458</v>
      </c>
      <c r="D111" t="s">
        <v>983</v>
      </c>
      <c r="E111">
        <v>40969</v>
      </c>
      <c r="F111" t="s">
        <v>501</v>
      </c>
      <c r="G111" t="s">
        <v>501</v>
      </c>
      <c r="H111" t="s">
        <v>487</v>
      </c>
      <c r="I111" t="s">
        <v>501</v>
      </c>
    </row>
    <row r="112" spans="1:9">
      <c r="A112" t="s">
        <v>2384</v>
      </c>
      <c r="B112" t="s">
        <v>1025</v>
      </c>
      <c r="C112" t="s">
        <v>1459</v>
      </c>
      <c r="D112" t="s">
        <v>985</v>
      </c>
      <c r="E112">
        <v>40995</v>
      </c>
      <c r="F112" t="s">
        <v>501</v>
      </c>
      <c r="G112" t="s">
        <v>501</v>
      </c>
      <c r="H112" t="s">
        <v>487</v>
      </c>
      <c r="I112" t="s">
        <v>501</v>
      </c>
    </row>
    <row r="113" spans="1:9">
      <c r="A113" t="s">
        <v>1018</v>
      </c>
      <c r="B113" t="s">
        <v>1035</v>
      </c>
      <c r="C113" t="s">
        <v>1460</v>
      </c>
      <c r="D113" t="s">
        <v>990</v>
      </c>
      <c r="E113">
        <v>40968</v>
      </c>
      <c r="F113" t="s">
        <v>501</v>
      </c>
      <c r="G113" t="s">
        <v>501</v>
      </c>
      <c r="H113" t="s">
        <v>486</v>
      </c>
      <c r="I113" t="s">
        <v>501</v>
      </c>
    </row>
    <row r="114" spans="1:9">
      <c r="A114" t="s">
        <v>899</v>
      </c>
      <c r="B114" t="s">
        <v>900</v>
      </c>
      <c r="C114" t="s">
        <v>1461</v>
      </c>
      <c r="D114" t="s">
        <v>992</v>
      </c>
      <c r="E114">
        <v>40969</v>
      </c>
      <c r="F114" t="s">
        <v>501</v>
      </c>
      <c r="G114" t="s">
        <v>501</v>
      </c>
      <c r="H114" t="s">
        <v>495</v>
      </c>
      <c r="I114" t="s">
        <v>501</v>
      </c>
    </row>
    <row r="115" spans="1:9">
      <c r="A115" t="s">
        <v>1013</v>
      </c>
      <c r="B115" t="s">
        <v>1031</v>
      </c>
      <c r="C115" t="s">
        <v>1462</v>
      </c>
      <c r="D115" t="s">
        <v>992</v>
      </c>
      <c r="E115">
        <v>40974</v>
      </c>
      <c r="F115" t="s">
        <v>501</v>
      </c>
      <c r="G115" t="s">
        <v>501</v>
      </c>
      <c r="H115" t="s">
        <v>676</v>
      </c>
      <c r="I115" t="s">
        <v>501</v>
      </c>
    </row>
    <row r="116" spans="1:9">
      <c r="A116" t="s">
        <v>1020</v>
      </c>
      <c r="B116" t="s">
        <v>1037</v>
      </c>
      <c r="C116" t="s">
        <v>1463</v>
      </c>
      <c r="D116" t="s">
        <v>1393</v>
      </c>
      <c r="E116">
        <v>40974</v>
      </c>
      <c r="F116" t="s">
        <v>501</v>
      </c>
      <c r="G116" t="s">
        <v>501</v>
      </c>
      <c r="H116" t="s">
        <v>488</v>
      </c>
      <c r="I116" t="s">
        <v>501</v>
      </c>
    </row>
    <row r="117" spans="1:9">
      <c r="A117" t="s">
        <v>1408</v>
      </c>
      <c r="B117" t="s">
        <v>1401</v>
      </c>
      <c r="C117" t="s">
        <v>1430</v>
      </c>
      <c r="D117" t="s">
        <v>992</v>
      </c>
      <c r="E117">
        <v>40967</v>
      </c>
      <c r="F117" t="s">
        <v>501</v>
      </c>
      <c r="G117" t="s">
        <v>501</v>
      </c>
      <c r="H117" t="s">
        <v>495</v>
      </c>
      <c r="I117" t="s">
        <v>501</v>
      </c>
    </row>
    <row r="118" spans="1:9">
      <c r="A118" t="s">
        <v>919</v>
      </c>
      <c r="B118" t="s">
        <v>920</v>
      </c>
      <c r="C118" t="s">
        <v>1464</v>
      </c>
      <c r="D118" t="s">
        <v>1391</v>
      </c>
      <c r="E118">
        <v>40969</v>
      </c>
      <c r="F118" t="s">
        <v>501</v>
      </c>
      <c r="G118" t="s">
        <v>501</v>
      </c>
      <c r="H118" t="s">
        <v>498</v>
      </c>
      <c r="I118" t="s">
        <v>501</v>
      </c>
    </row>
    <row r="119" spans="1:9">
      <c r="A119" t="s">
        <v>1502</v>
      </c>
      <c r="B119" t="s">
        <v>1402</v>
      </c>
      <c r="C119" t="s">
        <v>1465</v>
      </c>
      <c r="D119" t="s">
        <v>1403</v>
      </c>
      <c r="E119" t="s">
        <v>507</v>
      </c>
      <c r="F119" t="s">
        <v>516</v>
      </c>
      <c r="G119" t="s">
        <v>685</v>
      </c>
      <c r="H119" t="s">
        <v>2429</v>
      </c>
      <c r="I119" t="s">
        <v>516</v>
      </c>
    </row>
    <row r="120" spans="1:9">
      <c r="A120" t="s">
        <v>901</v>
      </c>
      <c r="B120" t="s">
        <v>902</v>
      </c>
      <c r="C120" t="s">
        <v>1466</v>
      </c>
      <c r="D120" t="s">
        <v>1403</v>
      </c>
      <c r="E120">
        <v>40982</v>
      </c>
      <c r="F120" t="s">
        <v>501</v>
      </c>
      <c r="G120" t="s">
        <v>501</v>
      </c>
      <c r="H120" t="s">
        <v>769</v>
      </c>
      <c r="I120" t="s">
        <v>501</v>
      </c>
    </row>
    <row r="121" spans="1:9">
      <c r="A121" t="s">
        <v>819</v>
      </c>
      <c r="B121" t="s">
        <v>820</v>
      </c>
      <c r="C121" t="s">
        <v>1467</v>
      </c>
      <c r="D121" t="s">
        <v>1404</v>
      </c>
      <c r="E121">
        <v>40966</v>
      </c>
      <c r="F121" t="s">
        <v>501</v>
      </c>
      <c r="G121" t="s">
        <v>501</v>
      </c>
      <c r="H121" t="s">
        <v>498</v>
      </c>
      <c r="I121" t="s">
        <v>501</v>
      </c>
    </row>
    <row r="122" spans="1:9">
      <c r="A122" t="s">
        <v>815</v>
      </c>
      <c r="B122" t="s">
        <v>816</v>
      </c>
      <c r="C122" t="s">
        <v>1468</v>
      </c>
      <c r="D122" t="s">
        <v>1405</v>
      </c>
      <c r="E122">
        <v>40967</v>
      </c>
      <c r="F122" t="s">
        <v>501</v>
      </c>
      <c r="G122" t="s">
        <v>501</v>
      </c>
      <c r="H122" t="s">
        <v>1443</v>
      </c>
      <c r="I122" t="s">
        <v>501</v>
      </c>
    </row>
    <row r="123" spans="1:9">
      <c r="A123" t="s">
        <v>841</v>
      </c>
      <c r="B123" t="s">
        <v>842</v>
      </c>
      <c r="C123" t="s">
        <v>1469</v>
      </c>
      <c r="D123" t="s">
        <v>1406</v>
      </c>
      <c r="E123" t="s">
        <v>507</v>
      </c>
      <c r="F123" t="s">
        <v>696</v>
      </c>
      <c r="G123" t="s">
        <v>685</v>
      </c>
      <c r="H123" s="76" t="s">
        <v>507</v>
      </c>
      <c r="I123" t="s">
        <v>696</v>
      </c>
    </row>
    <row r="124" spans="1:9">
      <c r="A124" t="s">
        <v>837</v>
      </c>
      <c r="B124" t="s">
        <v>838</v>
      </c>
      <c r="C124" t="s">
        <v>1470</v>
      </c>
      <c r="D124" t="s">
        <v>1406</v>
      </c>
      <c r="E124" t="s">
        <v>507</v>
      </c>
      <c r="F124" t="s">
        <v>696</v>
      </c>
      <c r="G124" t="s">
        <v>685</v>
      </c>
      <c r="H124" s="76" t="s">
        <v>507</v>
      </c>
      <c r="I124" t="s">
        <v>696</v>
      </c>
    </row>
    <row r="125" spans="1:9">
      <c r="A125" t="s">
        <v>809</v>
      </c>
      <c r="B125" t="s">
        <v>810</v>
      </c>
      <c r="C125" t="s">
        <v>1471</v>
      </c>
      <c r="D125" t="s">
        <v>983</v>
      </c>
      <c r="E125">
        <v>40995</v>
      </c>
      <c r="F125" t="s">
        <v>501</v>
      </c>
      <c r="G125" t="s">
        <v>501</v>
      </c>
      <c r="H125" t="s">
        <v>2430</v>
      </c>
      <c r="I125" t="s">
        <v>501</v>
      </c>
    </row>
    <row r="126" spans="1:9">
      <c r="A126" t="s">
        <v>909</v>
      </c>
      <c r="B126" t="s">
        <v>910</v>
      </c>
      <c r="C126" t="s">
        <v>1472</v>
      </c>
      <c r="D126" t="s">
        <v>981</v>
      </c>
      <c r="E126">
        <v>40988</v>
      </c>
      <c r="F126" t="s">
        <v>501</v>
      </c>
      <c r="G126" t="s">
        <v>501</v>
      </c>
      <c r="H126" t="s">
        <v>2430</v>
      </c>
      <c r="I126" t="s">
        <v>501</v>
      </c>
    </row>
    <row r="127" spans="1:9">
      <c r="A127" t="s">
        <v>927</v>
      </c>
      <c r="B127" t="s">
        <v>928</v>
      </c>
      <c r="C127" t="s">
        <v>1473</v>
      </c>
      <c r="D127" t="s">
        <v>1400</v>
      </c>
      <c r="E127" t="s">
        <v>507</v>
      </c>
      <c r="F127" t="s">
        <v>685</v>
      </c>
      <c r="G127" t="s">
        <v>685</v>
      </c>
      <c r="H127" s="76" t="s">
        <v>507</v>
      </c>
      <c r="I127" t="s">
        <v>685</v>
      </c>
    </row>
    <row r="128" spans="1:9">
      <c r="A128" t="s">
        <v>929</v>
      </c>
      <c r="B128" t="s">
        <v>930</v>
      </c>
      <c r="C128" t="s">
        <v>1474</v>
      </c>
      <c r="D128" t="s">
        <v>1400</v>
      </c>
      <c r="E128" t="s">
        <v>507</v>
      </c>
      <c r="F128" t="s">
        <v>696</v>
      </c>
      <c r="G128" t="s">
        <v>685</v>
      </c>
      <c r="H128" s="76" t="s">
        <v>507</v>
      </c>
      <c r="I128" t="s">
        <v>696</v>
      </c>
    </row>
    <row r="129" spans="1:9">
      <c r="A129" t="s">
        <v>931</v>
      </c>
      <c r="B129" t="s">
        <v>932</v>
      </c>
      <c r="C129" t="s">
        <v>1475</v>
      </c>
      <c r="D129" t="s">
        <v>1400</v>
      </c>
      <c r="E129" t="s">
        <v>507</v>
      </c>
      <c r="F129" t="s">
        <v>696</v>
      </c>
      <c r="G129" t="s">
        <v>685</v>
      </c>
      <c r="H129" s="76" t="s">
        <v>507</v>
      </c>
      <c r="I129" t="s">
        <v>696</v>
      </c>
    </row>
    <row r="130" spans="1:9">
      <c r="A130" t="s">
        <v>933</v>
      </c>
      <c r="B130" t="s">
        <v>934</v>
      </c>
      <c r="C130" t="s">
        <v>1476</v>
      </c>
      <c r="D130" t="s">
        <v>1400</v>
      </c>
      <c r="E130" t="s">
        <v>507</v>
      </c>
      <c r="F130" t="s">
        <v>696</v>
      </c>
      <c r="G130" t="s">
        <v>685</v>
      </c>
      <c r="H130" s="76" t="s">
        <v>507</v>
      </c>
      <c r="I130" t="s">
        <v>696</v>
      </c>
    </row>
    <row r="131" spans="1:9">
      <c r="A131" t="s">
        <v>1004</v>
      </c>
      <c r="B131" t="s">
        <v>1023</v>
      </c>
      <c r="C131" t="s">
        <v>1477</v>
      </c>
      <c r="D131" t="s">
        <v>999</v>
      </c>
      <c r="E131" t="s">
        <v>507</v>
      </c>
      <c r="F131" t="s">
        <v>696</v>
      </c>
      <c r="G131" t="s">
        <v>685</v>
      </c>
      <c r="H131" s="76" t="s">
        <v>507</v>
      </c>
      <c r="I131" t="s">
        <v>696</v>
      </c>
    </row>
    <row r="132" spans="1:9">
      <c r="A132" t="s">
        <v>1007</v>
      </c>
      <c r="B132" t="s">
        <v>1026</v>
      </c>
      <c r="C132" t="s">
        <v>1478</v>
      </c>
      <c r="D132" t="s">
        <v>985</v>
      </c>
      <c r="E132" t="s">
        <v>507</v>
      </c>
      <c r="F132" t="s">
        <v>696</v>
      </c>
      <c r="G132" t="s">
        <v>685</v>
      </c>
      <c r="H132" s="76" t="s">
        <v>507</v>
      </c>
      <c r="I132" t="s">
        <v>696</v>
      </c>
    </row>
    <row r="133" spans="1:9">
      <c r="A133" t="s">
        <v>1011</v>
      </c>
      <c r="B133" t="s">
        <v>1029</v>
      </c>
      <c r="C133" t="s">
        <v>1479</v>
      </c>
      <c r="D133" t="s">
        <v>983</v>
      </c>
      <c r="E133" t="s">
        <v>507</v>
      </c>
      <c r="F133" t="s">
        <v>696</v>
      </c>
      <c r="G133" t="s">
        <v>685</v>
      </c>
      <c r="H133" s="76" t="s">
        <v>507</v>
      </c>
      <c r="I133" t="s">
        <v>696</v>
      </c>
    </row>
    <row r="134" spans="1:9">
      <c r="A134" t="s">
        <v>1012</v>
      </c>
      <c r="B134" t="s">
        <v>1030</v>
      </c>
      <c r="C134" t="s">
        <v>1480</v>
      </c>
      <c r="D134" t="s">
        <v>983</v>
      </c>
      <c r="E134" t="s">
        <v>507</v>
      </c>
      <c r="F134" t="s">
        <v>696</v>
      </c>
      <c r="G134" t="s">
        <v>685</v>
      </c>
      <c r="H134" s="76" t="s">
        <v>507</v>
      </c>
      <c r="I134" t="s">
        <v>696</v>
      </c>
    </row>
    <row r="135" spans="1:9">
      <c r="A135" t="s">
        <v>1017</v>
      </c>
      <c r="B135" t="s">
        <v>1034</v>
      </c>
      <c r="C135" t="s">
        <v>1481</v>
      </c>
      <c r="D135" t="s">
        <v>1391</v>
      </c>
      <c r="E135">
        <v>40996</v>
      </c>
      <c r="F135" t="s">
        <v>501</v>
      </c>
      <c r="G135" t="s">
        <v>501</v>
      </c>
      <c r="H135" t="s">
        <v>2562</v>
      </c>
      <c r="I135" t="s">
        <v>501</v>
      </c>
    </row>
    <row r="136" spans="1:9">
      <c r="A136" t="s">
        <v>1019</v>
      </c>
      <c r="B136" t="s">
        <v>1036</v>
      </c>
      <c r="C136" t="s">
        <v>1482</v>
      </c>
      <c r="D136" t="s">
        <v>1393</v>
      </c>
      <c r="E136" t="s">
        <v>507</v>
      </c>
      <c r="F136" t="s">
        <v>696</v>
      </c>
      <c r="G136" t="s">
        <v>685</v>
      </c>
      <c r="H136" s="76" t="s">
        <v>507</v>
      </c>
      <c r="I136" t="s">
        <v>696</v>
      </c>
    </row>
    <row r="137" spans="1:9">
      <c r="A137" t="s">
        <v>1021</v>
      </c>
      <c r="B137" t="s">
        <v>1038</v>
      </c>
      <c r="C137" t="s">
        <v>1483</v>
      </c>
      <c r="D137" t="s">
        <v>995</v>
      </c>
      <c r="E137" t="s">
        <v>507</v>
      </c>
      <c r="F137" t="s">
        <v>696</v>
      </c>
      <c r="G137" t="s">
        <v>685</v>
      </c>
      <c r="H137" s="76" t="s">
        <v>507</v>
      </c>
      <c r="I137" t="s">
        <v>696</v>
      </c>
    </row>
    <row r="138" spans="1:9">
      <c r="A138" t="s">
        <v>839</v>
      </c>
      <c r="B138" t="s">
        <v>840</v>
      </c>
      <c r="C138" t="s">
        <v>1484</v>
      </c>
      <c r="D138" t="s">
        <v>992</v>
      </c>
      <c r="E138">
        <v>40988</v>
      </c>
      <c r="F138" t="s">
        <v>501</v>
      </c>
      <c r="G138" t="s">
        <v>501</v>
      </c>
      <c r="H138" t="s">
        <v>495</v>
      </c>
      <c r="I138" t="s">
        <v>501</v>
      </c>
    </row>
    <row r="139" spans="1:9">
      <c r="A139" t="s">
        <v>911</v>
      </c>
      <c r="B139" t="s">
        <v>912</v>
      </c>
      <c r="C139" t="s">
        <v>1485</v>
      </c>
      <c r="D139" t="s">
        <v>1400</v>
      </c>
      <c r="E139" t="s">
        <v>507</v>
      </c>
      <c r="F139" t="s">
        <v>696</v>
      </c>
      <c r="G139" t="s">
        <v>685</v>
      </c>
      <c r="H139" s="76" t="s">
        <v>507</v>
      </c>
      <c r="I139" t="s">
        <v>696</v>
      </c>
    </row>
    <row r="140" spans="1:9">
      <c r="A140" t="s">
        <v>923</v>
      </c>
      <c r="B140" t="s">
        <v>924</v>
      </c>
      <c r="C140" t="s">
        <v>1486</v>
      </c>
      <c r="D140" t="s">
        <v>995</v>
      </c>
      <c r="E140" t="s">
        <v>507</v>
      </c>
      <c r="F140" t="s">
        <v>696</v>
      </c>
      <c r="G140" t="s">
        <v>685</v>
      </c>
      <c r="H140" s="76" t="s">
        <v>507</v>
      </c>
      <c r="I140" t="s">
        <v>696</v>
      </c>
    </row>
    <row r="141" spans="1:9">
      <c r="A141" t="s">
        <v>935</v>
      </c>
      <c r="B141" t="s">
        <v>936</v>
      </c>
      <c r="C141" t="s">
        <v>1487</v>
      </c>
      <c r="D141" t="s">
        <v>1400</v>
      </c>
      <c r="E141" t="s">
        <v>507</v>
      </c>
      <c r="F141" t="s">
        <v>696</v>
      </c>
      <c r="G141" t="s">
        <v>685</v>
      </c>
      <c r="H141" s="76" t="s">
        <v>507</v>
      </c>
      <c r="I141" t="s">
        <v>696</v>
      </c>
    </row>
    <row r="142" spans="1:9">
      <c r="A142" t="s">
        <v>1008</v>
      </c>
      <c r="B142" t="s">
        <v>1027</v>
      </c>
      <c r="C142" t="s">
        <v>1488</v>
      </c>
      <c r="D142" t="s">
        <v>1399</v>
      </c>
      <c r="E142" t="s">
        <v>507</v>
      </c>
      <c r="F142" t="s">
        <v>696</v>
      </c>
      <c r="G142" t="s">
        <v>685</v>
      </c>
      <c r="H142" s="76" t="s">
        <v>507</v>
      </c>
      <c r="I142" t="s">
        <v>696</v>
      </c>
    </row>
    <row r="143" spans="1:9">
      <c r="A143" t="s">
        <v>1014</v>
      </c>
      <c r="B143" t="s">
        <v>1032</v>
      </c>
      <c r="C143" t="s">
        <v>1489</v>
      </c>
      <c r="D143" t="s">
        <v>992</v>
      </c>
      <c r="E143" t="s">
        <v>507</v>
      </c>
      <c r="F143" t="s">
        <v>696</v>
      </c>
      <c r="G143" t="s">
        <v>685</v>
      </c>
      <c r="H143" s="76" t="s">
        <v>507</v>
      </c>
      <c r="I143" t="s">
        <v>696</v>
      </c>
    </row>
    <row r="144" spans="1:9">
      <c r="A144" t="s">
        <v>921</v>
      </c>
      <c r="B144" t="s">
        <v>922</v>
      </c>
      <c r="C144" t="s">
        <v>1490</v>
      </c>
      <c r="D144" t="s">
        <v>1400</v>
      </c>
      <c r="E144" t="s">
        <v>507</v>
      </c>
      <c r="F144" t="s">
        <v>696</v>
      </c>
      <c r="G144" t="s">
        <v>685</v>
      </c>
      <c r="H144" s="76" t="s">
        <v>507</v>
      </c>
      <c r="I144" t="s">
        <v>696</v>
      </c>
    </row>
    <row r="145" spans="1:9">
      <c r="A145" t="s">
        <v>1022</v>
      </c>
      <c r="B145" t="s">
        <v>1039</v>
      </c>
      <c r="C145" t="s">
        <v>1491</v>
      </c>
      <c r="D145" t="s">
        <v>992</v>
      </c>
      <c r="E145" t="s">
        <v>507</v>
      </c>
      <c r="F145" t="s">
        <v>516</v>
      </c>
      <c r="G145" t="s">
        <v>685</v>
      </c>
      <c r="H145" t="s">
        <v>2431</v>
      </c>
      <c r="I145" t="s">
        <v>516</v>
      </c>
    </row>
    <row r="146" spans="1:9">
      <c r="A146" t="s">
        <v>801</v>
      </c>
      <c r="B146" t="s">
        <v>802</v>
      </c>
      <c r="C146" t="s">
        <v>1492</v>
      </c>
      <c r="D146" t="s">
        <v>791</v>
      </c>
      <c r="E146" t="s">
        <v>507</v>
      </c>
      <c r="F146" t="s">
        <v>696</v>
      </c>
      <c r="G146" t="s">
        <v>685</v>
      </c>
      <c r="H146" s="76" t="s">
        <v>507</v>
      </c>
      <c r="I146" t="s">
        <v>696</v>
      </c>
    </row>
    <row r="147" spans="1:9">
      <c r="A147" t="s">
        <v>827</v>
      </c>
      <c r="B147" t="s">
        <v>828</v>
      </c>
      <c r="C147" t="s">
        <v>1493</v>
      </c>
      <c r="D147" t="s">
        <v>995</v>
      </c>
      <c r="E147" t="s">
        <v>507</v>
      </c>
      <c r="F147" t="s">
        <v>696</v>
      </c>
      <c r="G147" t="s">
        <v>685</v>
      </c>
      <c r="H147" s="76" t="s">
        <v>507</v>
      </c>
      <c r="I147" t="s">
        <v>696</v>
      </c>
    </row>
    <row r="148" spans="1:9">
      <c r="A148" t="s">
        <v>907</v>
      </c>
      <c r="B148" t="s">
        <v>908</v>
      </c>
      <c r="C148" t="s">
        <v>1494</v>
      </c>
      <c r="D148" t="s">
        <v>995</v>
      </c>
      <c r="E148" t="s">
        <v>507</v>
      </c>
      <c r="F148" t="s">
        <v>696</v>
      </c>
      <c r="G148" t="s">
        <v>685</v>
      </c>
      <c r="H148" s="76" t="s">
        <v>507</v>
      </c>
      <c r="I148" t="s">
        <v>696</v>
      </c>
    </row>
    <row r="149" spans="1:9">
      <c r="A149" t="s">
        <v>913</v>
      </c>
      <c r="B149" t="s">
        <v>914</v>
      </c>
      <c r="C149" t="s">
        <v>1495</v>
      </c>
      <c r="D149" t="s">
        <v>1407</v>
      </c>
      <c r="E149" t="s">
        <v>507</v>
      </c>
      <c r="F149" t="s">
        <v>696</v>
      </c>
      <c r="G149" t="s">
        <v>685</v>
      </c>
      <c r="H149" s="76" t="s">
        <v>507</v>
      </c>
      <c r="I149" t="s">
        <v>696</v>
      </c>
    </row>
    <row r="150" spans="1:9">
      <c r="A150" t="s">
        <v>821</v>
      </c>
      <c r="B150" t="s">
        <v>822</v>
      </c>
      <c r="C150" t="s">
        <v>1496</v>
      </c>
      <c r="D150" t="s">
        <v>1404</v>
      </c>
      <c r="E150" t="s">
        <v>507</v>
      </c>
      <c r="F150" t="s">
        <v>696</v>
      </c>
      <c r="G150" t="s">
        <v>685</v>
      </c>
      <c r="H150" s="76" t="s">
        <v>507</v>
      </c>
      <c r="I150" t="s">
        <v>696</v>
      </c>
    </row>
    <row r="151" spans="1:9">
      <c r="A151" t="s">
        <v>833</v>
      </c>
      <c r="B151" t="s">
        <v>834</v>
      </c>
      <c r="C151" t="s">
        <v>1497</v>
      </c>
      <c r="D151" t="s">
        <v>1404</v>
      </c>
      <c r="E151" t="s">
        <v>507</v>
      </c>
      <c r="F151" t="s">
        <v>696</v>
      </c>
      <c r="G151" t="s">
        <v>685</v>
      </c>
      <c r="H151" s="76" t="s">
        <v>507</v>
      </c>
      <c r="I151" t="s">
        <v>696</v>
      </c>
    </row>
    <row r="152" spans="1:9">
      <c r="A152" t="s">
        <v>807</v>
      </c>
      <c r="B152" t="s">
        <v>808</v>
      </c>
      <c r="C152" t="s">
        <v>1498</v>
      </c>
      <c r="D152" t="s">
        <v>999</v>
      </c>
      <c r="E152" t="s">
        <v>507</v>
      </c>
      <c r="F152" t="s">
        <v>696</v>
      </c>
      <c r="G152" t="s">
        <v>685</v>
      </c>
      <c r="H152" s="76" t="s">
        <v>507</v>
      </c>
      <c r="I152" t="s">
        <v>696</v>
      </c>
    </row>
    <row r="153" spans="1:9">
      <c r="A153" t="s">
        <v>903</v>
      </c>
      <c r="B153" t="s">
        <v>904</v>
      </c>
      <c r="C153" t="s">
        <v>1499</v>
      </c>
      <c r="D153" t="s">
        <v>999</v>
      </c>
      <c r="E153" t="s">
        <v>507</v>
      </c>
      <c r="F153" t="s">
        <v>696</v>
      </c>
      <c r="G153" t="s">
        <v>685</v>
      </c>
      <c r="H153" s="76" t="s">
        <v>507</v>
      </c>
      <c r="I153" t="s">
        <v>696</v>
      </c>
    </row>
    <row r="154" spans="1:9">
      <c r="A154" t="s">
        <v>1503</v>
      </c>
      <c r="B154" t="s">
        <v>1085</v>
      </c>
      <c r="C154" t="s">
        <v>1500</v>
      </c>
      <c r="D154" t="s">
        <v>1404</v>
      </c>
      <c r="E154" t="s">
        <v>507</v>
      </c>
      <c r="F154" t="s">
        <v>696</v>
      </c>
      <c r="G154" t="s">
        <v>685</v>
      </c>
      <c r="H154" s="76" t="s">
        <v>507</v>
      </c>
      <c r="I154" t="s">
        <v>696</v>
      </c>
    </row>
    <row r="155" spans="1:9">
      <c r="A155" t="s">
        <v>1504</v>
      </c>
      <c r="B155" t="s">
        <v>1084</v>
      </c>
      <c r="C155" t="s">
        <v>1501</v>
      </c>
      <c r="D155" t="s">
        <v>992</v>
      </c>
      <c r="E155" t="s">
        <v>507</v>
      </c>
      <c r="F155" t="s">
        <v>696</v>
      </c>
      <c r="G155" t="s">
        <v>685</v>
      </c>
      <c r="H155" s="76" t="s">
        <v>507</v>
      </c>
      <c r="I155" t="s">
        <v>696</v>
      </c>
    </row>
    <row r="156" spans="1:9">
      <c r="A156" t="s">
        <v>1122</v>
      </c>
      <c r="B156" t="s">
        <v>1123</v>
      </c>
      <c r="C156" t="s">
        <v>1125</v>
      </c>
      <c r="D156" t="s">
        <v>995</v>
      </c>
      <c r="E156" t="s">
        <v>507</v>
      </c>
      <c r="F156" t="s">
        <v>696</v>
      </c>
      <c r="G156" t="s">
        <v>685</v>
      </c>
      <c r="H156" s="76" t="s">
        <v>507</v>
      </c>
      <c r="I156" t="s">
        <v>696</v>
      </c>
    </row>
    <row r="157" spans="1:9">
      <c r="A157" t="s">
        <v>1325</v>
      </c>
      <c r="B157" t="s">
        <v>1326</v>
      </c>
      <c r="C157" t="s">
        <v>1444</v>
      </c>
      <c r="D157" t="s">
        <v>1445</v>
      </c>
      <c r="E157">
        <v>40981</v>
      </c>
      <c r="F157" t="s">
        <v>501</v>
      </c>
      <c r="G157" t="s">
        <v>501</v>
      </c>
      <c r="H157" t="s">
        <v>2335</v>
      </c>
      <c r="I157" t="s">
        <v>501</v>
      </c>
    </row>
    <row r="158" spans="1:9">
      <c r="A158" t="s">
        <v>2379</v>
      </c>
      <c r="B158" t="s">
        <v>1143</v>
      </c>
      <c r="C158" t="s">
        <v>1446</v>
      </c>
      <c r="D158" t="s">
        <v>1407</v>
      </c>
      <c r="E158">
        <v>40996</v>
      </c>
      <c r="F158" t="s">
        <v>501</v>
      </c>
      <c r="G158" t="s">
        <v>501</v>
      </c>
      <c r="H158" t="s">
        <v>2338</v>
      </c>
      <c r="I158" t="s">
        <v>501</v>
      </c>
    </row>
    <row r="159" spans="1:9">
      <c r="A159" t="s">
        <v>1387</v>
      </c>
      <c r="B159" t="s">
        <v>1238</v>
      </c>
      <c r="C159" t="s">
        <v>1447</v>
      </c>
      <c r="D159" t="s">
        <v>1407</v>
      </c>
      <c r="E159">
        <v>40970</v>
      </c>
      <c r="F159" t="s">
        <v>501</v>
      </c>
      <c r="G159" t="s">
        <v>501</v>
      </c>
      <c r="H159" t="s">
        <v>678</v>
      </c>
      <c r="I159" t="s">
        <v>501</v>
      </c>
    </row>
    <row r="160" spans="1:9">
      <c r="A160" t="s">
        <v>1331</v>
      </c>
      <c r="B160" t="s">
        <v>1332</v>
      </c>
      <c r="C160" t="s">
        <v>1448</v>
      </c>
      <c r="D160" t="s">
        <v>1407</v>
      </c>
      <c r="E160" t="s">
        <v>507</v>
      </c>
      <c r="F160" t="s">
        <v>505</v>
      </c>
      <c r="G160" t="s">
        <v>685</v>
      </c>
      <c r="H160" t="s">
        <v>769</v>
      </c>
      <c r="I160" t="s">
        <v>505</v>
      </c>
    </row>
    <row r="161" spans="1:9">
      <c r="A161" t="s">
        <v>2382</v>
      </c>
      <c r="B161" t="s">
        <v>1163</v>
      </c>
      <c r="C161" t="s">
        <v>1165</v>
      </c>
      <c r="D161" t="s">
        <v>1001</v>
      </c>
      <c r="E161">
        <v>40994</v>
      </c>
      <c r="F161" t="s">
        <v>501</v>
      </c>
      <c r="G161" t="s">
        <v>501</v>
      </c>
      <c r="H161" t="s">
        <v>488</v>
      </c>
      <c r="I161" t="s">
        <v>501</v>
      </c>
    </row>
    <row r="162" spans="1:9">
      <c r="A162" t="s">
        <v>1359</v>
      </c>
      <c r="B162" t="s">
        <v>1210</v>
      </c>
      <c r="C162" t="s">
        <v>1449</v>
      </c>
      <c r="D162" t="s">
        <v>1445</v>
      </c>
      <c r="E162">
        <v>40982</v>
      </c>
      <c r="F162" t="s">
        <v>501</v>
      </c>
      <c r="G162" t="s">
        <v>501</v>
      </c>
      <c r="H162" t="s">
        <v>488</v>
      </c>
      <c r="I162" t="s">
        <v>501</v>
      </c>
    </row>
    <row r="163" spans="1:9">
      <c r="A163" t="s">
        <v>2404</v>
      </c>
      <c r="B163" t="s">
        <v>2221</v>
      </c>
      <c r="C163" t="s">
        <v>1450</v>
      </c>
      <c r="D163" t="s">
        <v>1400</v>
      </c>
      <c r="E163">
        <v>40991</v>
      </c>
      <c r="F163" t="s">
        <v>501</v>
      </c>
      <c r="G163" t="s">
        <v>501</v>
      </c>
      <c r="H163" t="s">
        <v>704</v>
      </c>
      <c r="I163" t="s">
        <v>501</v>
      </c>
    </row>
    <row r="164" spans="1:9">
      <c r="A164" t="s">
        <v>1386</v>
      </c>
      <c r="B164" t="s">
        <v>1237</v>
      </c>
      <c r="C164" t="s">
        <v>1451</v>
      </c>
      <c r="D164" t="s">
        <v>1404</v>
      </c>
      <c r="E164" t="s">
        <v>507</v>
      </c>
      <c r="F164" t="s">
        <v>696</v>
      </c>
      <c r="G164" t="s">
        <v>685</v>
      </c>
      <c r="H164" s="76" t="s">
        <v>507</v>
      </c>
      <c r="I164" t="s">
        <v>696</v>
      </c>
    </row>
    <row r="165" spans="1:9">
      <c r="A165" t="s">
        <v>1357</v>
      </c>
      <c r="B165" t="s">
        <v>1208</v>
      </c>
      <c r="C165" t="s">
        <v>1452</v>
      </c>
      <c r="D165" t="s">
        <v>1404</v>
      </c>
      <c r="E165">
        <v>40973</v>
      </c>
      <c r="F165" t="s">
        <v>501</v>
      </c>
      <c r="G165" t="s">
        <v>501</v>
      </c>
      <c r="H165" t="s">
        <v>1530</v>
      </c>
      <c r="I165" t="s">
        <v>501</v>
      </c>
    </row>
    <row r="166" spans="1:9">
      <c r="A166" t="s">
        <v>1366</v>
      </c>
      <c r="B166" t="s">
        <v>1215</v>
      </c>
      <c r="C166" t="s">
        <v>1453</v>
      </c>
      <c r="D166" t="s">
        <v>999</v>
      </c>
      <c r="E166" t="s">
        <v>507</v>
      </c>
      <c r="F166" t="s">
        <v>696</v>
      </c>
      <c r="G166" t="s">
        <v>685</v>
      </c>
      <c r="H166" s="76" t="s">
        <v>507</v>
      </c>
      <c r="I166" t="s">
        <v>696</v>
      </c>
    </row>
    <row r="167" spans="1:9">
      <c r="A167" t="s">
        <v>1353</v>
      </c>
      <c r="B167" t="s">
        <v>1204</v>
      </c>
      <c r="C167" t="s">
        <v>1404</v>
      </c>
      <c r="D167" t="s">
        <v>1404</v>
      </c>
      <c r="E167" t="s">
        <v>507</v>
      </c>
      <c r="F167" t="s">
        <v>696</v>
      </c>
      <c r="G167" t="s">
        <v>685</v>
      </c>
      <c r="H167" s="76" t="s">
        <v>507</v>
      </c>
      <c r="I167" t="s">
        <v>696</v>
      </c>
    </row>
    <row r="168" spans="1:9">
      <c r="A168" t="s">
        <v>1385</v>
      </c>
      <c r="B168" t="s">
        <v>1236</v>
      </c>
      <c r="C168" t="s">
        <v>1454</v>
      </c>
      <c r="D168" s="76" t="s">
        <v>507</v>
      </c>
      <c r="E168">
        <v>40970</v>
      </c>
      <c r="F168" t="s">
        <v>501</v>
      </c>
      <c r="G168" t="s">
        <v>501</v>
      </c>
      <c r="H168" t="s">
        <v>498</v>
      </c>
      <c r="I168" t="s">
        <v>501</v>
      </c>
    </row>
    <row r="169" spans="1:9">
      <c r="A169" t="s">
        <v>1428</v>
      </c>
      <c r="B169" t="s">
        <v>1425</v>
      </c>
      <c r="C169" t="s">
        <v>1429</v>
      </c>
      <c r="D169" t="s">
        <v>1400</v>
      </c>
      <c r="E169">
        <v>40982</v>
      </c>
      <c r="F169" t="s">
        <v>501</v>
      </c>
      <c r="G169" t="s">
        <v>501</v>
      </c>
      <c r="H169" t="s">
        <v>486</v>
      </c>
      <c r="I169" t="s">
        <v>501</v>
      </c>
    </row>
    <row r="170" spans="1:9">
      <c r="A170" t="s">
        <v>1363</v>
      </c>
      <c r="B170" t="s">
        <v>2336</v>
      </c>
      <c r="C170" t="s">
        <v>2337</v>
      </c>
      <c r="D170" t="s">
        <v>1403</v>
      </c>
      <c r="E170">
        <v>40983</v>
      </c>
      <c r="F170" t="s">
        <v>501</v>
      </c>
      <c r="G170" t="s">
        <v>501</v>
      </c>
      <c r="H170" t="s">
        <v>2338</v>
      </c>
      <c r="I170" t="s">
        <v>501</v>
      </c>
    </row>
    <row r="171" spans="1:9">
      <c r="A171" t="s">
        <v>1364</v>
      </c>
      <c r="B171" t="s">
        <v>2339</v>
      </c>
      <c r="C171" t="s">
        <v>2136</v>
      </c>
      <c r="D171" t="s">
        <v>1001</v>
      </c>
      <c r="E171">
        <v>40982</v>
      </c>
      <c r="F171" t="s">
        <v>501</v>
      </c>
      <c r="G171" t="s">
        <v>501</v>
      </c>
      <c r="H171" t="s">
        <v>701</v>
      </c>
      <c r="I171" t="s">
        <v>501</v>
      </c>
    </row>
    <row r="172" spans="1:9">
      <c r="A172" t="s">
        <v>708</v>
      </c>
      <c r="B172" t="s">
        <v>709</v>
      </c>
      <c r="C172" t="s">
        <v>2340</v>
      </c>
      <c r="D172" t="s">
        <v>2341</v>
      </c>
      <c r="E172">
        <v>40990</v>
      </c>
      <c r="F172" t="s">
        <v>501</v>
      </c>
      <c r="G172" t="s">
        <v>501</v>
      </c>
      <c r="H172" t="s">
        <v>701</v>
      </c>
      <c r="I172" t="s">
        <v>501</v>
      </c>
    </row>
    <row r="173" spans="1:9">
      <c r="A173" t="s">
        <v>724</v>
      </c>
      <c r="B173" t="s">
        <v>2342</v>
      </c>
      <c r="C173" t="s">
        <v>2343</v>
      </c>
      <c r="D173" t="s">
        <v>1391</v>
      </c>
      <c r="E173">
        <v>40989</v>
      </c>
      <c r="F173" t="s">
        <v>501</v>
      </c>
      <c r="G173" t="s">
        <v>501</v>
      </c>
      <c r="H173" t="s">
        <v>704</v>
      </c>
      <c r="I173" t="s">
        <v>501</v>
      </c>
    </row>
    <row r="174" spans="1:9">
      <c r="A174" t="s">
        <v>1573</v>
      </c>
      <c r="B174" t="s">
        <v>1574</v>
      </c>
      <c r="C174" t="s">
        <v>1578</v>
      </c>
      <c r="D174" t="s">
        <v>995</v>
      </c>
      <c r="E174">
        <v>40987</v>
      </c>
      <c r="F174" t="s">
        <v>501</v>
      </c>
      <c r="G174" t="s">
        <v>501</v>
      </c>
      <c r="H174" t="s">
        <v>703</v>
      </c>
      <c r="I174" t="s">
        <v>501</v>
      </c>
    </row>
    <row r="175" spans="1:9">
      <c r="A175" t="s">
        <v>1103</v>
      </c>
      <c r="B175" t="s">
        <v>1102</v>
      </c>
      <c r="C175" t="s">
        <v>2344</v>
      </c>
      <c r="D175" s="76" t="s">
        <v>507</v>
      </c>
      <c r="E175" s="76" t="s">
        <v>507</v>
      </c>
      <c r="F175" t="s">
        <v>696</v>
      </c>
      <c r="G175" t="s">
        <v>685</v>
      </c>
      <c r="H175" s="76" t="s">
        <v>507</v>
      </c>
      <c r="I175" t="s">
        <v>696</v>
      </c>
    </row>
    <row r="176" spans="1:9">
      <c r="A176" t="s">
        <v>1112</v>
      </c>
      <c r="B176" t="s">
        <v>1113</v>
      </c>
      <c r="C176" t="s">
        <v>2345</v>
      </c>
      <c r="D176" s="76" t="s">
        <v>507</v>
      </c>
      <c r="E176" s="76" t="s">
        <v>507</v>
      </c>
      <c r="F176" t="s">
        <v>696</v>
      </c>
      <c r="G176" t="s">
        <v>685</v>
      </c>
      <c r="H176" s="76" t="s">
        <v>507</v>
      </c>
      <c r="I176" t="s">
        <v>696</v>
      </c>
    </row>
    <row r="177" spans="1:9">
      <c r="A177" t="s">
        <v>1127</v>
      </c>
      <c r="B177" t="s">
        <v>1128</v>
      </c>
      <c r="C177" t="s">
        <v>2346</v>
      </c>
      <c r="D177" s="76" t="s">
        <v>507</v>
      </c>
      <c r="E177" s="76" t="s">
        <v>507</v>
      </c>
      <c r="F177" t="s">
        <v>696</v>
      </c>
      <c r="G177" t="s">
        <v>685</v>
      </c>
      <c r="H177" s="76" t="s">
        <v>507</v>
      </c>
      <c r="I177" t="s">
        <v>696</v>
      </c>
    </row>
    <row r="178" spans="1:9">
      <c r="A178" t="s">
        <v>2378</v>
      </c>
      <c r="B178" t="s">
        <v>1133</v>
      </c>
      <c r="C178" t="s">
        <v>1135</v>
      </c>
      <c r="D178" s="76" t="s">
        <v>1400</v>
      </c>
      <c r="E178">
        <v>40996</v>
      </c>
      <c r="F178" t="s">
        <v>501</v>
      </c>
      <c r="G178" t="s">
        <v>501</v>
      </c>
      <c r="H178" t="s">
        <v>701</v>
      </c>
      <c r="I178" t="s">
        <v>501</v>
      </c>
    </row>
    <row r="179" spans="1:9">
      <c r="A179" t="s">
        <v>1137</v>
      </c>
      <c r="B179" t="s">
        <v>1138</v>
      </c>
      <c r="C179" t="s">
        <v>2347</v>
      </c>
      <c r="D179" t="s">
        <v>995</v>
      </c>
      <c r="E179" s="76" t="s">
        <v>507</v>
      </c>
      <c r="F179" t="s">
        <v>696</v>
      </c>
      <c r="G179" t="s">
        <v>685</v>
      </c>
      <c r="H179" s="76" t="s">
        <v>507</v>
      </c>
      <c r="I179" t="s">
        <v>696</v>
      </c>
    </row>
    <row r="180" spans="1:9">
      <c r="A180" t="s">
        <v>1147</v>
      </c>
      <c r="B180" t="s">
        <v>1148</v>
      </c>
      <c r="C180" t="s">
        <v>1150</v>
      </c>
      <c r="D180" s="76" t="s">
        <v>507</v>
      </c>
      <c r="E180" s="76" t="s">
        <v>507</v>
      </c>
      <c r="F180" t="s">
        <v>696</v>
      </c>
      <c r="G180" t="s">
        <v>685</v>
      </c>
      <c r="H180" s="76" t="s">
        <v>507</v>
      </c>
      <c r="I180" t="s">
        <v>696</v>
      </c>
    </row>
    <row r="181" spans="1:9">
      <c r="A181" t="s">
        <v>1157</v>
      </c>
      <c r="B181" t="s">
        <v>1158</v>
      </c>
      <c r="C181" t="s">
        <v>1160</v>
      </c>
      <c r="D181" t="s">
        <v>985</v>
      </c>
      <c r="E181" s="76" t="s">
        <v>507</v>
      </c>
      <c r="F181" t="s">
        <v>696</v>
      </c>
      <c r="G181" t="s">
        <v>685</v>
      </c>
      <c r="H181" s="76" t="s">
        <v>507</v>
      </c>
      <c r="I181" t="s">
        <v>696</v>
      </c>
    </row>
    <row r="182" spans="1:9">
      <c r="A182" t="s">
        <v>1167</v>
      </c>
      <c r="B182" t="s">
        <v>1168</v>
      </c>
      <c r="C182" t="s">
        <v>1170</v>
      </c>
      <c r="D182" t="s">
        <v>1403</v>
      </c>
      <c r="E182" s="76" t="s">
        <v>507</v>
      </c>
      <c r="F182" t="s">
        <v>696</v>
      </c>
      <c r="G182" t="s">
        <v>685</v>
      </c>
      <c r="H182" s="76" t="s">
        <v>507</v>
      </c>
      <c r="I182" t="s">
        <v>696</v>
      </c>
    </row>
    <row r="183" spans="1:9">
      <c r="A183" t="s">
        <v>1351</v>
      </c>
      <c r="B183" t="s">
        <v>1202</v>
      </c>
      <c r="C183" t="s">
        <v>2348</v>
      </c>
      <c r="D183" t="s">
        <v>992</v>
      </c>
      <c r="E183" s="76" t="s">
        <v>507</v>
      </c>
      <c r="F183" t="s">
        <v>696</v>
      </c>
      <c r="G183" t="s">
        <v>685</v>
      </c>
      <c r="H183" s="76" t="s">
        <v>507</v>
      </c>
      <c r="I183" t="s">
        <v>696</v>
      </c>
    </row>
    <row r="184" spans="1:9">
      <c r="A184" t="s">
        <v>1352</v>
      </c>
      <c r="B184" t="s">
        <v>1203</v>
      </c>
      <c r="C184" t="s">
        <v>2349</v>
      </c>
      <c r="D184" t="s">
        <v>995</v>
      </c>
      <c r="E184" s="76" t="s">
        <v>507</v>
      </c>
      <c r="F184" t="s">
        <v>696</v>
      </c>
      <c r="G184" t="s">
        <v>685</v>
      </c>
      <c r="H184" s="76" t="s">
        <v>507</v>
      </c>
      <c r="I184" t="s">
        <v>696</v>
      </c>
    </row>
    <row r="185" spans="1:9">
      <c r="A185" t="s">
        <v>1354</v>
      </c>
      <c r="B185" t="s">
        <v>1205</v>
      </c>
      <c r="C185" t="s">
        <v>2350</v>
      </c>
      <c r="D185" t="s">
        <v>1406</v>
      </c>
      <c r="E185" s="76" t="s">
        <v>507</v>
      </c>
      <c r="F185" t="s">
        <v>696</v>
      </c>
      <c r="G185" t="s">
        <v>685</v>
      </c>
      <c r="H185" s="76" t="s">
        <v>507</v>
      </c>
      <c r="I185" t="s">
        <v>696</v>
      </c>
    </row>
    <row r="186" spans="1:9">
      <c r="A186" t="s">
        <v>1355</v>
      </c>
      <c r="B186" t="s">
        <v>1206</v>
      </c>
      <c r="C186" t="s">
        <v>2351</v>
      </c>
      <c r="D186" t="s">
        <v>985</v>
      </c>
      <c r="E186" s="76" t="s">
        <v>507</v>
      </c>
      <c r="F186" t="s">
        <v>696</v>
      </c>
      <c r="G186" t="s">
        <v>685</v>
      </c>
      <c r="H186" s="76" t="s">
        <v>507</v>
      </c>
      <c r="I186" t="s">
        <v>696</v>
      </c>
    </row>
    <row r="187" spans="1:9">
      <c r="A187" t="s">
        <v>1358</v>
      </c>
      <c r="B187" t="s">
        <v>1209</v>
      </c>
      <c r="C187" t="s">
        <v>2352</v>
      </c>
      <c r="D187" t="s">
        <v>983</v>
      </c>
      <c r="E187" s="76" t="s">
        <v>507</v>
      </c>
      <c r="F187" t="s">
        <v>696</v>
      </c>
      <c r="G187" t="s">
        <v>685</v>
      </c>
      <c r="H187" s="76" t="s">
        <v>507</v>
      </c>
      <c r="I187" t="s">
        <v>696</v>
      </c>
    </row>
    <row r="188" spans="1:9">
      <c r="A188" t="s">
        <v>1360</v>
      </c>
      <c r="B188" t="s">
        <v>1211</v>
      </c>
      <c r="C188" t="s">
        <v>2293</v>
      </c>
      <c r="D188" t="s">
        <v>1001</v>
      </c>
      <c r="E188" s="76" t="s">
        <v>507</v>
      </c>
      <c r="F188" t="s">
        <v>696</v>
      </c>
      <c r="G188" t="s">
        <v>685</v>
      </c>
      <c r="H188" s="76" t="s">
        <v>507</v>
      </c>
      <c r="I188" t="s">
        <v>696</v>
      </c>
    </row>
    <row r="189" spans="1:9">
      <c r="A189" t="s">
        <v>1361</v>
      </c>
      <c r="B189" t="s">
        <v>1212</v>
      </c>
      <c r="C189" t="s">
        <v>2353</v>
      </c>
      <c r="D189" t="s">
        <v>985</v>
      </c>
      <c r="E189" s="76" t="s">
        <v>507</v>
      </c>
      <c r="F189" t="s">
        <v>696</v>
      </c>
      <c r="G189" t="s">
        <v>685</v>
      </c>
      <c r="H189" s="76" t="s">
        <v>507</v>
      </c>
      <c r="I189" t="s">
        <v>696</v>
      </c>
    </row>
    <row r="190" spans="1:9">
      <c r="A190" t="s">
        <v>1362</v>
      </c>
      <c r="B190" t="s">
        <v>1213</v>
      </c>
      <c r="C190" t="s">
        <v>2250</v>
      </c>
      <c r="D190" t="s">
        <v>985</v>
      </c>
      <c r="E190" s="76" t="s">
        <v>507</v>
      </c>
      <c r="F190" t="s">
        <v>696</v>
      </c>
      <c r="G190" t="s">
        <v>685</v>
      </c>
      <c r="H190" s="76" t="s">
        <v>507</v>
      </c>
      <c r="I190" t="s">
        <v>696</v>
      </c>
    </row>
    <row r="191" spans="1:9">
      <c r="A191" t="s">
        <v>1365</v>
      </c>
      <c r="B191" t="s">
        <v>1214</v>
      </c>
      <c r="C191" t="s">
        <v>2265</v>
      </c>
      <c r="D191" t="s">
        <v>2354</v>
      </c>
      <c r="E191" s="76" t="s">
        <v>507</v>
      </c>
      <c r="F191" t="s">
        <v>696</v>
      </c>
      <c r="G191" t="s">
        <v>685</v>
      </c>
      <c r="H191" s="76" t="s">
        <v>507</v>
      </c>
      <c r="I191" t="s">
        <v>696</v>
      </c>
    </row>
    <row r="192" spans="1:9">
      <c r="A192" t="s">
        <v>1367</v>
      </c>
      <c r="B192" t="s">
        <v>1217</v>
      </c>
      <c r="C192" t="s">
        <v>2226</v>
      </c>
      <c r="D192" t="s">
        <v>1406</v>
      </c>
      <c r="E192" s="76" t="s">
        <v>507</v>
      </c>
      <c r="F192" t="s">
        <v>696</v>
      </c>
      <c r="G192" t="s">
        <v>685</v>
      </c>
      <c r="H192" s="76" t="s">
        <v>507</v>
      </c>
      <c r="I192" t="s">
        <v>696</v>
      </c>
    </row>
    <row r="193" spans="1:9">
      <c r="A193" t="s">
        <v>1368</v>
      </c>
      <c r="B193" t="s">
        <v>1218</v>
      </c>
      <c r="C193" t="s">
        <v>2355</v>
      </c>
      <c r="D193" t="s">
        <v>2354</v>
      </c>
      <c r="E193" s="76" t="s">
        <v>507</v>
      </c>
      <c r="F193" t="s">
        <v>696</v>
      </c>
      <c r="G193" t="s">
        <v>685</v>
      </c>
      <c r="H193" s="76" t="s">
        <v>507</v>
      </c>
      <c r="I193" t="s">
        <v>696</v>
      </c>
    </row>
    <row r="194" spans="1:9">
      <c r="A194" t="s">
        <v>1369</v>
      </c>
      <c r="B194" t="s">
        <v>1219</v>
      </c>
      <c r="C194" t="s">
        <v>2281</v>
      </c>
      <c r="D194" t="s">
        <v>992</v>
      </c>
      <c r="E194" s="76" t="s">
        <v>507</v>
      </c>
      <c r="F194" t="s">
        <v>696</v>
      </c>
      <c r="G194" t="s">
        <v>685</v>
      </c>
      <c r="H194" s="76" t="s">
        <v>507</v>
      </c>
      <c r="I194" t="s">
        <v>696</v>
      </c>
    </row>
    <row r="195" spans="1:9">
      <c r="A195" t="s">
        <v>1370</v>
      </c>
      <c r="B195" t="s">
        <v>1220</v>
      </c>
      <c r="C195" t="s">
        <v>2356</v>
      </c>
      <c r="D195" t="s">
        <v>2357</v>
      </c>
      <c r="E195" s="76">
        <v>41001</v>
      </c>
      <c r="F195" t="s">
        <v>694</v>
      </c>
      <c r="G195" t="s">
        <v>694</v>
      </c>
      <c r="H195" s="76" t="s">
        <v>507</v>
      </c>
      <c r="I195" t="s">
        <v>694</v>
      </c>
    </row>
    <row r="196" spans="1:9">
      <c r="A196" t="s">
        <v>1371</v>
      </c>
      <c r="B196" t="s">
        <v>1221</v>
      </c>
      <c r="C196" t="s">
        <v>2358</v>
      </c>
      <c r="D196" t="s">
        <v>785</v>
      </c>
      <c r="E196" s="76" t="s">
        <v>507</v>
      </c>
      <c r="F196" t="s">
        <v>696</v>
      </c>
      <c r="G196" t="s">
        <v>685</v>
      </c>
      <c r="H196" s="76" t="s">
        <v>507</v>
      </c>
      <c r="I196" t="s">
        <v>696</v>
      </c>
    </row>
    <row r="197" spans="1:9">
      <c r="A197" t="s">
        <v>1372</v>
      </c>
      <c r="B197" t="s">
        <v>1222</v>
      </c>
      <c r="C197" t="s">
        <v>2254</v>
      </c>
      <c r="D197" t="s">
        <v>2359</v>
      </c>
      <c r="E197" s="76" t="s">
        <v>507</v>
      </c>
      <c r="F197" t="s">
        <v>696</v>
      </c>
      <c r="G197" t="s">
        <v>685</v>
      </c>
      <c r="H197" s="76" t="s">
        <v>507</v>
      </c>
      <c r="I197" t="s">
        <v>696</v>
      </c>
    </row>
    <row r="198" spans="1:9">
      <c r="A198" t="s">
        <v>1373</v>
      </c>
      <c r="B198" t="s">
        <v>1223</v>
      </c>
      <c r="C198" t="s">
        <v>2360</v>
      </c>
      <c r="D198" t="s">
        <v>791</v>
      </c>
      <c r="E198" s="76" t="s">
        <v>507</v>
      </c>
      <c r="F198" t="s">
        <v>696</v>
      </c>
      <c r="G198" t="s">
        <v>685</v>
      </c>
      <c r="H198" s="76" t="s">
        <v>507</v>
      </c>
      <c r="I198" t="s">
        <v>696</v>
      </c>
    </row>
    <row r="199" spans="1:9">
      <c r="A199" t="s">
        <v>1374</v>
      </c>
      <c r="B199" t="s">
        <v>1224</v>
      </c>
      <c r="C199" t="s">
        <v>2361</v>
      </c>
      <c r="D199" t="s">
        <v>995</v>
      </c>
      <c r="E199" s="76" t="s">
        <v>507</v>
      </c>
      <c r="F199" t="s">
        <v>696</v>
      </c>
      <c r="G199" t="s">
        <v>685</v>
      </c>
      <c r="H199" s="76" t="s">
        <v>507</v>
      </c>
      <c r="I199" t="s">
        <v>696</v>
      </c>
    </row>
    <row r="200" spans="1:9">
      <c r="A200" t="s">
        <v>1375</v>
      </c>
      <c r="B200" t="s">
        <v>1226</v>
      </c>
      <c r="C200" t="s">
        <v>2362</v>
      </c>
      <c r="D200" t="s">
        <v>1406</v>
      </c>
      <c r="E200" s="76" t="s">
        <v>507</v>
      </c>
      <c r="F200" t="s">
        <v>696</v>
      </c>
      <c r="G200" t="s">
        <v>685</v>
      </c>
      <c r="H200" s="76" t="s">
        <v>507</v>
      </c>
      <c r="I200" t="s">
        <v>696</v>
      </c>
    </row>
    <row r="201" spans="1:9">
      <c r="A201" t="s">
        <v>1376</v>
      </c>
      <c r="B201" t="s">
        <v>1227</v>
      </c>
      <c r="C201" t="s">
        <v>2269</v>
      </c>
      <c r="D201" t="s">
        <v>1001</v>
      </c>
      <c r="E201">
        <v>40990</v>
      </c>
      <c r="F201" t="s">
        <v>501</v>
      </c>
      <c r="G201" t="s">
        <v>501</v>
      </c>
      <c r="H201" t="s">
        <v>2432</v>
      </c>
      <c r="I201" t="s">
        <v>501</v>
      </c>
    </row>
    <row r="202" spans="1:9">
      <c r="A202" t="s">
        <v>1378</v>
      </c>
      <c r="B202" t="s">
        <v>1229</v>
      </c>
      <c r="C202" t="s">
        <v>2433</v>
      </c>
      <c r="D202" t="s">
        <v>164</v>
      </c>
      <c r="E202" s="76" t="s">
        <v>507</v>
      </c>
      <c r="F202" t="s">
        <v>696</v>
      </c>
      <c r="G202" t="s">
        <v>685</v>
      </c>
      <c r="H202" s="76" t="s">
        <v>507</v>
      </c>
      <c r="I202" t="s">
        <v>696</v>
      </c>
    </row>
    <row r="203" spans="1:9">
      <c r="A203" t="s">
        <v>2380</v>
      </c>
      <c r="B203" t="s">
        <v>2283</v>
      </c>
      <c r="C203" t="s">
        <v>2434</v>
      </c>
      <c r="D203" t="s">
        <v>1391</v>
      </c>
      <c r="E203">
        <v>40990</v>
      </c>
      <c r="F203" t="s">
        <v>501</v>
      </c>
      <c r="G203" t="s">
        <v>501</v>
      </c>
      <c r="H203" t="s">
        <v>703</v>
      </c>
      <c r="I203" t="s">
        <v>501</v>
      </c>
    </row>
    <row r="204" spans="1:9">
      <c r="A204" t="s">
        <v>1380</v>
      </c>
      <c r="B204" t="s">
        <v>1231</v>
      </c>
      <c r="C204" t="s">
        <v>2435</v>
      </c>
      <c r="D204" t="s">
        <v>1445</v>
      </c>
      <c r="E204" s="76" t="s">
        <v>507</v>
      </c>
      <c r="F204" t="s">
        <v>696</v>
      </c>
      <c r="G204" t="s">
        <v>685</v>
      </c>
      <c r="H204" s="76" t="s">
        <v>507</v>
      </c>
      <c r="I204" t="s">
        <v>696</v>
      </c>
    </row>
    <row r="205" spans="1:9">
      <c r="A205" t="s">
        <v>1381</v>
      </c>
      <c r="B205" t="s">
        <v>1232</v>
      </c>
      <c r="C205" t="s">
        <v>2436</v>
      </c>
      <c r="D205" t="s">
        <v>1400</v>
      </c>
      <c r="E205" s="76" t="s">
        <v>507</v>
      </c>
      <c r="F205" t="s">
        <v>696</v>
      </c>
      <c r="G205" t="s">
        <v>685</v>
      </c>
      <c r="H205" s="76" t="s">
        <v>507</v>
      </c>
      <c r="I205" t="s">
        <v>696</v>
      </c>
    </row>
    <row r="206" spans="1:9">
      <c r="A206" t="s">
        <v>1382</v>
      </c>
      <c r="B206" t="s">
        <v>1233</v>
      </c>
      <c r="C206" t="s">
        <v>2437</v>
      </c>
      <c r="D206" t="s">
        <v>1400</v>
      </c>
      <c r="E206" s="76" t="s">
        <v>507</v>
      </c>
      <c r="F206" t="s">
        <v>696</v>
      </c>
      <c r="G206" t="s">
        <v>685</v>
      </c>
      <c r="H206" s="76" t="s">
        <v>507</v>
      </c>
      <c r="I206" t="s">
        <v>696</v>
      </c>
    </row>
    <row r="207" spans="1:9">
      <c r="A207" t="s">
        <v>1383</v>
      </c>
      <c r="B207" t="s">
        <v>1234</v>
      </c>
      <c r="C207" t="s">
        <v>2204</v>
      </c>
      <c r="D207" t="s">
        <v>1404</v>
      </c>
      <c r="E207" s="76" t="s">
        <v>507</v>
      </c>
      <c r="F207" t="s">
        <v>696</v>
      </c>
      <c r="G207" t="s">
        <v>685</v>
      </c>
      <c r="H207" s="76" t="s">
        <v>507</v>
      </c>
      <c r="I207" t="s">
        <v>696</v>
      </c>
    </row>
    <row r="208" spans="1:9">
      <c r="A208" t="s">
        <v>1384</v>
      </c>
      <c r="B208" t="s">
        <v>1235</v>
      </c>
      <c r="C208" t="s">
        <v>2438</v>
      </c>
      <c r="D208" t="s">
        <v>1001</v>
      </c>
      <c r="E208" s="76" t="s">
        <v>507</v>
      </c>
      <c r="F208" t="s">
        <v>696</v>
      </c>
      <c r="G208" t="s">
        <v>685</v>
      </c>
      <c r="H208" s="76" t="s">
        <v>507</v>
      </c>
      <c r="I208" t="s">
        <v>696</v>
      </c>
    </row>
    <row r="209" spans="1:9">
      <c r="A209" t="s">
        <v>1388</v>
      </c>
      <c r="B209" t="s">
        <v>1239</v>
      </c>
      <c r="C209" t="s">
        <v>2439</v>
      </c>
      <c r="D209" t="s">
        <v>1400</v>
      </c>
      <c r="E209" s="76" t="s">
        <v>507</v>
      </c>
      <c r="F209" t="s">
        <v>696</v>
      </c>
      <c r="G209" t="s">
        <v>685</v>
      </c>
      <c r="H209" s="76" t="s">
        <v>507</v>
      </c>
      <c r="I209" t="s">
        <v>696</v>
      </c>
    </row>
    <row r="210" spans="1:9">
      <c r="A210" t="s">
        <v>1389</v>
      </c>
      <c r="B210" t="s">
        <v>1240</v>
      </c>
      <c r="C210" t="s">
        <v>2440</v>
      </c>
      <c r="D210" t="s">
        <v>1400</v>
      </c>
      <c r="E210" s="76" t="s">
        <v>507</v>
      </c>
      <c r="F210" t="s">
        <v>696</v>
      </c>
      <c r="G210" t="s">
        <v>685</v>
      </c>
      <c r="H210" s="76" t="s">
        <v>507</v>
      </c>
      <c r="I210" t="s">
        <v>696</v>
      </c>
    </row>
    <row r="211" spans="1:9">
      <c r="A211" t="s">
        <v>1323</v>
      </c>
      <c r="B211" t="s">
        <v>1324</v>
      </c>
      <c r="C211" t="s">
        <v>2299</v>
      </c>
      <c r="D211" t="s">
        <v>1404</v>
      </c>
      <c r="E211" s="76" t="s">
        <v>507</v>
      </c>
      <c r="F211" t="s">
        <v>696</v>
      </c>
      <c r="G211" t="s">
        <v>685</v>
      </c>
      <c r="H211" s="76" t="s">
        <v>507</v>
      </c>
      <c r="I211" t="s">
        <v>696</v>
      </c>
    </row>
    <row r="212" spans="1:9">
      <c r="A212" t="s">
        <v>1327</v>
      </c>
      <c r="B212" t="s">
        <v>1328</v>
      </c>
      <c r="C212" s="76" t="s">
        <v>2620</v>
      </c>
      <c r="D212" s="76" t="s">
        <v>995</v>
      </c>
      <c r="E212" s="76" t="s">
        <v>507</v>
      </c>
      <c r="F212" t="s">
        <v>696</v>
      </c>
      <c r="G212" t="s">
        <v>685</v>
      </c>
      <c r="H212" s="76" t="s">
        <v>507</v>
      </c>
      <c r="I212" t="s">
        <v>696</v>
      </c>
    </row>
    <row r="213" spans="1:9">
      <c r="A213" t="s">
        <v>1329</v>
      </c>
      <c r="B213" t="s">
        <v>1330</v>
      </c>
      <c r="C213" s="76" t="s">
        <v>2309</v>
      </c>
      <c r="D213" s="76" t="s">
        <v>1407</v>
      </c>
      <c r="E213" s="76" t="s">
        <v>507</v>
      </c>
      <c r="F213" t="s">
        <v>696</v>
      </c>
      <c r="G213" t="s">
        <v>685</v>
      </c>
      <c r="H213" s="76" t="s">
        <v>507</v>
      </c>
      <c r="I213" t="s">
        <v>696</v>
      </c>
    </row>
    <row r="214" spans="1:9">
      <c r="A214" t="s">
        <v>1333</v>
      </c>
      <c r="B214" t="s">
        <v>1334</v>
      </c>
      <c r="C214" s="76" t="s">
        <v>2315</v>
      </c>
      <c r="D214" s="76" t="s">
        <v>995</v>
      </c>
      <c r="E214" s="76" t="s">
        <v>507</v>
      </c>
      <c r="F214" t="s">
        <v>696</v>
      </c>
      <c r="G214" t="s">
        <v>685</v>
      </c>
      <c r="H214" s="76" t="s">
        <v>507</v>
      </c>
      <c r="I214" t="s">
        <v>696</v>
      </c>
    </row>
    <row r="215" spans="1:9">
      <c r="A215" t="s">
        <v>1335</v>
      </c>
      <c r="B215" t="s">
        <v>1336</v>
      </c>
      <c r="C215" s="76" t="s">
        <v>2319</v>
      </c>
      <c r="D215" s="76" t="s">
        <v>1407</v>
      </c>
      <c r="E215" s="76" t="s">
        <v>507</v>
      </c>
      <c r="F215" t="s">
        <v>696</v>
      </c>
      <c r="G215" t="s">
        <v>685</v>
      </c>
      <c r="H215" s="76" t="s">
        <v>507</v>
      </c>
      <c r="I215" t="s">
        <v>696</v>
      </c>
    </row>
    <row r="216" spans="1:9">
      <c r="A216" t="s">
        <v>728</v>
      </c>
      <c r="B216" t="s">
        <v>729</v>
      </c>
      <c r="C216" t="s">
        <v>2366</v>
      </c>
      <c r="D216" t="s">
        <v>981</v>
      </c>
      <c r="E216">
        <v>40988</v>
      </c>
      <c r="F216" t="s">
        <v>501</v>
      </c>
      <c r="G216" t="s">
        <v>501</v>
      </c>
      <c r="H216" t="s">
        <v>701</v>
      </c>
      <c r="I216" t="s">
        <v>501</v>
      </c>
    </row>
    <row r="217" spans="1:9">
      <c r="A217" t="s">
        <v>1395</v>
      </c>
      <c r="B217" t="s">
        <v>1396</v>
      </c>
      <c r="C217" t="s">
        <v>2441</v>
      </c>
      <c r="D217" t="s">
        <v>995</v>
      </c>
      <c r="E217" t="s">
        <v>507</v>
      </c>
      <c r="F217" t="s">
        <v>516</v>
      </c>
      <c r="G217" s="76" t="s">
        <v>685</v>
      </c>
      <c r="H217" t="s">
        <v>2429</v>
      </c>
      <c r="I217" t="s">
        <v>516</v>
      </c>
    </row>
    <row r="218" spans="1:9">
      <c r="A218" t="s">
        <v>1377</v>
      </c>
      <c r="B218" t="s">
        <v>2228</v>
      </c>
      <c r="C218" t="s">
        <v>2230</v>
      </c>
      <c r="D218" t="s">
        <v>1407</v>
      </c>
      <c r="E218" t="s">
        <v>507</v>
      </c>
      <c r="F218" t="s">
        <v>516</v>
      </c>
      <c r="G218" s="76" t="s">
        <v>685</v>
      </c>
      <c r="H218" t="s">
        <v>2429</v>
      </c>
      <c r="I218" t="s">
        <v>516</v>
      </c>
    </row>
    <row r="219" spans="1:9">
      <c r="A219" t="s">
        <v>1321</v>
      </c>
      <c r="B219" t="s">
        <v>1322</v>
      </c>
      <c r="C219" s="76" t="s">
        <v>2621</v>
      </c>
      <c r="D219" s="76" t="s">
        <v>1407</v>
      </c>
      <c r="E219" s="76" t="s">
        <v>507</v>
      </c>
      <c r="F219" t="s">
        <v>516</v>
      </c>
      <c r="G219" t="s">
        <v>516</v>
      </c>
      <c r="H219" t="s">
        <v>2429</v>
      </c>
      <c r="I219" t="s">
        <v>516</v>
      </c>
    </row>
    <row r="220" spans="1:9">
      <c r="A220" t="s">
        <v>2451</v>
      </c>
      <c r="B220" t="s">
        <v>2465</v>
      </c>
      <c r="C220" s="76" t="s">
        <v>2622</v>
      </c>
      <c r="D220" s="76" t="s">
        <v>1391</v>
      </c>
      <c r="E220" t="s">
        <v>507</v>
      </c>
      <c r="F220" t="s">
        <v>696</v>
      </c>
      <c r="G220" t="s">
        <v>685</v>
      </c>
      <c r="H220" s="76" t="s">
        <v>507</v>
      </c>
      <c r="I220" t="s">
        <v>696</v>
      </c>
    </row>
    <row r="221" spans="1:9">
      <c r="A221" t="s">
        <v>2452</v>
      </c>
      <c r="B221" t="s">
        <v>2466</v>
      </c>
      <c r="C221" s="76" t="s">
        <v>2485</v>
      </c>
      <c r="D221" s="76" t="s">
        <v>992</v>
      </c>
      <c r="E221" s="76">
        <v>40994</v>
      </c>
      <c r="F221" s="76" t="s">
        <v>501</v>
      </c>
      <c r="G221" s="76" t="s">
        <v>501</v>
      </c>
      <c r="H221" s="76" t="s">
        <v>495</v>
      </c>
      <c r="I221" t="s">
        <v>501</v>
      </c>
    </row>
    <row r="222" spans="1:9">
      <c r="A222" t="s">
        <v>2453</v>
      </c>
      <c r="B222" t="s">
        <v>2467</v>
      </c>
      <c r="C222" s="76" t="s">
        <v>2623</v>
      </c>
      <c r="D222" s="76" t="s">
        <v>1403</v>
      </c>
      <c r="E222" s="76" t="s">
        <v>507</v>
      </c>
      <c r="F222" s="76" t="s">
        <v>507</v>
      </c>
      <c r="G222" s="76" t="s">
        <v>507</v>
      </c>
      <c r="H222" s="76" t="s">
        <v>507</v>
      </c>
      <c r="I222">
        <v>0</v>
      </c>
    </row>
    <row r="223" spans="1:9">
      <c r="A223" t="s">
        <v>2454</v>
      </c>
      <c r="B223" t="s">
        <v>2559</v>
      </c>
      <c r="C223" t="s">
        <v>2491</v>
      </c>
      <c r="D223" t="s">
        <v>981</v>
      </c>
      <c r="E223">
        <v>40994</v>
      </c>
      <c r="F223" t="s">
        <v>501</v>
      </c>
      <c r="G223" t="s">
        <v>501</v>
      </c>
      <c r="H223" t="s">
        <v>703</v>
      </c>
      <c r="I223" t="s">
        <v>501</v>
      </c>
    </row>
    <row r="224" spans="1:9">
      <c r="A224" t="s">
        <v>2455</v>
      </c>
      <c r="B224" t="s">
        <v>2468</v>
      </c>
      <c r="C224" s="76" t="s">
        <v>2624</v>
      </c>
      <c r="D224" s="76" t="s">
        <v>981</v>
      </c>
      <c r="E224">
        <v>40996</v>
      </c>
      <c r="F224" t="s">
        <v>501</v>
      </c>
      <c r="G224" t="s">
        <v>501</v>
      </c>
      <c r="H224" s="76" t="s">
        <v>2625</v>
      </c>
      <c r="I224" t="s">
        <v>501</v>
      </c>
    </row>
    <row r="225" spans="1:9">
      <c r="A225" t="s">
        <v>2456</v>
      </c>
      <c r="B225" t="s">
        <v>2469</v>
      </c>
      <c r="C225" s="76" t="s">
        <v>2626</v>
      </c>
      <c r="D225" s="76" t="s">
        <v>1400</v>
      </c>
      <c r="E225" t="s">
        <v>507</v>
      </c>
      <c r="F225" t="s">
        <v>696</v>
      </c>
      <c r="G225" t="s">
        <v>685</v>
      </c>
      <c r="H225" s="76" t="s">
        <v>507</v>
      </c>
      <c r="I225" t="s">
        <v>696</v>
      </c>
    </row>
    <row r="226" spans="1:9">
      <c r="A226" t="s">
        <v>2457</v>
      </c>
      <c r="B226" t="s">
        <v>2470</v>
      </c>
      <c r="C226" s="76" t="s">
        <v>2627</v>
      </c>
      <c r="D226" s="76" t="s">
        <v>1404</v>
      </c>
      <c r="E226" s="76" t="s">
        <v>507</v>
      </c>
      <c r="F226" s="76" t="s">
        <v>507</v>
      </c>
      <c r="G226" s="76" t="s">
        <v>507</v>
      </c>
      <c r="H226" s="76" t="s">
        <v>507</v>
      </c>
      <c r="I226">
        <v>0</v>
      </c>
    </row>
    <row r="227" spans="1:9">
      <c r="A227" t="s">
        <v>2458</v>
      </c>
      <c r="B227" t="s">
        <v>2471</v>
      </c>
      <c r="C227" s="76" t="s">
        <v>2628</v>
      </c>
      <c r="D227" s="76" t="s">
        <v>999</v>
      </c>
      <c r="E227" t="s">
        <v>507</v>
      </c>
      <c r="F227" t="s">
        <v>696</v>
      </c>
      <c r="G227" t="s">
        <v>685</v>
      </c>
      <c r="H227" s="76" t="s">
        <v>507</v>
      </c>
      <c r="I227" t="s">
        <v>696</v>
      </c>
    </row>
    <row r="228" spans="1:9">
      <c r="A228" t="s">
        <v>2459</v>
      </c>
      <c r="B228" t="s">
        <v>2472</v>
      </c>
      <c r="C228" s="76" t="s">
        <v>2629</v>
      </c>
      <c r="D228" s="76" t="s">
        <v>992</v>
      </c>
      <c r="E228" s="76" t="s">
        <v>507</v>
      </c>
      <c r="F228" s="76" t="s">
        <v>696</v>
      </c>
      <c r="G228" s="76" t="s">
        <v>685</v>
      </c>
      <c r="H228" s="76" t="s">
        <v>507</v>
      </c>
      <c r="I228" t="s">
        <v>696</v>
      </c>
    </row>
    <row r="229" spans="1:9">
      <c r="A229" t="s">
        <v>2460</v>
      </c>
      <c r="B229" t="s">
        <v>2473</v>
      </c>
      <c r="C229" s="76" t="s">
        <v>2630</v>
      </c>
      <c r="D229" s="76" t="s">
        <v>995</v>
      </c>
      <c r="E229" s="76" t="s">
        <v>507</v>
      </c>
      <c r="F229" s="76" t="s">
        <v>507</v>
      </c>
      <c r="G229" s="76" t="s">
        <v>507</v>
      </c>
      <c r="H229" s="76" t="s">
        <v>507</v>
      </c>
      <c r="I229">
        <v>0</v>
      </c>
    </row>
    <row r="230" spans="1:9">
      <c r="A230" t="s">
        <v>2461</v>
      </c>
      <c r="B230" t="s">
        <v>2544</v>
      </c>
      <c r="C230" s="76" t="s">
        <v>2631</v>
      </c>
      <c r="D230" s="76" t="s">
        <v>1391</v>
      </c>
      <c r="E230" s="76">
        <v>40997</v>
      </c>
      <c r="F230" s="76" t="s">
        <v>501</v>
      </c>
      <c r="G230" s="76" t="s">
        <v>501</v>
      </c>
      <c r="H230" s="76" t="s">
        <v>495</v>
      </c>
      <c r="I230" t="s">
        <v>501</v>
      </c>
    </row>
    <row r="231" spans="1:9">
      <c r="A231" t="s">
        <v>2462</v>
      </c>
      <c r="B231" t="s">
        <v>2474</v>
      </c>
      <c r="C231" s="76" t="s">
        <v>2632</v>
      </c>
      <c r="D231" s="76" t="s">
        <v>1407</v>
      </c>
      <c r="E231" s="76" t="s">
        <v>507</v>
      </c>
      <c r="F231" s="76" t="s">
        <v>696</v>
      </c>
      <c r="G231" s="76" t="s">
        <v>685</v>
      </c>
      <c r="H231" s="76" t="s">
        <v>507</v>
      </c>
      <c r="I231" t="s">
        <v>696</v>
      </c>
    </row>
    <row r="232" spans="1:9">
      <c r="A232" t="s">
        <v>2463</v>
      </c>
      <c r="B232" t="s">
        <v>2475</v>
      </c>
      <c r="C232" s="76" t="s">
        <v>2518</v>
      </c>
      <c r="D232" s="76" t="s">
        <v>1400</v>
      </c>
      <c r="E232" s="76">
        <v>40998</v>
      </c>
      <c r="F232" s="76" t="s">
        <v>694</v>
      </c>
      <c r="G232" s="76" t="s">
        <v>694</v>
      </c>
      <c r="H232" s="76" t="s">
        <v>507</v>
      </c>
      <c r="I232" t="s">
        <v>694</v>
      </c>
    </row>
    <row r="233" spans="1:9">
      <c r="A233" t="s">
        <v>2464</v>
      </c>
      <c r="B233" t="s">
        <v>2551</v>
      </c>
      <c r="C233" s="76" t="s">
        <v>2521</v>
      </c>
      <c r="D233" s="76" t="s">
        <v>1403</v>
      </c>
      <c r="E233" s="76" t="s">
        <v>507</v>
      </c>
      <c r="F233" s="76" t="s">
        <v>507</v>
      </c>
      <c r="G233" s="76" t="s">
        <v>507</v>
      </c>
      <c r="H233" s="76" t="s">
        <v>507</v>
      </c>
      <c r="I233">
        <v>0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Portal_Prodemge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2012-04-13T20:47:32Z</dcterms:modified>
</cp:coreProperties>
</file>