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20" windowWidth="1081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B735" i="12"/>
  <c r="C735" i="12"/>
  <c r="D735" i="12"/>
  <c r="E735" i="12"/>
  <c r="F735" i="12"/>
  <c r="H735" i="12"/>
  <c r="B736" i="12"/>
  <c r="C736" i="12"/>
  <c r="D736" i="12"/>
  <c r="E736" i="12"/>
  <c r="F736" i="12"/>
  <c r="H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B734" i="12"/>
  <c r="C734" i="12"/>
  <c r="D734" i="12"/>
  <c r="E734" i="12"/>
  <c r="F734" i="12"/>
  <c r="H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B725" i="12" s="1"/>
  <c r="E692" i="12" l="1"/>
  <c r="E725" i="12"/>
  <c r="AG2078" i="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0" i="1" l="1"/>
  <c r="H731" i="12" s="1"/>
  <c r="B731" i="12"/>
  <c r="AG1787" i="1"/>
  <c r="H711" i="12" s="1"/>
  <c r="B711" i="12"/>
  <c r="AG1795" i="1"/>
  <c r="H705" i="12" s="1"/>
  <c r="B705" i="12"/>
  <c r="AG1796" i="1"/>
  <c r="H704" i="12" s="1"/>
  <c r="B704" i="12"/>
  <c r="AG1776" i="1"/>
  <c r="H691" i="12" s="1"/>
  <c r="B691" i="12"/>
  <c r="AG1767" i="1"/>
  <c r="H687" i="12" s="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69" i="12" l="1"/>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H595" i="1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23" i="1" l="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H342"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636" i="12" l="1"/>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<sst xmlns="http://schemas.openxmlformats.org/spreadsheetml/2006/main" count="74302" uniqueCount="23175">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</sst>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4" fillId="10" borderId="5" xfId="0" applyNumberFormat="1"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13" borderId="5" xfId="0" applyFont="1" applyFill="1" applyBorder="1" applyAlignment="1">
      <alignment horizontal="center"/>
    </xf>
    <xf numFmtId="0" fontId="0" fillId="13" borderId="5" xfId="0" applyFill="1" applyBorder="1" applyAlignment="1">
      <alignment horizontal="center"/>
    </xf>
    <xf numFmtId="0" fontId="0" fillId="13" borderId="5" xfId="0" applyFill="1" applyBorder="1"/>
    <xf numFmtId="0" fontId="0" fillId="13" borderId="9" xfId="0" applyFill="1" applyBorder="1"/>
    <xf numFmtId="14" fontId="0" fillId="13" borderId="9" xfId="0" applyNumberFormat="1" applyFill="1" applyBorder="1" applyAlignment="1"/>
    <xf numFmtId="14" fontId="0" fillId="13" borderId="9" xfId="0" applyNumberFormat="1" applyFill="1" applyBorder="1" applyAlignment="1">
      <alignment horizontal="center"/>
    </xf>
    <xf numFmtId="0" fontId="0" fillId="13" borderId="9" xfId="0" applyFill="1" applyBorder="1" applyAlignment="1">
      <alignment horizontal="left" vertical="center"/>
    </xf>
    <xf numFmtId="0" fontId="0" fillId="13" borderId="0" xfId="0" applyFill="1"/>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453"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B342" activePane="bottomRight" state="frozen"/>
      <selection pane="topRight" activeCell="B1" sqref="B1"/>
      <selection pane="bottomLeft" activeCell="A3" sqref="A3"/>
      <selection pane="bottomRight" activeCell="A722" sqref="A72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2"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23173</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23115</v>
      </c>
      <c r="M383" s="95" t="s">
        <v>23167</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c r="K620" s="450" t="s">
        <v>22724</v>
      </c>
      <c r="L620" s="95" t="s">
        <v>22752</v>
      </c>
      <c r="M620" s="95" t="s">
        <v>4066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c r="K712" s="444" t="s">
        <v>8445</v>
      </c>
      <c r="L712" s="160" t="s">
        <v>23090</v>
      </c>
      <c r="M712" s="95"/>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c r="K717" s="450" t="s">
        <v>22724</v>
      </c>
      <c r="L717" s="95" t="s">
        <v>23104</v>
      </c>
      <c r="M717" s="95" t="s">
        <v>4066</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23174</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c r="K724" s="36" t="s">
        <v>611</v>
      </c>
      <c r="L724" s="95" t="s">
        <v>23147</v>
      </c>
      <c r="M724" s="95" t="s">
        <v>4066</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c r="K726" s="444" t="s">
        <v>8445</v>
      </c>
      <c r="L726" s="95" t="s">
        <v>15986</v>
      </c>
      <c r="M726" s="95" t="s">
        <v>4066</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23164</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c r="K730" s="36" t="s">
        <v>611</v>
      </c>
      <c r="L730" s="95" t="s">
        <v>23165</v>
      </c>
      <c r="M730" s="95" t="s">
        <v>4066</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36" t="s">
        <v>611</v>
      </c>
      <c r="L731" s="95" t="s">
        <v>23169</v>
      </c>
      <c r="M731" s="95" t="s">
        <v>4066</v>
      </c>
      <c r="N731" s="15" t="s">
        <v>4066</v>
      </c>
    </row>
    <row r="732" spans="1:14" s="478" customFormat="1" ht="15.75" customHeight="1" x14ac:dyDescent="0.25">
      <c r="A732" s="471">
        <v>4588</v>
      </c>
      <c r="B732" s="472" t="str">
        <f>VLOOKUP(A732,VODANET!C$5:D2825,2,0)</f>
        <v>SES-IRAS-4588</v>
      </c>
      <c r="C732" s="472" t="str">
        <f>VLOOKUP(A732,VODANET!C$5:L2825,10,0)</f>
        <v>LIDER</v>
      </c>
      <c r="D732" s="473" t="str">
        <f>VLOOKUP(A732,VODANET!C$5:N2825,12,0)</f>
        <v>IRAÍ DE MINAS</v>
      </c>
      <c r="E732" s="474" t="str">
        <f>VLOOKUP(A732,VODANET!C$5:O2821,13,0)</f>
        <v>TRIÂNGULO DO NORTE</v>
      </c>
      <c r="F732" s="474" t="str">
        <f>VLOOKUP(A732,Anatel!A$3:R3740,18,0)</f>
        <v>ok</v>
      </c>
      <c r="G732" s="474"/>
      <c r="H732" s="475">
        <f>VLOOKUP(A732,VODANET!C$5:AG2825,31,0)</f>
        <v>41292</v>
      </c>
      <c r="I732" s="475">
        <v>41719</v>
      </c>
      <c r="J732" s="475"/>
      <c r="K732" s="476" t="s">
        <v>611</v>
      </c>
      <c r="L732" s="477" t="s">
        <v>23170</v>
      </c>
      <c r="M732" s="477" t="s">
        <v>4066</v>
      </c>
      <c r="N732" s="478" t="s">
        <v>4066</v>
      </c>
    </row>
    <row r="733" spans="1:14" s="478" customFormat="1" ht="15.75" customHeight="1" x14ac:dyDescent="0.25">
      <c r="A733" s="471">
        <v>4420</v>
      </c>
      <c r="B733" s="472" t="str">
        <f>VLOOKUP(A733,VODANET!C$5:D2827,2,0)</f>
        <v>SES-ARRI-4420</v>
      </c>
      <c r="C733" s="472" t="str">
        <f>VLOOKUP(A733,VODANET!C$5:L2827,10,0)</f>
        <v>LIDER</v>
      </c>
      <c r="D733" s="473" t="str">
        <f>VLOOKUP(A733,VODANET!C$5:N2827,12,0)</f>
        <v>ARAGUARI</v>
      </c>
      <c r="E733" s="474" t="str">
        <f>VLOOKUP(A733,VODANET!C$5:O2823,13,0)</f>
        <v>TRIÂNGULO DO NORTE</v>
      </c>
      <c r="F733" s="474" t="str">
        <f>VLOOKUP(A733,Anatel!A$3:R3742,18,0)</f>
        <v>ok</v>
      </c>
      <c r="G733" s="474"/>
      <c r="H733" s="475">
        <f>VLOOKUP(A733,VODANET!C$5:AG2827,31,0)</f>
        <v>41523</v>
      </c>
      <c r="I733" s="475">
        <v>41667</v>
      </c>
      <c r="J733" s="475"/>
      <c r="K733" s="476" t="s">
        <v>611</v>
      </c>
      <c r="L733" s="477" t="s">
        <v>23171</v>
      </c>
      <c r="M733" s="477" t="s">
        <v>4066</v>
      </c>
      <c r="N733" s="478"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c r="K734" s="36" t="s">
        <v>611</v>
      </c>
      <c r="L734" s="95" t="s">
        <v>23172</v>
      </c>
      <c r="M734" s="95" t="s">
        <v>4066</v>
      </c>
      <c r="N734" s="15" t="s">
        <v>4066</v>
      </c>
    </row>
    <row r="735" spans="1:14" ht="15.75" customHeight="1" x14ac:dyDescent="0.25">
      <c r="A735" s="20"/>
      <c r="B735" s="22" t="e">
        <f>VLOOKUP(A735,VODANET!C$5:D2829,2,0)</f>
        <v>#N/A</v>
      </c>
      <c r="C735" s="22" t="e">
        <f>VLOOKUP(A735,VODANET!C$5:L2829,10,0)</f>
        <v>#N/A</v>
      </c>
      <c r="D735" s="10" t="e">
        <f>VLOOKUP(A735,VODANET!C$5:N2829,12,0)</f>
        <v>#N/A</v>
      </c>
      <c r="E735" s="356" t="e">
        <f>VLOOKUP(A735,VODANET!C$5:O2825,13,0)</f>
        <v>#N/A</v>
      </c>
      <c r="F735" s="356" t="e">
        <f>VLOOKUP(A735,Anatel!A$3:R3744,18,0)</f>
        <v>#N/A</v>
      </c>
      <c r="G735" s="356"/>
      <c r="H735" s="13" t="e">
        <f>VLOOKUP(A735,VODANET!C$5:AG2829,31,0)</f>
        <v>#N/A</v>
      </c>
      <c r="I735" s="13"/>
      <c r="J735" s="13"/>
      <c r="K735" s="36"/>
      <c r="L735" s="95"/>
      <c r="M735" s="95" t="s">
        <v>4066</v>
      </c>
      <c r="N735" s="15" t="s">
        <v>4066</v>
      </c>
    </row>
    <row r="736" spans="1:14" ht="15.75" customHeight="1" x14ac:dyDescent="0.25">
      <c r="A736" s="20"/>
      <c r="B736" s="22" t="e">
        <f>VLOOKUP(A736,VODANET!C$5:D2830,2,0)</f>
        <v>#N/A</v>
      </c>
      <c r="C736" s="22" t="e">
        <f>VLOOKUP(A736,VODANET!C$5:L2830,10,0)</f>
        <v>#N/A</v>
      </c>
      <c r="D736" s="10" t="e">
        <f>VLOOKUP(A736,VODANET!C$5:N2830,12,0)</f>
        <v>#N/A</v>
      </c>
      <c r="E736" s="356" t="e">
        <f>VLOOKUP(A736,VODANET!C$5:O2826,13,0)</f>
        <v>#N/A</v>
      </c>
      <c r="F736" s="356" t="e">
        <f>VLOOKUP(A736,Anatel!A$3:R3745,18,0)</f>
        <v>#N/A</v>
      </c>
      <c r="G736" s="356"/>
      <c r="H736" s="13" t="e">
        <f>VLOOKUP(A736,VODANET!C$5:AG2830,31,0)</f>
        <v>#N/A</v>
      </c>
      <c r="I736" s="13"/>
      <c r="J736" s="13"/>
      <c r="K736" s="36"/>
      <c r="L736" s="95"/>
      <c r="M736" s="95" t="s">
        <v>4066</v>
      </c>
      <c r="N736" s="15" t="s">
        <v>4066</v>
      </c>
    </row>
    <row r="737" spans="1:14" ht="15.75" customHeight="1" x14ac:dyDescent="0.25">
      <c r="A737" s="20"/>
      <c r="B737" s="22" t="e">
        <f>VLOOKUP(A737,VODANET!C$5:D2831,2,0)</f>
        <v>#N/A</v>
      </c>
      <c r="C737" s="22" t="e">
        <f>VLOOKUP(A737,VODANET!C$5:L2831,10,0)</f>
        <v>#N/A</v>
      </c>
      <c r="D737" s="10" t="e">
        <f>VLOOKUP(A737,VODANET!C$5:N2831,12,0)</f>
        <v>#N/A</v>
      </c>
      <c r="E737" s="356" t="e">
        <f>VLOOKUP(A737,VODANET!C$5:O2827,13,0)</f>
        <v>#N/A</v>
      </c>
      <c r="F737" s="356" t="e">
        <f>VLOOKUP(A737,Anatel!A$3:R3746,18,0)</f>
        <v>#N/A</v>
      </c>
      <c r="G737" s="356"/>
      <c r="H737" s="13" t="e">
        <f>VLOOKUP(A737,VODANET!C$5:AG2831,31,0)</f>
        <v>#N/A</v>
      </c>
      <c r="I737" s="13"/>
      <c r="J737" s="13"/>
      <c r="K737" s="36"/>
      <c r="L737" s="95"/>
      <c r="M737" s="95" t="s">
        <v>4066</v>
      </c>
      <c r="N737" s="15" t="s">
        <v>4066</v>
      </c>
    </row>
    <row r="738" spans="1:14" ht="15.75" customHeight="1" x14ac:dyDescent="0.25">
      <c r="A738" s="20"/>
      <c r="B738" s="22" t="e">
        <f>VLOOKUP(A738,VODANET!C$5:D2832,2,0)</f>
        <v>#N/A</v>
      </c>
      <c r="C738" s="22" t="e">
        <f>VLOOKUP(A738,VODANET!C$5:L2832,10,0)</f>
        <v>#N/A</v>
      </c>
      <c r="D738" s="10" t="e">
        <f>VLOOKUP(A738,VODANET!C$5:N2832,12,0)</f>
        <v>#N/A</v>
      </c>
      <c r="E738" s="356" t="e">
        <f>VLOOKUP(A738,VODANET!C$5:O2828,13,0)</f>
        <v>#N/A</v>
      </c>
      <c r="F738" s="356" t="e">
        <f>VLOOKUP(A738,Anatel!A$3:R3747,18,0)</f>
        <v>#N/A</v>
      </c>
      <c r="G738" s="356"/>
      <c r="H738" s="13" t="e">
        <f>VLOOKUP(A738,VODANET!C$5:AG2832,31,0)</f>
        <v>#N/A</v>
      </c>
      <c r="I738" s="13"/>
      <c r="J738" s="13"/>
      <c r="K738" s="36"/>
      <c r="L738" s="95"/>
      <c r="M738" s="95" t="s">
        <v>4066</v>
      </c>
      <c r="N738" s="15" t="s">
        <v>4066</v>
      </c>
    </row>
    <row r="739" spans="1:14" ht="15.75" customHeight="1" x14ac:dyDescent="0.25">
      <c r="A739" s="20"/>
      <c r="B739" s="22" t="e">
        <f>VLOOKUP(A739,VODANET!C$5:D2833,2,0)</f>
        <v>#N/A</v>
      </c>
      <c r="C739" s="22" t="e">
        <f>VLOOKUP(A739,VODANET!C$5:L2833,10,0)</f>
        <v>#N/A</v>
      </c>
      <c r="D739" s="10" t="e">
        <f>VLOOKUP(A739,VODANET!C$5:N2833,12,0)</f>
        <v>#N/A</v>
      </c>
      <c r="E739" s="356" t="e">
        <f>VLOOKUP(A739,VODANET!C$5:O2829,13,0)</f>
        <v>#N/A</v>
      </c>
      <c r="F739" s="356" t="e">
        <f>VLOOKUP(A739,Anatel!A$3:R3748,18,0)</f>
        <v>#N/A</v>
      </c>
      <c r="G739" s="356"/>
      <c r="H739" s="13" t="e">
        <f>VLOOKUP(A739,VODANET!C$5:AG2833,31,0)</f>
        <v>#N/A</v>
      </c>
      <c r="I739" s="13"/>
      <c r="J739" s="13"/>
      <c r="K739" s="36"/>
      <c r="L739" s="95"/>
      <c r="M739" s="95" t="s">
        <v>4066</v>
      </c>
      <c r="N739" s="15" t="s">
        <v>4066</v>
      </c>
    </row>
    <row r="740" spans="1:14" ht="15.75" customHeight="1" x14ac:dyDescent="0.25">
      <c r="A740" s="20"/>
      <c r="B740" s="22" t="e">
        <f>VLOOKUP(A740,VODANET!C$5:D2834,2,0)</f>
        <v>#N/A</v>
      </c>
      <c r="C740" s="22" t="e">
        <f>VLOOKUP(A740,VODANET!C$5:L2834,10,0)</f>
        <v>#N/A</v>
      </c>
      <c r="D740" s="10" t="e">
        <f>VLOOKUP(A740,VODANET!C$5:N2834,12,0)</f>
        <v>#N/A</v>
      </c>
      <c r="E740" s="356" t="e">
        <f>VLOOKUP(A740,VODANET!C$5:O2830,13,0)</f>
        <v>#N/A</v>
      </c>
      <c r="F740" s="356" t="e">
        <f>VLOOKUP(A740,Anatel!A$3:R3749,18,0)</f>
        <v>#N/A</v>
      </c>
      <c r="G740" s="356"/>
      <c r="H740" s="13" t="e">
        <f>VLOOKUP(A740,VODANET!C$5:AG2834,31,0)</f>
        <v>#N/A</v>
      </c>
      <c r="I740" s="13"/>
      <c r="J740" s="13"/>
      <c r="K740" s="36"/>
      <c r="L740" s="95"/>
      <c r="M740" s="95" t="s">
        <v>4066</v>
      </c>
      <c r="N740" s="15" t="s">
        <v>4066</v>
      </c>
    </row>
    <row r="741" spans="1:14" ht="15.75" customHeight="1" x14ac:dyDescent="0.25">
      <c r="A741" s="20"/>
      <c r="B741" s="22" t="e">
        <f>VLOOKUP(A741,VODANET!C$5:D2835,2,0)</f>
        <v>#N/A</v>
      </c>
      <c r="C741" s="22" t="e">
        <f>VLOOKUP(A741,VODANET!C$5:L2835,10,0)</f>
        <v>#N/A</v>
      </c>
      <c r="D741" s="10" t="e">
        <f>VLOOKUP(A741,VODANET!C$5:N2835,12,0)</f>
        <v>#N/A</v>
      </c>
      <c r="E741" s="356" t="e">
        <f>VLOOKUP(A741,VODANET!C$5:O2831,13,0)</f>
        <v>#N/A</v>
      </c>
      <c r="F741" s="356" t="e">
        <f>VLOOKUP(A741,Anatel!A$3:R3750,18,0)</f>
        <v>#N/A</v>
      </c>
      <c r="G741" s="356"/>
      <c r="H741" s="13" t="e">
        <f>VLOOKUP(A741,VODANET!C$5:AG2835,31,0)</f>
        <v>#N/A</v>
      </c>
      <c r="I741" s="13"/>
      <c r="J741" s="13"/>
      <c r="K741" s="36"/>
      <c r="L741" s="95"/>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9"/>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9"/>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9"/>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9"/>
      <c r="H10" s="57">
        <f>F10-G9</f>
        <v>257</v>
      </c>
      <c r="I10" s="57">
        <f>(H10-C10)-J10-M8</f>
        <v>23</v>
      </c>
      <c r="J10" s="57">
        <v>7</v>
      </c>
    </row>
    <row r="11" spans="2:28" x14ac:dyDescent="0.25">
      <c r="B11" s="57" t="s">
        <v>20152</v>
      </c>
      <c r="C11" s="57">
        <v>307</v>
      </c>
      <c r="D11" s="57">
        <f>O14</f>
        <v>2516</v>
      </c>
      <c r="E11" s="57">
        <f>D14</f>
        <v>615</v>
      </c>
      <c r="F11" s="57">
        <f>D11-E11</f>
        <v>1901</v>
      </c>
      <c r="G11" s="469"/>
      <c r="H11" s="57">
        <f>F11-G9</f>
        <v>472</v>
      </c>
      <c r="I11" s="57">
        <f>(H11-C11)-J11-M7</f>
        <v>115</v>
      </c>
      <c r="J11" s="57">
        <v>20</v>
      </c>
    </row>
    <row r="12" spans="2:28" x14ac:dyDescent="0.25">
      <c r="B12" s="57" t="s">
        <v>20149</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workbookViewId="0">
      <selection sqref="A1:E493"/>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20140</v>
      </c>
      <c r="B1" s="470"/>
      <c r="C1" s="470"/>
      <c r="D1" s="470"/>
      <c r="E1" s="470"/>
      <c r="G1" s="470" t="s">
        <v>4131</v>
      </c>
      <c r="H1" s="470"/>
      <c r="I1" s="470"/>
      <c r="J1" s="470"/>
      <c r="K1" s="470"/>
      <c r="M1" s="470" t="s">
        <v>4130</v>
      </c>
      <c r="N1" s="470"/>
      <c r="O1" s="470"/>
      <c r="P1" s="470"/>
      <c r="Q1" s="470"/>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2014-05-14T20:29:41Z</dcterms:modified>
</cp:coreProperties>
</file>