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20" windowWidth="1081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Reparos!$A$2:$O$755</definedName>
    <definedName name="_xlnm._FilterDatabase" localSheetId="4" hidden="1">SAOM!$A$1:$AD$2113</definedName>
    <definedName name="_xlnm._FilterDatabase" localSheetId="9" hidden="1">Tecnicos!$A$2:$E$9</definedName>
    <definedName name="_xlnm._FilterDatabase" localSheetId="0" hidden="1">VODANET!$A$4:$AI$2114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B744" i="12" l="1"/>
  <c r="C744" i="12"/>
  <c r="D744" i="12"/>
  <c r="E744" i="12"/>
  <c r="F744" i="12"/>
  <c r="H744" i="12"/>
  <c r="B745" i="12"/>
  <c r="C745" i="12"/>
  <c r="D745" i="12"/>
  <c r="E745" i="12"/>
  <c r="F745" i="12"/>
  <c r="H745" i="12"/>
  <c r="B746" i="12"/>
  <c r="C746" i="12"/>
  <c r="D746" i="12"/>
  <c r="E746" i="12"/>
  <c r="F746" i="12"/>
  <c r="H746" i="12"/>
  <c r="B747" i="12"/>
  <c r="C747" i="12"/>
  <c r="D747" i="12"/>
  <c r="E747" i="12"/>
  <c r="F747" i="12"/>
  <c r="H747" i="12"/>
  <c r="B748" i="12"/>
  <c r="C748" i="12"/>
  <c r="D748" i="12"/>
  <c r="E748" i="12"/>
  <c r="F748" i="12"/>
  <c r="H748" i="12"/>
  <c r="B749" i="12"/>
  <c r="C749" i="12"/>
  <c r="D749" i="12"/>
  <c r="E749" i="12"/>
  <c r="F749" i="12"/>
  <c r="H749" i="12"/>
  <c r="B750" i="12"/>
  <c r="C750" i="12"/>
  <c r="D750" i="12"/>
  <c r="E750" i="12"/>
  <c r="F750" i="12"/>
  <c r="H750" i="12"/>
  <c r="B751" i="12"/>
  <c r="C751" i="12"/>
  <c r="D751" i="12"/>
  <c r="E751" i="12"/>
  <c r="F751" i="12"/>
  <c r="H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8" i="12" s="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0" i="1" l="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23" i="1" l="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H329"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E68" i="12" l="1"/>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2" i="1" l="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78" i="1" l="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E602"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5" i="1" l="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E455"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4"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E87" i="12" l="1"/>
  <c r="E736" i="12"/>
  <c r="AG116" i="1"/>
  <c r="H736" i="12" s="1"/>
  <c r="B736" i="12"/>
  <c r="AG166" i="1"/>
  <c r="H718" i="12" s="1"/>
  <c r="B718" i="12"/>
  <c r="AG277" i="1"/>
  <c r="H710" i="12" s="1"/>
  <c r="B710" i="12"/>
  <c r="AG172" i="1"/>
  <c r="H684" i="12" s="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54" i="12" l="1"/>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<sst xmlns="http://schemas.openxmlformats.org/spreadsheetml/2006/main" count="74306" uniqueCount="23177">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</sst>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8" borderId="9" xfId="0" applyNumberForma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4"/>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23152</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23073</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23103</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23094</v>
      </c>
      <c r="AA2106" s="16"/>
      <c r="AB2106" s="426"/>
      <c r="AC2106" s="258" t="s">
        <v>453</v>
      </c>
      <c r="AD2106" s="60" t="s">
        <v>23095</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23073</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23073</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23073</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23073</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23107</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A agendar</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14"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23162</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t="s">
        <v>453</v>
      </c>
      <c r="J2114" s="37" t="s">
        <v>22850</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sheetData>
  <autoFilter ref="A4:AI211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5"/>
  <sheetViews>
    <sheetView zoomScale="90" zoomScaleNormal="90" workbookViewId="0">
      <pane xSplit="1" ySplit="2" topLeftCell="F3" activePane="bottomRight" state="frozen"/>
      <selection pane="topRight" activeCell="B1" sqref="B1"/>
      <selection pane="bottomLeft" activeCell="A3" sqref="A3"/>
      <selection pane="bottomRight" activeCell="K764" sqref="K76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2" t="s">
        <v>22724</v>
      </c>
      <c r="L131" s="94" t="s">
        <v>20576</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23173</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23115</v>
      </c>
      <c r="M383" s="95" t="s">
        <v>23167</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23122</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95"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23145</v>
      </c>
      <c r="N456" s="15" t="s">
        <v>23146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36" t="s">
        <v>611</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23097</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23071</v>
      </c>
      <c r="M614" s="95" t="s">
        <v>23072</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23167</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23168</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23081</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23101</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c r="K620" s="450" t="s">
        <v>22724</v>
      </c>
      <c r="L620" s="95" t="s">
        <v>22752</v>
      </c>
      <c r="M620" s="95" t="s">
        <v>4066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23108</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23076</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23070</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23079</v>
      </c>
      <c r="N685" s="15" t="s">
        <v>23080</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23077</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23110</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23086</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23078</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23102</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23093</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23100</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23113</v>
      </c>
      <c r="M699" s="95" t="s">
        <v>23114</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23106</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23067</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23068</v>
      </c>
      <c r="M702" s="95" t="s">
        <v>23082</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23068</v>
      </c>
      <c r="M703" s="95" t="s">
        <v>23085</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23069</v>
      </c>
      <c r="M704" s="95" t="s">
        <v>23084</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23075</v>
      </c>
      <c r="M705" s="95" t="s">
        <v>23083</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23105</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23074</v>
      </c>
      <c r="M708" s="95" t="s">
        <v>23092</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23087</v>
      </c>
      <c r="M709" s="95" t="s">
        <v>23116</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23088</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23089</v>
      </c>
      <c r="M711" s="349" t="s">
        <v>23118</v>
      </c>
      <c r="N711" s="15" t="s">
        <v>23149</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c r="K712" s="470" t="s">
        <v>8443</v>
      </c>
      <c r="L712" s="160" t="s">
        <v>23090</v>
      </c>
      <c r="M712" s="95"/>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23091</v>
      </c>
      <c r="M713" s="95" t="s">
        <v>23143</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70" t="s">
        <v>8443</v>
      </c>
      <c r="L714" s="95" t="s">
        <v>23096</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23098</v>
      </c>
      <c r="M715" s="95" t="s">
        <v>23119</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23099</v>
      </c>
      <c r="M716" s="95" t="s">
        <v>23117</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22724</v>
      </c>
      <c r="L717" s="95" t="s">
        <v>23104</v>
      </c>
      <c r="M717" s="95" t="s">
        <v>20599</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23109</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23111</v>
      </c>
      <c r="M719" s="95" t="s">
        <v>23121</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23112</v>
      </c>
      <c r="M720" s="95" t="s">
        <v>23120</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23142</v>
      </c>
      <c r="M721" s="95" t="s">
        <v>23150</v>
      </c>
      <c r="N721" s="15" t="s">
        <v>23151</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23174</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36" t="s">
        <v>8443</v>
      </c>
      <c r="L723" s="95" t="s">
        <v>23144</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c r="K724" s="470" t="s">
        <v>8443</v>
      </c>
      <c r="L724" s="95" t="s">
        <v>23147</v>
      </c>
      <c r="M724" s="95" t="s">
        <v>4066</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23148</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470" t="s">
        <v>8443</v>
      </c>
      <c r="L726" s="95" t="s">
        <v>15986</v>
      </c>
      <c r="M726" s="95" t="s">
        <v>20565</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23163</v>
      </c>
      <c r="M728" s="95" t="s">
        <v>23166</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23164</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c r="K730" s="444" t="s">
        <v>8445</v>
      </c>
      <c r="L730" s="95" t="s">
        <v>23165</v>
      </c>
      <c r="M730" s="95" t="s">
        <v>4066</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70" t="s">
        <v>8443</v>
      </c>
      <c r="L731" s="95" t="s">
        <v>23169</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c r="K732" s="444" t="s">
        <v>8445</v>
      </c>
      <c r="L732" s="95" t="s">
        <v>23170</v>
      </c>
      <c r="M732" s="95" t="s">
        <v>4066</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f>VLOOKUP(A733,VODANET!C$5:AG2827,31,0)</f>
        <v>41523</v>
      </c>
      <c r="I733" s="13">
        <v>41667</v>
      </c>
      <c r="J733" s="13"/>
      <c r="K733" s="444" t="s">
        <v>8445</v>
      </c>
      <c r="L733" s="95" t="s">
        <v>23171</v>
      </c>
      <c r="M733" s="95" t="s">
        <v>4066</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c r="K734" s="470" t="s">
        <v>8443</v>
      </c>
      <c r="L734" s="95" t="s">
        <v>23172</v>
      </c>
      <c r="M734" s="95" t="s">
        <v>4066</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70" t="s">
        <v>8443</v>
      </c>
      <c r="L735" s="95" t="s">
        <v>23175</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c r="K736" s="450" t="s">
        <v>22724</v>
      </c>
      <c r="L736" s="95" t="s">
        <v>23176</v>
      </c>
      <c r="M736" s="95" t="s">
        <v>4066</v>
      </c>
      <c r="N736" s="15" t="s">
        <v>4066</v>
      </c>
    </row>
    <row r="737" spans="1:14" ht="15.75" customHeight="1" x14ac:dyDescent="0.25">
      <c r="A737" s="20"/>
      <c r="B737" s="22" t="e">
        <f>VLOOKUP(A737,VODANET!C$5:D2831,2,0)</f>
        <v>#N/A</v>
      </c>
      <c r="C737" s="22" t="e">
        <f>VLOOKUP(A737,VODANET!C$5:L2831,10,0)</f>
        <v>#N/A</v>
      </c>
      <c r="D737" s="10" t="e">
        <f>VLOOKUP(A737,VODANET!C$5:N2831,12,0)</f>
        <v>#N/A</v>
      </c>
      <c r="E737" s="356" t="e">
        <f>VLOOKUP(A737,VODANET!C$5:O2827,13,0)</f>
        <v>#N/A</v>
      </c>
      <c r="F737" s="356" t="e">
        <f>VLOOKUP(A737,Anatel!A$3:R3746,18,0)</f>
        <v>#N/A</v>
      </c>
      <c r="G737" s="356"/>
      <c r="H737" s="13" t="e">
        <f>VLOOKUP(A737,VODANET!C$5:AG2831,31,0)</f>
        <v>#N/A</v>
      </c>
      <c r="I737" s="13"/>
      <c r="J737" s="13"/>
      <c r="K737" s="36"/>
      <c r="L737" s="95"/>
      <c r="M737" s="95" t="s">
        <v>4066</v>
      </c>
      <c r="N737" s="15" t="s">
        <v>4066</v>
      </c>
    </row>
    <row r="738" spans="1:14" ht="15.75" customHeight="1" x14ac:dyDescent="0.25">
      <c r="A738" s="20"/>
      <c r="B738" s="22" t="e">
        <f>VLOOKUP(A738,VODANET!C$5:D2832,2,0)</f>
        <v>#N/A</v>
      </c>
      <c r="C738" s="22" t="e">
        <f>VLOOKUP(A738,VODANET!C$5:L2832,10,0)</f>
        <v>#N/A</v>
      </c>
      <c r="D738" s="10" t="e">
        <f>VLOOKUP(A738,VODANET!C$5:N2832,12,0)</f>
        <v>#N/A</v>
      </c>
      <c r="E738" s="356" t="e">
        <f>VLOOKUP(A738,VODANET!C$5:O2828,13,0)</f>
        <v>#N/A</v>
      </c>
      <c r="F738" s="356" t="e">
        <f>VLOOKUP(A738,Anatel!A$3:R3747,18,0)</f>
        <v>#N/A</v>
      </c>
      <c r="G738" s="356"/>
      <c r="H738" s="13" t="e">
        <f>VLOOKUP(A738,VODANET!C$5:AG2832,31,0)</f>
        <v>#N/A</v>
      </c>
      <c r="I738" s="13"/>
      <c r="J738" s="13"/>
      <c r="K738" s="36"/>
      <c r="L738" s="95"/>
      <c r="M738" s="95" t="s">
        <v>4066</v>
      </c>
      <c r="N738" s="15" t="s">
        <v>4066</v>
      </c>
    </row>
    <row r="739" spans="1:14" ht="15.75" customHeight="1" x14ac:dyDescent="0.25">
      <c r="A739" s="20"/>
      <c r="B739" s="22" t="e">
        <f>VLOOKUP(A739,VODANET!C$5:D2833,2,0)</f>
        <v>#N/A</v>
      </c>
      <c r="C739" s="22" t="e">
        <f>VLOOKUP(A739,VODANET!C$5:L2833,10,0)</f>
        <v>#N/A</v>
      </c>
      <c r="D739" s="10" t="e">
        <f>VLOOKUP(A739,VODANET!C$5:N2833,12,0)</f>
        <v>#N/A</v>
      </c>
      <c r="E739" s="356" t="e">
        <f>VLOOKUP(A739,VODANET!C$5:O2829,13,0)</f>
        <v>#N/A</v>
      </c>
      <c r="F739" s="356" t="e">
        <f>VLOOKUP(A739,Anatel!A$3:R3748,18,0)</f>
        <v>#N/A</v>
      </c>
      <c r="G739" s="356"/>
      <c r="H739" s="13" t="e">
        <f>VLOOKUP(A739,VODANET!C$5:AG2833,31,0)</f>
        <v>#N/A</v>
      </c>
      <c r="I739" s="13"/>
      <c r="J739" s="13"/>
      <c r="K739" s="36"/>
      <c r="L739" s="95"/>
      <c r="M739" s="95" t="s">
        <v>4066</v>
      </c>
      <c r="N739" s="15" t="s">
        <v>4066</v>
      </c>
    </row>
    <row r="740" spans="1:14" ht="15.75" customHeight="1" x14ac:dyDescent="0.25">
      <c r="A740" s="20"/>
      <c r="B740" s="22" t="e">
        <f>VLOOKUP(A740,VODANET!C$5:D2834,2,0)</f>
        <v>#N/A</v>
      </c>
      <c r="C740" s="22" t="e">
        <f>VLOOKUP(A740,VODANET!C$5:L2834,10,0)</f>
        <v>#N/A</v>
      </c>
      <c r="D740" s="10" t="e">
        <f>VLOOKUP(A740,VODANET!C$5:N2834,12,0)</f>
        <v>#N/A</v>
      </c>
      <c r="E740" s="356" t="e">
        <f>VLOOKUP(A740,VODANET!C$5:O2830,13,0)</f>
        <v>#N/A</v>
      </c>
      <c r="F740" s="356" t="e">
        <f>VLOOKUP(A740,Anatel!A$3:R3749,18,0)</f>
        <v>#N/A</v>
      </c>
      <c r="G740" s="356"/>
      <c r="H740" s="13" t="e">
        <f>VLOOKUP(A740,VODANET!C$5:AG2834,31,0)</f>
        <v>#N/A</v>
      </c>
      <c r="I740" s="13"/>
      <c r="J740" s="13"/>
      <c r="K740" s="36"/>
      <c r="L740" s="95"/>
      <c r="M740" s="95" t="s">
        <v>4066</v>
      </c>
      <c r="N740" s="15" t="s">
        <v>4066</v>
      </c>
    </row>
    <row r="741" spans="1:14" ht="15.75" customHeight="1" x14ac:dyDescent="0.25">
      <c r="A741" s="20"/>
      <c r="B741" s="22" t="e">
        <f>VLOOKUP(A741,VODANET!C$5:D2835,2,0)</f>
        <v>#N/A</v>
      </c>
      <c r="C741" s="22" t="e">
        <f>VLOOKUP(A741,VODANET!C$5:L2835,10,0)</f>
        <v>#N/A</v>
      </c>
      <c r="D741" s="10" t="e">
        <f>VLOOKUP(A741,VODANET!C$5:N2835,12,0)</f>
        <v>#N/A</v>
      </c>
      <c r="E741" s="356" t="e">
        <f>VLOOKUP(A741,VODANET!C$5:O2831,13,0)</f>
        <v>#N/A</v>
      </c>
      <c r="F741" s="356" t="e">
        <f>VLOOKUP(A741,Anatel!A$3:R3750,18,0)</f>
        <v>#N/A</v>
      </c>
      <c r="G741" s="356"/>
      <c r="H741" s="13" t="e">
        <f>VLOOKUP(A741,VODANET!C$5:AG2835,31,0)</f>
        <v>#N/A</v>
      </c>
      <c r="I741" s="13"/>
      <c r="J741" s="13"/>
      <c r="K741" s="36"/>
      <c r="L741" s="95"/>
      <c r="M741" s="95" t="s">
        <v>4066</v>
      </c>
      <c r="N741" s="15" t="s">
        <v>4066</v>
      </c>
    </row>
    <row r="742" spans="1:14" ht="15.75" customHeight="1" x14ac:dyDescent="0.25">
      <c r="A742" s="20"/>
      <c r="B742" s="22" t="e">
        <f>VLOOKUP(A742,VODANET!C$5:D2836,2,0)</f>
        <v>#N/A</v>
      </c>
      <c r="C742" s="22" t="e">
        <f>VLOOKUP(A742,VODANET!C$5:L2836,10,0)</f>
        <v>#N/A</v>
      </c>
      <c r="D742" s="10" t="e">
        <f>VLOOKUP(A742,VODANET!C$5:N2836,12,0)</f>
        <v>#N/A</v>
      </c>
      <c r="E742" s="356" t="e">
        <f>VLOOKUP(A742,VODANET!C$5:O2832,13,0)</f>
        <v>#N/A</v>
      </c>
      <c r="F742" s="356" t="e">
        <f>VLOOKUP(A742,Anatel!A$3:R3751,18,0)</f>
        <v>#N/A</v>
      </c>
      <c r="G742" s="356"/>
      <c r="H742" s="13" t="e">
        <f>VLOOKUP(A742,VODANET!C$5:AG2836,31,0)</f>
        <v>#N/A</v>
      </c>
      <c r="I742" s="13"/>
      <c r="J742" s="13"/>
      <c r="K742" s="36"/>
      <c r="L742" s="95"/>
      <c r="M742" s="95" t="s">
        <v>4066</v>
      </c>
      <c r="N742" s="15" t="s">
        <v>4066</v>
      </c>
    </row>
    <row r="743" spans="1:14" s="15" customFormat="1" ht="15.75" customHeight="1" x14ac:dyDescent="0.25">
      <c r="A743" s="20"/>
      <c r="B743" s="22" t="e">
        <f>VLOOKUP(A743,VODANET!C$5:D2837,2,0)</f>
        <v>#N/A</v>
      </c>
      <c r="C743" s="22" t="e">
        <f>VLOOKUP(A743,VODANET!C$5:L2837,10,0)</f>
        <v>#N/A</v>
      </c>
      <c r="D743" s="10" t="e">
        <f>VLOOKUP(A743,VODANET!C$5:N2837,12,0)</f>
        <v>#N/A</v>
      </c>
      <c r="E743" s="356" t="e">
        <f>VLOOKUP(A743,VODANET!C$5:O2833,13,0)</f>
        <v>#N/A</v>
      </c>
      <c r="F743" s="356" t="e">
        <f>VLOOKUP(A743,Anatel!A$3:R3752,18,0)</f>
        <v>#N/A</v>
      </c>
      <c r="G743" s="356"/>
      <c r="H743" s="13" t="e">
        <f>VLOOKUP(A743,VODANET!C$5:AG2837,31,0)</f>
        <v>#N/A</v>
      </c>
      <c r="I743" s="13"/>
      <c r="J743" s="13"/>
      <c r="K743" s="36"/>
      <c r="L743" s="95"/>
      <c r="M743" s="95" t="s">
        <v>4066</v>
      </c>
      <c r="N743" s="15" t="s">
        <v>4066</v>
      </c>
    </row>
    <row r="744" spans="1:14" s="15" customFormat="1" ht="15.75" customHeight="1" x14ac:dyDescent="0.25">
      <c r="A744" s="20"/>
      <c r="B744" s="22" t="e">
        <f>VLOOKUP(A744,VODANET!C$5:D2838,2,0)</f>
        <v>#N/A</v>
      </c>
      <c r="C744" s="22" t="e">
        <f>VLOOKUP(A744,VODANET!C$5:L2838,10,0)</f>
        <v>#N/A</v>
      </c>
      <c r="D744" s="10" t="e">
        <f>VLOOKUP(A744,VODANET!C$5:N2838,12,0)</f>
        <v>#N/A</v>
      </c>
      <c r="E744" s="356" t="e">
        <f>VLOOKUP(A744,VODANET!C$5:O2834,13,0)</f>
        <v>#N/A</v>
      </c>
      <c r="F744" s="356" t="e">
        <f>VLOOKUP(A744,Anatel!A$3:R3753,18,0)</f>
        <v>#N/A</v>
      </c>
      <c r="G744" s="356"/>
      <c r="H744" s="13" t="e">
        <f>VLOOKUP(A744,VODANET!C$5:AG2838,31,0)</f>
        <v>#N/A</v>
      </c>
      <c r="I744" s="13"/>
      <c r="J744" s="13"/>
      <c r="K744" s="36"/>
      <c r="L744" s="95"/>
      <c r="M744" s="95"/>
    </row>
    <row r="745" spans="1:14" s="15" customFormat="1" ht="15.75" customHeight="1" x14ac:dyDescent="0.25">
      <c r="A745" s="20"/>
      <c r="B745" s="22" t="e">
        <f>VLOOKUP(A745,VODANET!C$5:D2839,2,0)</f>
        <v>#N/A</v>
      </c>
      <c r="C745" s="22" t="e">
        <f>VLOOKUP(A745,VODANET!C$5:L2839,10,0)</f>
        <v>#N/A</v>
      </c>
      <c r="D745" s="10" t="e">
        <f>VLOOKUP(A745,VODANET!C$5:N2839,12,0)</f>
        <v>#N/A</v>
      </c>
      <c r="E745" s="356" t="e">
        <f>VLOOKUP(A745,VODANET!C$5:O2835,13,0)</f>
        <v>#N/A</v>
      </c>
      <c r="F745" s="356" t="e">
        <f>VLOOKUP(A745,Anatel!A$3:R3754,18,0)</f>
        <v>#N/A</v>
      </c>
      <c r="G745" s="356"/>
      <c r="H745" s="13" t="e">
        <f>VLOOKUP(A745,VODANET!C$5:AG2839,31,0)</f>
        <v>#N/A</v>
      </c>
      <c r="I745" s="13"/>
      <c r="J745" s="13"/>
      <c r="K745" s="36"/>
      <c r="L745" s="95"/>
      <c r="M745" s="95"/>
    </row>
    <row r="746" spans="1:14" s="15" customFormat="1" ht="15.75" customHeight="1" x14ac:dyDescent="0.25">
      <c r="A746" s="20"/>
      <c r="B746" s="22" t="e">
        <f>VLOOKUP(A746,VODANET!C$5:D2840,2,0)</f>
        <v>#N/A</v>
      </c>
      <c r="C746" s="22" t="e">
        <f>VLOOKUP(A746,VODANET!C$5:L2840,10,0)</f>
        <v>#N/A</v>
      </c>
      <c r="D746" s="10" t="e">
        <f>VLOOKUP(A746,VODANET!C$5:N2840,12,0)</f>
        <v>#N/A</v>
      </c>
      <c r="E746" s="356" t="e">
        <f>VLOOKUP(A746,VODANET!C$5:O2836,13,0)</f>
        <v>#N/A</v>
      </c>
      <c r="F746" s="356" t="e">
        <f>VLOOKUP(A746,Anatel!A$3:R3755,18,0)</f>
        <v>#N/A</v>
      </c>
      <c r="G746" s="356"/>
      <c r="H746" s="13" t="e">
        <f>VLOOKUP(A746,VODANET!C$5:AG2840,31,0)</f>
        <v>#N/A</v>
      </c>
      <c r="I746" s="13"/>
      <c r="J746" s="13"/>
      <c r="K746" s="36"/>
      <c r="L746" s="95"/>
      <c r="M746" s="95"/>
    </row>
    <row r="747" spans="1:14" s="15" customFormat="1" ht="15.75" customHeight="1" x14ac:dyDescent="0.25">
      <c r="A747" s="20"/>
      <c r="B747" s="22" t="e">
        <f>VLOOKUP(A747,VODANET!C$5:D2841,2,0)</f>
        <v>#N/A</v>
      </c>
      <c r="C747" s="22" t="e">
        <f>VLOOKUP(A747,VODANET!C$5:L2841,10,0)</f>
        <v>#N/A</v>
      </c>
      <c r="D747" s="10" t="e">
        <f>VLOOKUP(A747,VODANET!C$5:N2841,12,0)</f>
        <v>#N/A</v>
      </c>
      <c r="E747" s="356" t="e">
        <f>VLOOKUP(A747,VODANET!C$5:O2837,13,0)</f>
        <v>#N/A</v>
      </c>
      <c r="F747" s="356" t="e">
        <f>VLOOKUP(A747,Anatel!A$3:R3756,18,0)</f>
        <v>#N/A</v>
      </c>
      <c r="G747" s="356"/>
      <c r="H747" s="13" t="e">
        <f>VLOOKUP(A747,VODANET!C$5:AG2841,31,0)</f>
        <v>#N/A</v>
      </c>
      <c r="I747" s="13"/>
      <c r="J747" s="13"/>
      <c r="K747" s="36"/>
      <c r="L747" s="95"/>
      <c r="M747" s="95"/>
    </row>
    <row r="748" spans="1:14" s="15" customFormat="1" ht="15.75" customHeight="1" x14ac:dyDescent="0.25">
      <c r="A748" s="20"/>
      <c r="B748" s="22" t="e">
        <f>VLOOKUP(A748,VODANET!C$5:D2842,2,0)</f>
        <v>#N/A</v>
      </c>
      <c r="C748" s="22" t="e">
        <f>VLOOKUP(A748,VODANET!C$5:L2842,10,0)</f>
        <v>#N/A</v>
      </c>
      <c r="D748" s="10" t="e">
        <f>VLOOKUP(A748,VODANET!C$5:N2842,12,0)</f>
        <v>#N/A</v>
      </c>
      <c r="E748" s="356" t="e">
        <f>VLOOKUP(A748,VODANET!C$5:O2838,13,0)</f>
        <v>#N/A</v>
      </c>
      <c r="F748" s="356" t="e">
        <f>VLOOKUP(A748,Anatel!A$3:R3757,18,0)</f>
        <v>#N/A</v>
      </c>
      <c r="G748" s="356"/>
      <c r="H748" s="13" t="e">
        <f>VLOOKUP(A748,VODANET!C$5:AG2842,31,0)</f>
        <v>#N/A</v>
      </c>
      <c r="I748" s="13"/>
      <c r="J748" s="13"/>
      <c r="K748" s="36"/>
      <c r="L748" s="95"/>
      <c r="M748" s="95"/>
    </row>
    <row r="749" spans="1:14" s="15" customFormat="1" ht="15.75" customHeight="1" x14ac:dyDescent="0.25">
      <c r="A749" s="20"/>
      <c r="B749" s="22" t="e">
        <f>VLOOKUP(A749,VODANET!C$5:D2843,2,0)</f>
        <v>#N/A</v>
      </c>
      <c r="C749" s="22" t="e">
        <f>VLOOKUP(A749,VODANET!C$5:L2843,10,0)</f>
        <v>#N/A</v>
      </c>
      <c r="D749" s="10" t="e">
        <f>VLOOKUP(A749,VODANET!C$5:N2843,12,0)</f>
        <v>#N/A</v>
      </c>
      <c r="E749" s="356" t="e">
        <f>VLOOKUP(A749,VODANET!C$5:O2839,13,0)</f>
        <v>#N/A</v>
      </c>
      <c r="F749" s="356" t="e">
        <f>VLOOKUP(A749,Anatel!A$3:R3758,18,0)</f>
        <v>#N/A</v>
      </c>
      <c r="G749" s="356"/>
      <c r="H749" s="13" t="e">
        <f>VLOOKUP(A749,VODANET!C$5:AG2843,31,0)</f>
        <v>#N/A</v>
      </c>
      <c r="I749" s="13"/>
      <c r="J749" s="13"/>
      <c r="K749" s="36"/>
      <c r="L749" s="95"/>
      <c r="M749" s="95"/>
    </row>
    <row r="750" spans="1:14" s="15" customFormat="1" ht="15.75" customHeight="1" x14ac:dyDescent="0.25">
      <c r="A750" s="20"/>
      <c r="B750" s="22" t="e">
        <f>VLOOKUP(A750,VODANET!C$5:D2844,2,0)</f>
        <v>#N/A</v>
      </c>
      <c r="C750" s="22" t="e">
        <f>VLOOKUP(A750,VODANET!C$5:L2844,10,0)</f>
        <v>#N/A</v>
      </c>
      <c r="D750" s="10" t="e">
        <f>VLOOKUP(A750,VODANET!C$5:N2844,12,0)</f>
        <v>#N/A</v>
      </c>
      <c r="E750" s="356" t="e">
        <f>VLOOKUP(A750,VODANET!C$5:O2840,13,0)</f>
        <v>#N/A</v>
      </c>
      <c r="F750" s="356" t="e">
        <f>VLOOKUP(A750,Anatel!A$3:R3759,18,0)</f>
        <v>#N/A</v>
      </c>
      <c r="G750" s="356"/>
      <c r="H750" s="13" t="e">
        <f>VLOOKUP(A750,VODANET!C$5:AG2844,31,0)</f>
        <v>#N/A</v>
      </c>
      <c r="I750" s="13"/>
      <c r="J750" s="13"/>
      <c r="K750" s="36"/>
      <c r="L750" s="95"/>
      <c r="M750" s="95"/>
    </row>
    <row r="751" spans="1:14" s="15" customFormat="1" ht="15.75" customHeight="1" x14ac:dyDescent="0.25">
      <c r="A751" s="20"/>
      <c r="B751" s="22" t="e">
        <f>VLOOKUP(A751,VODANET!C$5:D2845,2,0)</f>
        <v>#N/A</v>
      </c>
      <c r="C751" s="22" t="e">
        <f>VLOOKUP(A751,VODANET!C$5:L2845,10,0)</f>
        <v>#N/A</v>
      </c>
      <c r="D751" s="10" t="e">
        <f>VLOOKUP(A751,VODANET!C$5:N2845,12,0)</f>
        <v>#N/A</v>
      </c>
      <c r="E751" s="356" t="e">
        <f>VLOOKUP(A751,VODANET!C$5:O2841,13,0)</f>
        <v>#N/A</v>
      </c>
      <c r="F751" s="356" t="e">
        <f>VLOOKUP(A751,Anatel!A$3:R3760,18,0)</f>
        <v>#N/A</v>
      </c>
      <c r="G751" s="356"/>
      <c r="H751" s="13" t="e">
        <f>VLOOKUP(A751,VODANET!C$5:AG2845,31,0)</f>
        <v>#N/A</v>
      </c>
      <c r="I751" s="13"/>
      <c r="J751" s="13"/>
      <c r="K751" s="36"/>
      <c r="L751" s="95"/>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3"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3"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3"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sheetData>
  <autoFilter ref="A2:O7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2">
        <v>40</v>
      </c>
      <c r="D27" s="463"/>
      <c r="E27" s="462">
        <v>40</v>
      </c>
      <c r="F27" s="463"/>
      <c r="G27" s="462">
        <v>40</v>
      </c>
      <c r="H27" s="463"/>
      <c r="I27" s="462">
        <v>40</v>
      </c>
      <c r="J27" s="463"/>
      <c r="K27" s="462">
        <v>40</v>
      </c>
      <c r="L27" s="463"/>
      <c r="M27" s="110">
        <f>SUM(C27:L27)</f>
        <v>200</v>
      </c>
    </row>
    <row r="28" spans="2:14" ht="16.5" customHeight="1" x14ac:dyDescent="0.25">
      <c r="B28" s="104" t="s">
        <v>5492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6764</v>
      </c>
      <c r="C29" s="460">
        <v>0</v>
      </c>
      <c r="D29" s="461"/>
      <c r="E29" s="460">
        <v>0</v>
      </c>
      <c r="F29" s="461"/>
      <c r="G29" s="460">
        <v>0</v>
      </c>
      <c r="H29" s="461"/>
      <c r="I29" s="460">
        <v>0</v>
      </c>
      <c r="J29" s="461"/>
      <c r="K29" s="460">
        <v>6</v>
      </c>
      <c r="L29" s="461"/>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2">
        <v>18</v>
      </c>
      <c r="D39" s="463"/>
      <c r="E39" s="462">
        <v>58</v>
      </c>
      <c r="F39" s="463"/>
      <c r="G39" s="462">
        <v>58</v>
      </c>
      <c r="H39" s="463"/>
      <c r="I39" s="462">
        <v>56</v>
      </c>
      <c r="J39" s="463"/>
      <c r="K39" s="110">
        <f>SUM(C39:J39)</f>
        <v>190</v>
      </c>
    </row>
    <row r="40" spans="2:11" ht="16.5" customHeight="1" x14ac:dyDescent="0.25">
      <c r="B40" s="104" t="s">
        <v>5492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6764</v>
      </c>
      <c r="C41" s="460">
        <v>7</v>
      </c>
      <c r="D41" s="461"/>
      <c r="E41" s="460">
        <v>16</v>
      </c>
      <c r="F41" s="461"/>
      <c r="G41" s="460">
        <v>6</v>
      </c>
      <c r="H41" s="461"/>
      <c r="I41" s="460">
        <v>15</v>
      </c>
      <c r="J41" s="461"/>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2">
        <v>50</v>
      </c>
      <c r="D52" s="463"/>
      <c r="E52" s="462">
        <v>20</v>
      </c>
      <c r="F52" s="463"/>
      <c r="G52" s="462">
        <v>20</v>
      </c>
      <c r="H52" s="463"/>
      <c r="I52" s="462">
        <v>90</v>
      </c>
      <c r="J52" s="463"/>
      <c r="K52" s="462">
        <v>10</v>
      </c>
      <c r="L52" s="463"/>
      <c r="M52" s="110">
        <f>SUM(C52:L52)</f>
        <v>190</v>
      </c>
    </row>
    <row r="53" spans="2:13" ht="16.5" customHeight="1" x14ac:dyDescent="0.25">
      <c r="B53" s="104" t="s">
        <v>5492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6764</v>
      </c>
      <c r="C54" s="460">
        <v>3</v>
      </c>
      <c r="D54" s="461"/>
      <c r="E54" s="460">
        <v>7</v>
      </c>
      <c r="F54" s="461"/>
      <c r="G54" s="460">
        <v>6</v>
      </c>
      <c r="H54" s="461"/>
      <c r="I54" s="460">
        <v>0</v>
      </c>
      <c r="J54" s="461"/>
      <c r="K54" s="460">
        <v>0</v>
      </c>
      <c r="L54" s="461"/>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2">
        <v>0</v>
      </c>
      <c r="D64" s="463"/>
      <c r="E64" s="462">
        <v>40</v>
      </c>
      <c r="F64" s="463"/>
      <c r="G64" s="462">
        <v>30</v>
      </c>
      <c r="H64" s="463"/>
      <c r="I64" s="462">
        <v>50</v>
      </c>
      <c r="J64" s="463"/>
      <c r="K64" s="462">
        <v>80</v>
      </c>
      <c r="L64" s="463"/>
      <c r="M64" s="110">
        <f>SUM(C64:L64)</f>
        <v>200</v>
      </c>
    </row>
    <row r="65" spans="2:13" ht="16.5" customHeight="1" x14ac:dyDescent="0.25">
      <c r="B65" s="104" t="s">
        <v>5492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6764</v>
      </c>
      <c r="C66" s="460">
        <v>8</v>
      </c>
      <c r="D66" s="461"/>
      <c r="E66" s="460">
        <v>0</v>
      </c>
      <c r="F66" s="461"/>
      <c r="G66" s="460">
        <v>6</v>
      </c>
      <c r="H66" s="461"/>
      <c r="I66" s="460">
        <v>10</v>
      </c>
      <c r="J66" s="461"/>
      <c r="K66" s="460">
        <v>8</v>
      </c>
      <c r="L66" s="461"/>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2">
        <v>100</v>
      </c>
      <c r="D77" s="463"/>
      <c r="E77" s="462">
        <v>100</v>
      </c>
      <c r="F77" s="463"/>
      <c r="G77" s="462">
        <v>91</v>
      </c>
      <c r="H77" s="463"/>
      <c r="I77" s="462">
        <v>13</v>
      </c>
      <c r="J77" s="463"/>
      <c r="K77" s="110">
        <f>SUM(C77:J77)</f>
        <v>304</v>
      </c>
    </row>
    <row r="78" spans="2:13" ht="16.5" customHeight="1" x14ac:dyDescent="0.25">
      <c r="B78" s="104" t="s">
        <v>5492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6764</v>
      </c>
      <c r="C79" s="460">
        <v>10</v>
      </c>
      <c r="D79" s="461"/>
      <c r="E79" s="460">
        <v>6</v>
      </c>
      <c r="F79" s="461"/>
      <c r="G79" s="460">
        <v>7</v>
      </c>
      <c r="H79" s="461"/>
      <c r="I79" s="460">
        <v>0</v>
      </c>
      <c r="J79" s="461"/>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2">
        <v>10</v>
      </c>
      <c r="D91" s="463"/>
      <c r="E91" s="462">
        <v>10</v>
      </c>
      <c r="F91" s="463"/>
      <c r="G91" s="462">
        <v>10</v>
      </c>
      <c r="H91" s="463"/>
      <c r="I91" s="462">
        <v>10</v>
      </c>
      <c r="J91" s="463"/>
      <c r="K91" s="462">
        <v>10</v>
      </c>
      <c r="L91" s="463"/>
      <c r="M91" s="110">
        <f>SUM(C91:L91)</f>
        <v>50</v>
      </c>
    </row>
    <row r="92" spans="2:13" ht="16.5" customHeight="1" x14ac:dyDescent="0.25">
      <c r="B92" s="104" t="s">
        <v>5492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6764</v>
      </c>
      <c r="C93" s="460">
        <v>1</v>
      </c>
      <c r="D93" s="461"/>
      <c r="E93" s="460">
        <v>0</v>
      </c>
      <c r="F93" s="461"/>
      <c r="G93" s="460">
        <v>3</v>
      </c>
      <c r="H93" s="461"/>
      <c r="I93" s="460">
        <v>0</v>
      </c>
      <c r="J93" s="461"/>
      <c r="K93" s="460">
        <v>8</v>
      </c>
      <c r="L93" s="461"/>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5492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6764</v>
      </c>
      <c r="C107" s="460">
        <v>0</v>
      </c>
      <c r="D107" s="461"/>
      <c r="E107" s="460">
        <v>2</v>
      </c>
      <c r="F107" s="461"/>
      <c r="G107" s="460">
        <v>3</v>
      </c>
      <c r="H107" s="461"/>
      <c r="I107" s="460">
        <v>0</v>
      </c>
      <c r="J107" s="461"/>
      <c r="K107" s="460">
        <v>0</v>
      </c>
      <c r="L107" s="461"/>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5492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6764</v>
      </c>
      <c r="C120" s="460">
        <v>4</v>
      </c>
      <c r="D120" s="461"/>
      <c r="E120" s="460">
        <v>2</v>
      </c>
      <c r="F120" s="461"/>
      <c r="G120" s="460">
        <v>0</v>
      </c>
      <c r="H120" s="461"/>
      <c r="I120" s="460">
        <v>0</v>
      </c>
      <c r="J120" s="461"/>
      <c r="K120" s="460">
        <v>0</v>
      </c>
      <c r="L120" s="461"/>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5492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6764</v>
      </c>
      <c r="C133" s="460">
        <v>4</v>
      </c>
      <c r="D133" s="461"/>
      <c r="E133" s="460">
        <v>0</v>
      </c>
      <c r="F133" s="461"/>
      <c r="G133" s="460">
        <v>4</v>
      </c>
      <c r="H133" s="461"/>
      <c r="I133" s="460">
        <v>1</v>
      </c>
      <c r="J133" s="461"/>
      <c r="K133" s="460">
        <v>5</v>
      </c>
      <c r="L133" s="461"/>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5492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6764</v>
      </c>
      <c r="C146" s="460">
        <v>1</v>
      </c>
      <c r="D146" s="461"/>
      <c r="E146" s="460">
        <v>0</v>
      </c>
      <c r="F146" s="461"/>
      <c r="G146" s="460">
        <v>4</v>
      </c>
      <c r="H146" s="461"/>
      <c r="I146" s="460">
        <v>0</v>
      </c>
      <c r="J146" s="461"/>
      <c r="K146" s="460">
        <v>6</v>
      </c>
      <c r="L146" s="461"/>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2">
        <v>50</v>
      </c>
      <c r="D157" s="463"/>
      <c r="E157" s="462">
        <v>50</v>
      </c>
      <c r="F157" s="463"/>
      <c r="G157" s="462">
        <v>50</v>
      </c>
      <c r="H157" s="463"/>
      <c r="I157" s="462">
        <v>50</v>
      </c>
      <c r="J157" s="463"/>
      <c r="K157" s="110">
        <f>SUM(C157:J157)</f>
        <v>200</v>
      </c>
    </row>
    <row r="158" spans="2:13" ht="16.5" customHeight="1" x14ac:dyDescent="0.25">
      <c r="B158" s="104" t="s">
        <v>5492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6764</v>
      </c>
      <c r="C159" s="460">
        <v>0</v>
      </c>
      <c r="D159" s="461"/>
      <c r="E159" s="460">
        <v>0</v>
      </c>
      <c r="F159" s="461"/>
      <c r="G159" s="460">
        <v>0</v>
      </c>
      <c r="H159" s="461"/>
      <c r="I159" s="460">
        <v>0</v>
      </c>
      <c r="J159" s="461"/>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5492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6764</v>
      </c>
      <c r="C172" s="460">
        <v>1</v>
      </c>
      <c r="D172" s="461"/>
      <c r="E172" s="460">
        <v>0</v>
      </c>
      <c r="F172" s="461"/>
      <c r="G172" s="460">
        <v>0</v>
      </c>
      <c r="H172" s="461"/>
      <c r="I172" s="460">
        <v>2</v>
      </c>
      <c r="J172" s="461"/>
      <c r="K172" s="460">
        <v>0</v>
      </c>
      <c r="L172" s="461"/>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2">
        <v>8</v>
      </c>
      <c r="D183" s="463"/>
      <c r="E183" s="462">
        <v>3</v>
      </c>
      <c r="F183" s="463"/>
      <c r="G183" s="462">
        <v>0</v>
      </c>
      <c r="H183" s="463"/>
      <c r="I183" s="462">
        <v>0</v>
      </c>
      <c r="J183" s="463"/>
      <c r="K183" s="462">
        <v>0</v>
      </c>
      <c r="L183" s="463"/>
      <c r="M183" s="110">
        <f>SUM(C183:L183)</f>
        <v>11</v>
      </c>
    </row>
    <row r="184" spans="2:13" ht="16.5" customHeight="1" x14ac:dyDescent="0.25">
      <c r="B184" s="104" t="s">
        <v>5492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6764</v>
      </c>
      <c r="C185" s="460">
        <v>0</v>
      </c>
      <c r="D185" s="461"/>
      <c r="E185" s="460">
        <v>0</v>
      </c>
      <c r="F185" s="461"/>
      <c r="G185" s="460">
        <v>0</v>
      </c>
      <c r="H185" s="461"/>
      <c r="I185" s="460">
        <v>0</v>
      </c>
      <c r="J185" s="461"/>
      <c r="K185" s="460">
        <v>0</v>
      </c>
      <c r="L185" s="461"/>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2">
        <v>0</v>
      </c>
      <c r="D196" s="463"/>
      <c r="E196" s="462">
        <v>0</v>
      </c>
      <c r="F196" s="463"/>
      <c r="G196" s="462">
        <v>0</v>
      </c>
      <c r="H196" s="463"/>
      <c r="I196" s="462">
        <v>0</v>
      </c>
      <c r="J196" s="463"/>
      <c r="K196" s="462">
        <v>0</v>
      </c>
      <c r="L196" s="463"/>
      <c r="M196" s="110">
        <f>SUM(C196:L196)</f>
        <v>0</v>
      </c>
    </row>
    <row r="197" spans="2:13" ht="16.5" customHeight="1" x14ac:dyDescent="0.25">
      <c r="B197" s="104" t="s">
        <v>5492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6764</v>
      </c>
      <c r="C198" s="460">
        <v>0</v>
      </c>
      <c r="D198" s="461"/>
      <c r="E198" s="460">
        <v>0</v>
      </c>
      <c r="F198" s="461"/>
      <c r="G198" s="460">
        <v>0</v>
      </c>
      <c r="H198" s="461"/>
      <c r="I198" s="460">
        <v>0</v>
      </c>
      <c r="J198" s="461"/>
      <c r="K198" s="460">
        <v>0</v>
      </c>
      <c r="L198" s="461"/>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2">
        <v>0</v>
      </c>
      <c r="D209" s="463"/>
      <c r="E209" s="462">
        <v>0</v>
      </c>
      <c r="F209" s="463"/>
      <c r="G209" s="462">
        <v>0</v>
      </c>
      <c r="H209" s="463"/>
      <c r="I209" s="462">
        <v>0</v>
      </c>
      <c r="J209" s="463"/>
      <c r="K209" s="462">
        <v>0</v>
      </c>
      <c r="L209" s="463"/>
      <c r="M209" s="110">
        <f>SUM(C209:L209)</f>
        <v>0</v>
      </c>
    </row>
    <row r="210" spans="2:13" ht="16.5" customHeight="1" x14ac:dyDescent="0.25">
      <c r="B210" s="104" t="s">
        <v>5492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6764</v>
      </c>
      <c r="C211" s="460">
        <v>0</v>
      </c>
      <c r="D211" s="461"/>
      <c r="E211" s="460">
        <v>0</v>
      </c>
      <c r="F211" s="461"/>
      <c r="G211" s="460">
        <v>0</v>
      </c>
      <c r="H211" s="461"/>
      <c r="I211" s="460">
        <v>0</v>
      </c>
      <c r="J211" s="461"/>
      <c r="K211" s="460">
        <v>0</v>
      </c>
      <c r="L211" s="461"/>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2">
        <v>0</v>
      </c>
      <c r="D222" s="463"/>
      <c r="E222" s="462">
        <v>0</v>
      </c>
      <c r="F222" s="463"/>
      <c r="G222" s="462">
        <v>0</v>
      </c>
      <c r="H222" s="463"/>
      <c r="I222" s="462">
        <v>0</v>
      </c>
      <c r="J222" s="463"/>
      <c r="K222" s="462">
        <v>0</v>
      </c>
      <c r="L222" s="463"/>
      <c r="M222" s="110">
        <f>SUM(C222:L222)</f>
        <v>0</v>
      </c>
    </row>
    <row r="223" spans="2:13" ht="16.5" customHeight="1" x14ac:dyDescent="0.25">
      <c r="B223" s="104" t="s">
        <v>5492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6764</v>
      </c>
      <c r="C224" s="460">
        <v>0</v>
      </c>
      <c r="D224" s="461"/>
      <c r="E224" s="460">
        <v>0</v>
      </c>
      <c r="F224" s="461"/>
      <c r="G224" s="460">
        <v>0</v>
      </c>
      <c r="H224" s="461"/>
      <c r="I224" s="460">
        <v>0</v>
      </c>
      <c r="J224" s="461"/>
      <c r="K224" s="460">
        <v>0</v>
      </c>
      <c r="L224" s="461"/>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2">
        <v>0</v>
      </c>
      <c r="D235" s="463"/>
      <c r="E235" s="462">
        <v>0</v>
      </c>
      <c r="F235" s="463"/>
      <c r="G235" s="462">
        <v>0</v>
      </c>
      <c r="H235" s="463"/>
      <c r="I235" s="462">
        <v>0</v>
      </c>
      <c r="J235" s="463"/>
      <c r="K235" s="462">
        <v>0</v>
      </c>
      <c r="L235" s="463"/>
      <c r="M235" s="110">
        <f>SUM(C235:L235)</f>
        <v>0</v>
      </c>
    </row>
    <row r="236" spans="2:13" ht="16.5" customHeight="1" x14ac:dyDescent="0.25">
      <c r="B236" s="104" t="s">
        <v>5492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6764</v>
      </c>
      <c r="C237" s="460">
        <v>0</v>
      </c>
      <c r="D237" s="461"/>
      <c r="E237" s="460">
        <v>0</v>
      </c>
      <c r="F237" s="461"/>
      <c r="G237" s="460">
        <v>0</v>
      </c>
      <c r="H237" s="461"/>
      <c r="I237" s="460">
        <v>0</v>
      </c>
      <c r="J237" s="461"/>
      <c r="K237" s="460">
        <v>0</v>
      </c>
      <c r="L237" s="461"/>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2">
        <v>0</v>
      </c>
      <c r="D248" s="463"/>
      <c r="E248" s="462">
        <v>0</v>
      </c>
      <c r="F248" s="463"/>
      <c r="G248" s="462">
        <v>0</v>
      </c>
      <c r="H248" s="463"/>
      <c r="I248" s="462">
        <v>0</v>
      </c>
      <c r="J248" s="463"/>
      <c r="K248" s="462">
        <v>0</v>
      </c>
      <c r="L248" s="463"/>
      <c r="M248" s="110">
        <f>SUM(C248:L248)</f>
        <v>0</v>
      </c>
    </row>
    <row r="249" spans="2:13" ht="16.5" customHeight="1" x14ac:dyDescent="0.25">
      <c r="B249" s="104" t="s">
        <v>5492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6764</v>
      </c>
      <c r="C250" s="460">
        <v>0</v>
      </c>
      <c r="D250" s="461"/>
      <c r="E250" s="460">
        <v>0</v>
      </c>
      <c r="F250" s="461"/>
      <c r="G250" s="460">
        <v>0</v>
      </c>
      <c r="H250" s="461"/>
      <c r="I250" s="460">
        <v>0</v>
      </c>
      <c r="J250" s="461"/>
      <c r="K250" s="460">
        <v>0</v>
      </c>
      <c r="L250" s="461"/>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2">
        <v>0</v>
      </c>
      <c r="D261" s="463"/>
      <c r="E261" s="462">
        <v>0</v>
      </c>
      <c r="F261" s="463"/>
      <c r="G261" s="462">
        <v>0</v>
      </c>
      <c r="H261" s="463"/>
      <c r="I261" s="462">
        <v>0</v>
      </c>
      <c r="J261" s="463"/>
      <c r="K261" s="110">
        <f>SUM(C261:J261)</f>
        <v>0</v>
      </c>
      <c r="L261"/>
    </row>
    <row r="262" spans="2:12" ht="16.5" customHeight="1" x14ac:dyDescent="0.25">
      <c r="B262" s="104" t="s">
        <v>5492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6764</v>
      </c>
      <c r="C263" s="460">
        <v>0</v>
      </c>
      <c r="D263" s="461"/>
      <c r="E263" s="460">
        <v>0</v>
      </c>
      <c r="F263" s="461"/>
      <c r="G263" s="460">
        <v>0</v>
      </c>
      <c r="H263" s="461"/>
      <c r="I263" s="460">
        <v>0</v>
      </c>
      <c r="J263" s="461"/>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2">
        <v>0</v>
      </c>
      <c r="D274" s="463"/>
      <c r="E274" s="462">
        <v>0</v>
      </c>
      <c r="F274" s="463"/>
      <c r="G274" s="462">
        <v>0</v>
      </c>
      <c r="H274" s="463"/>
      <c r="I274" s="462">
        <v>0</v>
      </c>
      <c r="J274" s="463"/>
      <c r="K274" s="462">
        <v>0</v>
      </c>
      <c r="L274" s="463"/>
      <c r="M274" s="110">
        <f>SUM(C274:L274)</f>
        <v>0</v>
      </c>
    </row>
    <row r="275" spans="2:13" ht="16.5" customHeight="1" x14ac:dyDescent="0.25">
      <c r="B275" s="104" t="s">
        <v>5492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6764</v>
      </c>
      <c r="C276" s="460">
        <v>0</v>
      </c>
      <c r="D276" s="461"/>
      <c r="E276" s="460">
        <v>0</v>
      </c>
      <c r="F276" s="461"/>
      <c r="G276" s="460">
        <v>0</v>
      </c>
      <c r="H276" s="461"/>
      <c r="I276" s="460">
        <v>0</v>
      </c>
      <c r="J276" s="461"/>
      <c r="K276" s="460">
        <v>0</v>
      </c>
      <c r="L276" s="461"/>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2">
        <v>0</v>
      </c>
      <c r="D287" s="463"/>
      <c r="E287" s="462">
        <v>0</v>
      </c>
      <c r="F287" s="463"/>
      <c r="G287" s="462">
        <v>0</v>
      </c>
      <c r="H287" s="463"/>
      <c r="I287" s="462">
        <v>0</v>
      </c>
      <c r="J287" s="463"/>
      <c r="K287" s="462">
        <v>0</v>
      </c>
      <c r="L287" s="463"/>
      <c r="M287" s="110">
        <f>SUM(C287:L287)</f>
        <v>0</v>
      </c>
    </row>
    <row r="288" spans="2:13" ht="16.5" customHeight="1" x14ac:dyDescent="0.25">
      <c r="B288" s="104" t="s">
        <v>5492</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6764</v>
      </c>
      <c r="C289" s="460">
        <v>0</v>
      </c>
      <c r="D289" s="461"/>
      <c r="E289" s="460">
        <v>0</v>
      </c>
      <c r="F289" s="461"/>
      <c r="G289" s="460">
        <v>0</v>
      </c>
      <c r="H289" s="461"/>
      <c r="I289" s="460">
        <v>0</v>
      </c>
      <c r="J289" s="461"/>
      <c r="K289" s="460">
        <v>0</v>
      </c>
      <c r="L289" s="461"/>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2">
        <v>0</v>
      </c>
      <c r="D300" s="463"/>
      <c r="E300" s="462">
        <v>0</v>
      </c>
      <c r="F300" s="463"/>
      <c r="G300" s="462">
        <v>0</v>
      </c>
      <c r="H300" s="463"/>
      <c r="I300" s="462">
        <v>0</v>
      </c>
      <c r="J300" s="463"/>
      <c r="K300" s="462">
        <v>0</v>
      </c>
      <c r="L300" s="463"/>
      <c r="M300" s="110">
        <f>SUM(C300:L300)</f>
        <v>0</v>
      </c>
    </row>
    <row r="301" spans="2:13" ht="16.5" customHeight="1" x14ac:dyDescent="0.25">
      <c r="B301" s="104" t="s">
        <v>5492</v>
      </c>
      <c r="C301" s="462">
        <f>COUNTIFS(VODANET!$AA$5:$AA$4966,"&gt;="&amp;Mensal!C299,VODANET!$AA$5:$AA$4966,"&lt;="&amp;Mensal!D299)</f>
        <v>1</v>
      </c>
      <c r="D301" s="463"/>
      <c r="E301" s="462">
        <f>COUNTIFS(VODANET!$AA$5:$AA$4966,"&gt;="&amp;Mensal!E299,VODANET!$AA$5:$AA$4966,"&lt;="&amp;Mensal!F299)</f>
        <v>0</v>
      </c>
      <c r="F301" s="463"/>
      <c r="G301" s="462">
        <f>COUNTIFS(VODANET!$AA$5:$AA$4966,"&gt;="&amp;Mensal!G299,VODANET!$AA$5:$AA$4966,"&lt;="&amp;Mensal!H299)</f>
        <v>0</v>
      </c>
      <c r="H301" s="463"/>
      <c r="I301" s="462">
        <f>COUNTIFS(VODANET!$AA$5:$AA$4966,"&gt;="&amp;Mensal!I299,VODANET!$AA$5:$AA$4966,"&lt;="&amp;Mensal!J299)</f>
        <v>0</v>
      </c>
      <c r="J301" s="463"/>
      <c r="K301" s="462">
        <f>COUNTIFS(VODANET!$AA$5:$AA$4966,"&gt;="&amp;Mensal!K299,VODANET!$AA$5:$AA$4966,"&lt;="&amp;Mensal!L299)</f>
        <v>0</v>
      </c>
      <c r="L301" s="463"/>
      <c r="M301" s="110">
        <f>SUM(C301:L301)</f>
        <v>1</v>
      </c>
    </row>
    <row r="302" spans="2:13" ht="16.5" customHeight="1" thickBot="1" x14ac:dyDescent="0.3">
      <c r="B302" s="105" t="s">
        <v>6764</v>
      </c>
      <c r="C302" s="460">
        <v>0</v>
      </c>
      <c r="D302" s="461"/>
      <c r="E302" s="460">
        <v>0</v>
      </c>
      <c r="F302" s="461"/>
      <c r="G302" s="460">
        <v>0</v>
      </c>
      <c r="H302" s="461"/>
      <c r="I302" s="460">
        <v>0</v>
      </c>
      <c r="J302" s="461"/>
      <c r="K302" s="460">
        <v>0</v>
      </c>
      <c r="L302" s="461"/>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6" t="s">
        <v>6755</v>
      </c>
      <c r="E4" s="467"/>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4" t="s">
        <v>6760</v>
      </c>
      <c r="E9" s="465"/>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8"/>
  <sheetViews>
    <sheetView topLeftCell="J1" zoomScale="90" zoomScaleNormal="90" workbookViewId="0">
      <pane ySplit="1" topLeftCell="A2111" activePane="bottomLeft" state="frozen"/>
      <selection activeCell="P1" sqref="P1"/>
      <selection pane="bottomLeft" activeCell="Q2128" sqref="Q2128"/>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23123</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23124</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23125</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23126</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23127</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23153</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23128</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23129</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23130</v>
      </c>
      <c r="I418" s="15">
        <v>41758</v>
      </c>
      <c r="J418" s="15" t="s">
        <v>22896</v>
      </c>
      <c r="K418" s="15" t="s">
        <v>2879</v>
      </c>
      <c r="L418" s="15" t="s">
        <v>4336</v>
      </c>
      <c r="M418" s="15" t="s">
        <v>22897</v>
      </c>
      <c r="N418" s="15" t="s">
        <v>23131</v>
      </c>
      <c r="O418" s="15" t="s">
        <v>12752</v>
      </c>
      <c r="P418" s="15">
        <v>41761</v>
      </c>
      <c r="Q418" s="26" t="s">
        <v>23060</v>
      </c>
      <c r="R418" s="15" t="s">
        <v>23132</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23133</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23154</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23134</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23135</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28" si="66">CONCATENATE(V2089,"º",W2089,"'",X2089,"''",)</f>
        <v>21º51'88''</v>
      </c>
      <c r="AC2089" s="15" t="str">
        <f t="shared" ref="AC2089:AC2128"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23136</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23137</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23138</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23139</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23140</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23141</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23056</v>
      </c>
      <c r="K2124" t="s">
        <v>23057</v>
      </c>
      <c r="L2124" t="s">
        <v>4167</v>
      </c>
      <c r="M2124" t="s">
        <v>5315</v>
      </c>
      <c r="N2124" s="14" t="s">
        <v>453</v>
      </c>
      <c r="O2124" s="14" t="s">
        <v>453</v>
      </c>
      <c r="P2124" s="14" t="s">
        <v>453</v>
      </c>
      <c r="Q2124" t="s">
        <v>4066</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23058</v>
      </c>
      <c r="L2125" t="s">
        <v>5406</v>
      </c>
      <c r="M2125" t="s">
        <v>23059</v>
      </c>
      <c r="N2125" s="14" t="s">
        <v>453</v>
      </c>
      <c r="O2125" s="14" t="s">
        <v>453</v>
      </c>
      <c r="P2125" s="14" t="s">
        <v>453</v>
      </c>
      <c r="Q2125" t="s">
        <v>5494</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23063</v>
      </c>
      <c r="K2126" t="s">
        <v>23064</v>
      </c>
      <c r="L2126" t="s">
        <v>4167</v>
      </c>
      <c r="M2126" t="s">
        <v>23065</v>
      </c>
      <c r="N2126" s="14" t="s">
        <v>453</v>
      </c>
      <c r="O2126" s="14" t="s">
        <v>453</v>
      </c>
      <c r="P2126" s="14" t="s">
        <v>453</v>
      </c>
      <c r="Q2126" s="26" t="s">
        <v>23066</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23155</v>
      </c>
      <c r="L2127" t="s">
        <v>7745</v>
      </c>
      <c r="M2127" t="s">
        <v>7746</v>
      </c>
      <c r="N2127" s="14" t="s">
        <v>453</v>
      </c>
      <c r="O2127" s="14" t="s">
        <v>453</v>
      </c>
      <c r="P2127" s="14" t="s">
        <v>453</v>
      </c>
      <c r="Q2127" s="26" t="s">
        <v>23156</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23157</v>
      </c>
      <c r="K2128" t="s">
        <v>23158</v>
      </c>
      <c r="L2128" t="s">
        <v>6091</v>
      </c>
      <c r="M2128" t="s">
        <v>23159</v>
      </c>
      <c r="N2128" s="14" t="s">
        <v>453</v>
      </c>
      <c r="O2128" s="14" t="s">
        <v>453</v>
      </c>
      <c r="P2128" s="14" t="s">
        <v>453</v>
      </c>
      <c r="Q2128" s="26" t="s">
        <v>23160</v>
      </c>
      <c r="R2128" s="14" t="s">
        <v>453</v>
      </c>
      <c r="S2128" t="s">
        <v>23161</v>
      </c>
      <c r="T2128" t="s">
        <v>14781</v>
      </c>
      <c r="U2128" s="14" t="s">
        <v>453</v>
      </c>
      <c r="V2128" s="203" t="s">
        <v>453</v>
      </c>
      <c r="W2128" s="14" t="s">
        <v>453</v>
      </c>
      <c r="X2128" s="14" t="s">
        <v>453</v>
      </c>
      <c r="Y2128" s="14" t="s">
        <v>453</v>
      </c>
      <c r="Z2128" s="14" t="s">
        <v>453</v>
      </c>
      <c r="AA2128" s="14" t="s">
        <v>453</v>
      </c>
      <c r="AB2128" t="str">
        <f t="shared" si="66"/>
        <v>-º-'-''</v>
      </c>
      <c r="AC212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H2" activeCellId="1" sqref="H9 H2"/>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8"/>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8"/>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8"/>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8">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8"/>
      <c r="H10" s="57">
        <f>F10-G9</f>
        <v>257</v>
      </c>
      <c r="I10" s="57">
        <f>(H10-C10)-J10-M8</f>
        <v>23</v>
      </c>
      <c r="J10" s="57">
        <v>7</v>
      </c>
    </row>
    <row r="11" spans="2:28" x14ac:dyDescent="0.25">
      <c r="B11" s="57" t="s">
        <v>20152</v>
      </c>
      <c r="C11" s="57">
        <v>307</v>
      </c>
      <c r="D11" s="57">
        <f>O14</f>
        <v>2516</v>
      </c>
      <c r="E11" s="57">
        <f>D14</f>
        <v>615</v>
      </c>
      <c r="F11" s="57">
        <f>D11-E11</f>
        <v>1901</v>
      </c>
      <c r="G11" s="468"/>
      <c r="H11" s="57">
        <f>F11-G9</f>
        <v>472</v>
      </c>
      <c r="I11" s="57">
        <f>(H11-C11)-J11-M7</f>
        <v>115</v>
      </c>
      <c r="J11" s="57">
        <v>20</v>
      </c>
    </row>
    <row r="12" spans="2:28" x14ac:dyDescent="0.25">
      <c r="B12" s="57" t="s">
        <v>20149</v>
      </c>
      <c r="C12" s="57">
        <v>428</v>
      </c>
      <c r="D12" s="57">
        <f>S14</f>
        <v>2270</v>
      </c>
      <c r="E12" s="57">
        <f>F14</f>
        <v>536</v>
      </c>
      <c r="F12" s="57">
        <f>D12-E12</f>
        <v>1734</v>
      </c>
      <c r="G12" s="468"/>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workbookViewId="0">
      <selection sqref="A1:E493"/>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9" t="s">
        <v>20140</v>
      </c>
      <c r="B1" s="469"/>
      <c r="C1" s="469"/>
      <c r="D1" s="469"/>
      <c r="E1" s="469"/>
      <c r="G1" s="469" t="s">
        <v>4131</v>
      </c>
      <c r="H1" s="469"/>
      <c r="I1" s="469"/>
      <c r="J1" s="469"/>
      <c r="K1" s="469"/>
      <c r="M1" s="469" t="s">
        <v>4130</v>
      </c>
      <c r="N1" s="469"/>
      <c r="O1" s="469"/>
      <c r="P1" s="469"/>
      <c r="Q1" s="469"/>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2014-05-16T20:27:07Z</dcterms:modified>
</cp:coreProperties>
</file>