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60" windowWidth="12630" windowHeight="79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682" i="12" l="1"/>
  <c r="C683" i="12" l="1"/>
  <c r="D683" i="12"/>
  <c r="F683" i="12"/>
  <c r="B684" i="12"/>
  <c r="C684" i="12"/>
  <c r="D684" i="12"/>
  <c r="E684" i="12"/>
  <c r="F684" i="12"/>
  <c r="H684" i="12"/>
  <c r="B685" i="12"/>
  <c r="C685" i="12"/>
  <c r="D685" i="12"/>
  <c r="E685" i="12"/>
  <c r="F685" i="12"/>
  <c r="H685" i="12"/>
  <c r="B686" i="12"/>
  <c r="C686" i="12"/>
  <c r="D686" i="12"/>
  <c r="E686" i="12"/>
  <c r="F686" i="12"/>
  <c r="H686" i="12"/>
  <c r="B687" i="12"/>
  <c r="C687" i="12"/>
  <c r="D687" i="12"/>
  <c r="E687" i="12"/>
  <c r="F687" i="12"/>
  <c r="H687" i="12"/>
  <c r="B688" i="12"/>
  <c r="C688" i="12"/>
  <c r="D688" i="12"/>
  <c r="E688" i="12"/>
  <c r="F688" i="12"/>
  <c r="H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AG1892" i="1" s="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H518" i="12" l="1"/>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K718" i="1"/>
  <c r="G718" i="1"/>
  <c r="F718" i="1"/>
  <c r="D718" i="1"/>
  <c r="AG718" i="1" s="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20" i="1" l="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K620" i="1"/>
  <c r="G620" i="1"/>
  <c r="F620" i="1"/>
  <c r="D620" i="1"/>
  <c r="AG620" i="1" s="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15" i="1" l="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AG172" i="1"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H658" i="12" l="1"/>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H54"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10" i="12" l="1"/>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<sst xmlns="http://schemas.openxmlformats.org/spreadsheetml/2006/main" count="73387" uniqueCount="23007">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</sst>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8" borderId="9" xfId="0" applyNumberFormat="1" applyFill="1" applyBorder="1" applyAlignment="1">
      <alignment horizontal="center"/>
    </xf>
    <xf numFmtId="0" fontId="26" fillId="0" borderId="9" xfId="0" applyFont="1" applyFill="1" applyBorder="1"/>
    <xf numFmtId="14" fontId="26" fillId="0" borderId="9" xfId="0" applyNumberFormat="1" applyFont="1" applyFill="1" applyBorder="1" applyAlignment="1"/>
    <xf numFmtId="0" fontId="26" fillId="0" borderId="9" xfId="0" applyFont="1" applyFill="1" applyBorder="1" applyAlignment="1">
      <alignment horizontal="left" vertical="center"/>
    </xf>
    <xf numFmtId="14" fontId="26" fillId="18"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6">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6">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7">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6">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6">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6">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6"/>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6">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6">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6">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6">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6">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6">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6">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6">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6">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6">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6">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6">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6">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6">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6">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6">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6">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7">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460</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v>41711</v>
      </c>
      <c r="Z547" s="10" t="s">
        <v>11997</v>
      </c>
      <c r="AA547" s="36">
        <v>41711</v>
      </c>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v>41705</v>
      </c>
      <c r="Z604" s="10" t="s">
        <v>19177</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41173</v>
      </c>
      <c r="H833" s="16">
        <f t="shared" si="33"/>
        <v>41745</v>
      </c>
      <c r="I833" s="16">
        <v>41141</v>
      </c>
      <c r="J833" s="37" t="s">
        <v>22893</v>
      </c>
      <c r="K833" s="22" t="str">
        <f>VLOOKUP(B833,SAOM!B$2:H2374,4,0)</f>
        <v>Paralisado</v>
      </c>
      <c r="L833" s="9" t="s">
        <v>14017</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22893</v>
      </c>
      <c r="K856" s="22" t="str">
        <f>VLOOKUP(B856,SAOM!B$2:H2397,4,0)</f>
        <v>A agendar</v>
      </c>
      <c r="L856" s="9" t="s">
        <v>454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22893</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c r="Z990" s="10" t="s">
        <v>3708</v>
      </c>
      <c r="AA990" s="36"/>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90</v>
      </c>
      <c r="AG990" s="13" t="e">
        <f>VLOOKUP(D990,Monitoramento!A$2:E1361,5,0)</f>
        <v>#N/A</v>
      </c>
      <c r="AH990" s="94" t="str">
        <f>VLOOKUP(B990,SAOM!B$2:S3070,18,0)</f>
        <v>10.147.214.1</v>
      </c>
      <c r="AI990" s="10" t="str">
        <f>VLOOKUP(B990,SAOM!B$2:U2648,20,0)</f>
        <v>-</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22893</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c r="Z1232" s="10"/>
      <c r="AA1232" s="36"/>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90</v>
      </c>
      <c r="AG1232" s="13" t="e">
        <f>VLOOKUP(D1232,Monitoramento!A$2:E1603,5,0)</f>
        <v>#N/A</v>
      </c>
      <c r="AH1232" s="94" t="str">
        <f>VLOOKUP(B1232,SAOM!B$2:S3312,18,0)</f>
        <v>10.172.209.1</v>
      </c>
      <c r="AI1232" s="10" t="str">
        <f>VLOOKUP(B1232,SAOM!B$2:U2890,20,0)</f>
        <v>-</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8">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6"/>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460</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v>41712</v>
      </c>
      <c r="Z1409" s="10" t="s">
        <v>11997</v>
      </c>
      <c r="AA1409" s="36">
        <v>41712</v>
      </c>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41802</v>
      </c>
      <c r="AG1409" s="13" t="e">
        <f>VLOOKUP(D1409,Monitoramento!A$2:E1780,5,0)</f>
        <v>#N/A</v>
      </c>
      <c r="AH1409" s="94" t="str">
        <f>VLOOKUP(B1409,SAOM!B$2:S3489,18,0)</f>
        <v>10.173.110.1</v>
      </c>
      <c r="AI1409" s="10" t="str">
        <f>VLOOKUP(B1409,SAOM!B$2:U3067,20,0)</f>
        <v>-</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41337</v>
      </c>
      <c r="J1492" s="9" t="s">
        <v>22893</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22996</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9"/>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2"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v>
      </c>
      <c r="E1917" s="16">
        <v>41400</v>
      </c>
      <c r="F1917" s="16">
        <f t="shared" si="111"/>
        <v>41445</v>
      </c>
      <c r="G1917" s="16">
        <f>VLOOKUP(B1917,SAOM!B$2:D3462,3,0)</f>
        <v>41685</v>
      </c>
      <c r="H1917" s="16">
        <f t="shared" si="113"/>
        <v>41460</v>
      </c>
      <c r="I1917" s="16">
        <v>41457</v>
      </c>
      <c r="J1917" s="37" t="s">
        <v>460</v>
      </c>
      <c r="K1917" s="20" t="str">
        <f>VLOOKUP(B1917,SAOM!B$2:H3459,4,0)</f>
        <v>A agendar</v>
      </c>
      <c r="L1917" s="37" t="s">
        <v>14017</v>
      </c>
      <c r="M1917" s="20" t="str">
        <f>VLOOKUP(B1917,SAOM!B$2:F3744,5,0)</f>
        <v>SH Sat</v>
      </c>
      <c r="N1917" s="29" t="s">
        <v>13829</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v>
      </c>
      <c r="Y1917" s="16">
        <v>41708</v>
      </c>
      <c r="Z1917" s="188" t="s">
        <v>22988</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460</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v>41715</v>
      </c>
      <c r="Z2042" s="39" t="s">
        <v>11997</v>
      </c>
      <c r="AA2042" s="36">
        <v>41715</v>
      </c>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41805</v>
      </c>
      <c r="AG2042" s="13" t="e">
        <f>VLOOKUP(D2042,Monitoramento!A$2:E2413,5,0)</f>
        <v>#N/A</v>
      </c>
      <c r="AH2042" s="94" t="str">
        <f>VLOOKUP(B2042,SAOM!B$2:S4122,18,0)</f>
        <v>10.175.246.1</v>
      </c>
      <c r="AI2042" s="10" t="str">
        <f>VLOOKUP(B2042,SAOM!B$2:U3701,20,0)</f>
        <v>-</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3"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3"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3"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4"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5"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4"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4"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4"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3"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17559</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19886</v>
      </c>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17559</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22978</v>
      </c>
      <c r="AA2103" s="16"/>
      <c r="AB2103" s="430"/>
      <c r="AC2103" s="258" t="s">
        <v>455</v>
      </c>
      <c r="AD2103" s="60" t="s">
        <v>22979</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40"/>
    </row>
  </sheetData>
  <autoFilter ref="A4:AW2103"/>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37"/>
  <sheetViews>
    <sheetView zoomScale="90" zoomScaleNormal="90" workbookViewId="0">
      <pane xSplit="1" ySplit="2" topLeftCell="B3" activePane="bottomRight" state="frozen"/>
      <selection pane="topRight" activeCell="B1" sqref="B1"/>
      <selection pane="bottomLeft" activeCell="A3" sqref="A3"/>
      <selection pane="bottomRight" activeCell="A653" sqref="A65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x14ac:dyDescent="0.25">
      <c r="A2" s="184"/>
      <c r="B2" s="184"/>
      <c r="C2" s="68"/>
      <c r="D2" s="69"/>
      <c r="E2" s="73"/>
      <c r="F2" s="73"/>
      <c r="G2" s="73"/>
      <c r="H2" s="70"/>
      <c r="I2" s="74"/>
      <c r="J2" s="365"/>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8458</v>
      </c>
      <c r="L54" s="95" t="s">
        <v>8486</v>
      </c>
      <c r="M54" s="95" t="s">
        <v>8508</v>
      </c>
      <c r="N54" s="17" t="s">
        <v>20644</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hidden="1"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hidden="1"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hidden="1"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hidden="1"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hidden="1"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hidden="1"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hidden="1"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hidden="1"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hidden="1"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hidden="1"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hidden="1"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hidden="1"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hidden="1"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hidden="1"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hidden="1"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hidden="1"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hidden="1"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hidden="1"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hidden="1"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hidden="1"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hidden="1"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hidden="1"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hidden="1"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hidden="1"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hidden="1"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hidden="1"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hidden="1"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hidden="1"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hidden="1"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hidden="1"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hidden="1"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hidden="1"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hidden="1"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hidden="1"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hidden="1"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hidden="1"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hidden="1"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hidden="1"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hidden="1"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hidden="1"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hidden="1"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hidden="1"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hidden="1"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hidden="1"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hidden="1"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hidden="1"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hidden="1"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hidden="1"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hidden="1"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hidden="1"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hidden="1"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hidden="1"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hidden="1"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hidden="1"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hidden="1"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hidden="1"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hidden="1"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hidden="1"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hidden="1"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hidden="1"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hidden="1"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hidden="1"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hidden="1"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hidden="1"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hidden="1"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hidden="1"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hidden="1"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hidden="1"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hidden="1"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hidden="1"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hidden="1"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hidden="1"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hidden="1"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hidden="1"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hidden="1"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hidden="1"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hidden="1"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hidden="1"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hidden="1"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hidden="1"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hidden="1"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hidden="1"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hidden="1"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hidden="1"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hidden="1"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hidden="1"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hidden="1"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hidden="1"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hidden="1"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hidden="1"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hidden="1"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hidden="1"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hidden="1"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hidden="1"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hidden="1"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hidden="1"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hidden="1"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hidden="1"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hidden="1"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hidden="1"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hidden="1"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hidden="1"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hidden="1"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hidden="1"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hidden="1"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hidden="1"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hidden="1"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hidden="1"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hidden="1"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hidden="1"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hidden="1"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hidden="1"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hidden="1"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hidden="1"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hidden="1"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hidden="1"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hidden="1"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hidden="1"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hidden="1"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hidden="1"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hidden="1"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hidden="1"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hidden="1"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hidden="1"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hidden="1"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hidden="1"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hidden="1"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hidden="1"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8457</v>
      </c>
      <c r="L570" s="95" t="s">
        <v>8931</v>
      </c>
      <c r="M570" s="95" t="s">
        <v>22998</v>
      </c>
      <c r="N570" s="15" t="s">
        <v>4074</v>
      </c>
    </row>
    <row r="571" spans="1:14" s="15" customFormat="1" ht="15.75" hidden="1"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hidden="1"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hidden="1"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hidden="1" customHeight="1" x14ac:dyDescent="0.25">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hidden="1" customHeight="1" x14ac:dyDescent="0.25">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hidden="1"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hidden="1"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hidden="1"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hidden="1"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hidden="1"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hidden="1"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hidden="1"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hidden="1"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hidden="1"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hidden="1"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hidden="1"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hidden="1"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hidden="1"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hidden="1"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hidden="1"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22920</v>
      </c>
      <c r="M590" s="95" t="s">
        <v>22681</v>
      </c>
      <c r="N590" s="15" t="s">
        <v>4074</v>
      </c>
    </row>
    <row r="591" spans="1:14" s="15" customFormat="1" ht="15.75" hidden="1"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hidden="1"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hidden="1"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hidden="1"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hidden="1"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hidden="1"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hidden="1"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hidden="1"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hidden="1"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hidden="1"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hidden="1"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hidden="1"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hidden="1"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hidden="1"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hidden="1"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hidden="1"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hidden="1"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hidden="1"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22972</v>
      </c>
      <c r="N608" s="15" t="s">
        <v>4074</v>
      </c>
      <c r="O608" s="15" t="s">
        <v>22805</v>
      </c>
    </row>
    <row r="609" spans="1:15" s="15" customFormat="1" ht="15.75" hidden="1"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hidden="1"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hidden="1"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hidden="1"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hidden="1"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hidden="1"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hidden="1"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hidden="1"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hidden="1"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hidden="1"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hidden="1"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hidden="1"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hidden="1"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hidden="1"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hidden="1"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hidden="1"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hidden="1"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22918</v>
      </c>
      <c r="N625" s="15" t="s">
        <v>4074</v>
      </c>
    </row>
    <row r="626" spans="1:15" s="15" customFormat="1" ht="15.75" hidden="1"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hidden="1"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22744</v>
      </c>
      <c r="L627" s="95" t="s">
        <v>15250</v>
      </c>
      <c r="M627" s="95" t="s">
        <v>14032</v>
      </c>
      <c r="N627" s="15" t="s">
        <v>4074</v>
      </c>
    </row>
    <row r="628" spans="1:15" s="15" customFormat="1" ht="15.75" hidden="1"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hidden="1"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hidden="1"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hidden="1"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hidden="1"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22968</v>
      </c>
      <c r="N632" s="15" t="s">
        <v>4074</v>
      </c>
    </row>
    <row r="633" spans="1:15" s="15" customFormat="1" ht="15.75" hidden="1"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8459</v>
      </c>
      <c r="L633" s="95" t="s">
        <v>22800</v>
      </c>
      <c r="M633" s="95" t="s">
        <v>22995</v>
      </c>
      <c r="N633" s="15" t="s">
        <v>4074</v>
      </c>
    </row>
    <row r="634" spans="1:15" s="15" customFormat="1" ht="15.75" hidden="1"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8459</v>
      </c>
      <c r="L634" s="160" t="s">
        <v>22801</v>
      </c>
      <c r="M634" s="95" t="s">
        <v>20175</v>
      </c>
      <c r="N634" s="15" t="s">
        <v>4074</v>
      </c>
    </row>
    <row r="635" spans="1:15" s="15" customFormat="1" ht="15.75" hidden="1"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hidden="1"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hidden="1"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hidden="1"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hidden="1"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hidden="1"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hidden="1"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8457</v>
      </c>
      <c r="L641" s="95" t="s">
        <v>22848</v>
      </c>
      <c r="M641" s="95" t="s">
        <v>22986</v>
      </c>
      <c r="N641" s="15" t="s">
        <v>4074</v>
      </c>
    </row>
    <row r="642" spans="1:14" s="15" customFormat="1" ht="15.75" hidden="1"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hidden="1"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22915</v>
      </c>
      <c r="N643" s="15" t="s">
        <v>4074</v>
      </c>
    </row>
    <row r="644" spans="1:14" s="15" customFormat="1" ht="15.75" hidden="1"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hidden="1"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22967</v>
      </c>
      <c r="N645" s="15" t="s">
        <v>4074</v>
      </c>
    </row>
    <row r="646" spans="1:14" s="15" customFormat="1" ht="15.75" hidden="1"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hidden="1"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22971</v>
      </c>
      <c r="N647" s="15" t="s">
        <v>4074</v>
      </c>
    </row>
    <row r="648" spans="1:14" s="15" customFormat="1" ht="15.75" hidden="1"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22912</v>
      </c>
      <c r="N648" s="15" t="s">
        <v>4074</v>
      </c>
    </row>
    <row r="649" spans="1:14" s="15" customFormat="1" ht="15.75" hidden="1"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22913</v>
      </c>
      <c r="N649" s="15" t="s">
        <v>4074</v>
      </c>
    </row>
    <row r="650" spans="1:14" s="15" customFormat="1" ht="15.75" hidden="1"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450" t="s">
        <v>8459</v>
      </c>
      <c r="L650" s="95" t="s">
        <v>22890</v>
      </c>
      <c r="M650" s="95" t="s">
        <v>4074</v>
      </c>
      <c r="N650" s="15" t="s">
        <v>4074</v>
      </c>
    </row>
    <row r="651" spans="1:14" s="15" customFormat="1" ht="15.75" hidden="1"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8457</v>
      </c>
      <c r="L651" s="95" t="s">
        <v>22891</v>
      </c>
      <c r="M651" s="95" t="s">
        <v>22997</v>
      </c>
      <c r="N651" s="15" t="s">
        <v>4074</v>
      </c>
    </row>
    <row r="652" spans="1:14" s="15" customFormat="1" ht="15.75" hidden="1"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8459</v>
      </c>
      <c r="L652" s="95" t="s">
        <v>22892</v>
      </c>
      <c r="M652" s="95" t="s">
        <v>22653</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23005</v>
      </c>
      <c r="M653" s="95" t="s">
        <v>4074</v>
      </c>
      <c r="N653" s="15" t="s">
        <v>4074</v>
      </c>
    </row>
    <row r="654" spans="1:14" s="15" customFormat="1" ht="15.75" hidden="1"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c r="K654" s="432" t="s">
        <v>8457</v>
      </c>
      <c r="L654" s="95" t="s">
        <v>23000</v>
      </c>
      <c r="M654" s="95" t="s">
        <v>4074</v>
      </c>
      <c r="N654" s="15" t="s">
        <v>4074</v>
      </c>
    </row>
    <row r="655" spans="1:14" s="15" customFormat="1" ht="15.75" hidden="1"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c r="K655" s="450" t="s">
        <v>8459</v>
      </c>
      <c r="L655" s="95" t="s">
        <v>22914</v>
      </c>
      <c r="M655" s="95" t="s">
        <v>4074</v>
      </c>
      <c r="N655" s="15" t="s">
        <v>4074</v>
      </c>
    </row>
    <row r="656" spans="1:14" s="15" customFormat="1" ht="15.75" hidden="1"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8459</v>
      </c>
      <c r="L656" s="95" t="s">
        <v>22655</v>
      </c>
      <c r="M656" s="95" t="s">
        <v>20402</v>
      </c>
      <c r="N656" s="15" t="s">
        <v>4074</v>
      </c>
    </row>
    <row r="657" spans="1:14" s="15" customFormat="1" ht="15.75" hidden="1"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22744</v>
      </c>
      <c r="L657" s="95" t="s">
        <v>22916</v>
      </c>
      <c r="M657" s="95" t="s">
        <v>22921</v>
      </c>
      <c r="N657" s="15" t="s">
        <v>4074</v>
      </c>
    </row>
    <row r="658" spans="1:14" s="15" customFormat="1" ht="15.75" hidden="1"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22744</v>
      </c>
      <c r="L658" s="95" t="s">
        <v>22922</v>
      </c>
      <c r="M658" s="95" t="s">
        <v>22985</v>
      </c>
      <c r="N658" s="15" t="s">
        <v>4074</v>
      </c>
    </row>
    <row r="659" spans="1:14" s="15" customFormat="1" ht="15.75" hidden="1"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22744</v>
      </c>
      <c r="L659" s="95" t="s">
        <v>8931</v>
      </c>
      <c r="M659" s="95" t="s">
        <v>4074</v>
      </c>
      <c r="N659" s="15" t="s">
        <v>4074</v>
      </c>
    </row>
    <row r="660" spans="1:14" s="15" customFormat="1" ht="15.75" hidden="1" customHeight="1" x14ac:dyDescent="0.25">
      <c r="A660" s="20">
        <v>5676</v>
      </c>
      <c r="B660" s="22" t="str">
        <f>VLOOKUP(A660,VODANET!C$5:D2749,2,0)</f>
        <v>SES-ITBA-5676</v>
      </c>
      <c r="C660" s="22" t="str">
        <f>VLOOKUP(A660,VODANET!C$5:L2749,10,0)</f>
        <v>SH SAT</v>
      </c>
      <c r="D660" s="10" t="str">
        <f>VLOOKUP(A660,VODANET!C$5:N2749,12,0)</f>
        <v>ITAJUBÁ</v>
      </c>
      <c r="E660" s="356" t="str">
        <f>VLOOKUP(A660,VODANET!C$5:O2745,13,0)</f>
        <v>SUL</v>
      </c>
      <c r="F660" s="356">
        <f>VLOOKUP(A660,Anatel!A$3:R3664,18,0)</f>
        <v>0</v>
      </c>
      <c r="G660" s="356"/>
      <c r="H660" s="13">
        <f>VLOOKUP(A660,VODANET!C$5:AG2749,31,0)</f>
        <v>41565</v>
      </c>
      <c r="I660" s="13">
        <v>41690</v>
      </c>
      <c r="J660" s="13"/>
      <c r="K660" s="432" t="s">
        <v>8457</v>
      </c>
      <c r="L660" s="95" t="s">
        <v>22917</v>
      </c>
      <c r="M660" s="95" t="s">
        <v>4074</v>
      </c>
      <c r="N660" s="15" t="s">
        <v>4074</v>
      </c>
    </row>
    <row r="661" spans="1:14" s="15" customFormat="1" ht="15.75" hidden="1"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8459</v>
      </c>
      <c r="L661" s="95" t="s">
        <v>16002</v>
      </c>
      <c r="M661" s="95" t="s">
        <v>22969</v>
      </c>
      <c r="N661" s="15" t="s">
        <v>4074</v>
      </c>
    </row>
    <row r="662" spans="1:14" s="15" customFormat="1" ht="15.75" hidden="1"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8459</v>
      </c>
      <c r="L662" s="95" t="s">
        <v>22919</v>
      </c>
      <c r="M662" s="95" t="s">
        <v>18513</v>
      </c>
      <c r="N662" s="15" t="s">
        <v>4074</v>
      </c>
    </row>
    <row r="663" spans="1:14" s="15" customFormat="1" ht="15.75" hidden="1"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8459</v>
      </c>
      <c r="L663" s="95" t="s">
        <v>22923</v>
      </c>
      <c r="M663" s="95" t="s">
        <v>22924</v>
      </c>
      <c r="N663" s="15" t="s">
        <v>4074</v>
      </c>
    </row>
    <row r="664" spans="1:14" s="15" customFormat="1" ht="15.75" hidden="1"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8459</v>
      </c>
      <c r="L664" s="95" t="s">
        <v>22963</v>
      </c>
      <c r="M664" s="95" t="s">
        <v>22990</v>
      </c>
      <c r="N664" s="15" t="s">
        <v>4074</v>
      </c>
    </row>
    <row r="665" spans="1:14" s="15" customFormat="1" ht="15.75" hidden="1"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c r="K665" s="450" t="s">
        <v>8459</v>
      </c>
      <c r="L665" s="95" t="s">
        <v>8931</v>
      </c>
      <c r="M665" s="95" t="s">
        <v>4074</v>
      </c>
      <c r="N665" s="15" t="s">
        <v>4074</v>
      </c>
    </row>
    <row r="666" spans="1:14" s="15" customFormat="1" ht="15.75" hidden="1" customHeight="1" x14ac:dyDescent="0.25">
      <c r="A666" s="20">
        <v>4116</v>
      </c>
      <c r="B666" s="22" t="str">
        <f>VLOOKUP(A666,VODANET!C$5:D2755,2,0)</f>
        <v>SES-PATU-4116</v>
      </c>
      <c r="C666" s="22" t="str">
        <f>VLOOKUP(A666,VODANET!C$5:L2755,10,0)</f>
        <v>LIDER</v>
      </c>
      <c r="D666" s="10" t="str">
        <f>VLOOKUP(A666,VODANET!C$5:N2755,12,0)</f>
        <v>PARACATU</v>
      </c>
      <c r="E666" s="356" t="str">
        <f>VLOOKUP(A666,VODANET!C$5:O2751,13,0)</f>
        <v>NOROESTE</v>
      </c>
      <c r="F666" s="356" t="str">
        <f>VLOOKUP(A666,Anatel!A$3:R3670,18,0)</f>
        <v>ok</v>
      </c>
      <c r="G666" s="356"/>
      <c r="H666" s="13">
        <f>VLOOKUP(A666,VODANET!C$5:AG2755,31,0)</f>
        <v>41530</v>
      </c>
      <c r="I666" s="13">
        <v>41696</v>
      </c>
      <c r="J666" s="13"/>
      <c r="K666" s="36" t="s">
        <v>613</v>
      </c>
      <c r="L666" s="95" t="s">
        <v>8931</v>
      </c>
      <c r="M666" s="95" t="s">
        <v>4074</v>
      </c>
      <c r="N666" s="15" t="s">
        <v>4074</v>
      </c>
    </row>
    <row r="667" spans="1:14" s="15" customFormat="1" ht="15.75" hidden="1"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8457</v>
      </c>
      <c r="L667" s="95" t="s">
        <v>22970</v>
      </c>
      <c r="M667" s="95" t="s">
        <v>22994</v>
      </c>
      <c r="N667" s="15" t="s">
        <v>4074</v>
      </c>
    </row>
    <row r="668" spans="1:14" s="15" customFormat="1" ht="15.75" hidden="1"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8457</v>
      </c>
      <c r="L668" s="95" t="s">
        <v>22983</v>
      </c>
      <c r="M668" s="95" t="s">
        <v>22987</v>
      </c>
      <c r="N668" s="15" t="s">
        <v>4074</v>
      </c>
    </row>
    <row r="669" spans="1:14" s="15" customFormat="1" ht="15.75" hidden="1"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8457</v>
      </c>
      <c r="L669" s="95" t="s">
        <v>15250</v>
      </c>
      <c r="M669" s="95" t="s">
        <v>22999</v>
      </c>
      <c r="N669" s="15" t="s">
        <v>4074</v>
      </c>
    </row>
    <row r="670" spans="1:14" s="15" customFormat="1" ht="15.75" hidden="1"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8459</v>
      </c>
      <c r="L670" s="95" t="s">
        <v>8931</v>
      </c>
      <c r="M670" s="95" t="s">
        <v>22984</v>
      </c>
      <c r="N670" s="15" t="s">
        <v>4074</v>
      </c>
    </row>
    <row r="671" spans="1:14" s="15" customFormat="1" ht="15.75" hidden="1"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22744</v>
      </c>
      <c r="L671" s="95" t="s">
        <v>16002</v>
      </c>
      <c r="M671" s="95"/>
      <c r="N671" s="15" t="s">
        <v>4074</v>
      </c>
    </row>
    <row r="672" spans="1:14" s="15" customFormat="1" ht="15.75" hidden="1"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22744</v>
      </c>
      <c r="L672" s="95" t="s">
        <v>15250</v>
      </c>
      <c r="M672" s="95" t="s">
        <v>22991</v>
      </c>
      <c r="N672" s="15" t="s">
        <v>4074</v>
      </c>
    </row>
    <row r="673" spans="1:14" s="15" customFormat="1" ht="15.75" hidden="1"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22744</v>
      </c>
      <c r="L673" s="95" t="s">
        <v>15250</v>
      </c>
      <c r="M673" s="95" t="s">
        <v>23003</v>
      </c>
      <c r="N673" s="15" t="s">
        <v>4074</v>
      </c>
    </row>
    <row r="674" spans="1:14" s="15" customFormat="1" ht="15.75" hidden="1"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22744</v>
      </c>
      <c r="L674" s="95" t="s">
        <v>15250</v>
      </c>
      <c r="M674" s="95" t="s">
        <v>23002</v>
      </c>
      <c r="N674" s="15" t="s">
        <v>4074</v>
      </c>
    </row>
    <row r="675" spans="1:14" s="346" customFormat="1" ht="15.75" hidden="1" customHeight="1" x14ac:dyDescent="0.25">
      <c r="A675" s="332">
        <v>6691</v>
      </c>
      <c r="B675" s="332" t="str">
        <f>VLOOKUP(A675,VODANET!C$5:D2765,2,0)</f>
        <v>SES-SEAS-6691</v>
      </c>
      <c r="C675" s="332" t="str">
        <f>VLOOKUP(A675,VODANET!C$5:L2765,10,0)</f>
        <v>VODANET</v>
      </c>
      <c r="D675" s="337" t="str">
        <f>VLOOKUP(A675,VODANET!C$5:N2765,12,0)</f>
        <v>SETE LAGOAS</v>
      </c>
      <c r="E675" s="451" t="str">
        <f>VLOOKUP(A675,VODANET!C$5:O2761,13,0)</f>
        <v>CENTRO</v>
      </c>
      <c r="F675" s="451">
        <f>VLOOKUP(A675,Anatel!A$3:R3680,18,0)</f>
        <v>0</v>
      </c>
      <c r="G675" s="451"/>
      <c r="H675" s="452" t="e">
        <f>VLOOKUP(A675,VODANET!C$5:AG2765,31,0)</f>
        <v>#N/A</v>
      </c>
      <c r="I675" s="452">
        <v>41709</v>
      </c>
      <c r="J675" s="452"/>
      <c r="K675" s="454" t="s">
        <v>8459</v>
      </c>
      <c r="L675" s="453" t="s">
        <v>22989</v>
      </c>
      <c r="M675" s="453" t="s">
        <v>4074</v>
      </c>
      <c r="N675" s="346" t="s">
        <v>4074</v>
      </c>
    </row>
    <row r="676" spans="1:14" s="15" customFormat="1" ht="15.75" hidden="1"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22992</v>
      </c>
      <c r="M676" s="95" t="s">
        <v>20583</v>
      </c>
      <c r="N676" s="15" t="s">
        <v>4074</v>
      </c>
    </row>
    <row r="677" spans="1:14" s="15" customFormat="1" ht="15.75" hidden="1"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50" t="s">
        <v>8459</v>
      </c>
      <c r="L677" s="95" t="s">
        <v>8931</v>
      </c>
      <c r="M677" s="95"/>
      <c r="N677" s="15" t="s">
        <v>4074</v>
      </c>
    </row>
    <row r="678" spans="1:14" s="15" customFormat="1" ht="15.75" hidden="1"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22993</v>
      </c>
      <c r="M678" s="95" t="s">
        <v>20583</v>
      </c>
      <c r="N678" s="15" t="s">
        <v>4074</v>
      </c>
    </row>
    <row r="679" spans="1:14" s="15" customFormat="1" ht="15.75" hidden="1"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22744</v>
      </c>
      <c r="L679" s="95" t="s">
        <v>23001</v>
      </c>
      <c r="M679" s="95" t="s">
        <v>4074</v>
      </c>
      <c r="N679" s="15" t="s">
        <v>4074</v>
      </c>
    </row>
    <row r="680" spans="1:14" s="15" customFormat="1" ht="15.75" hidden="1"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22787</v>
      </c>
      <c r="M680" s="95"/>
      <c r="N680" s="15" t="s">
        <v>4074</v>
      </c>
    </row>
    <row r="681" spans="1:14" s="15" customFormat="1" ht="15.75" hidden="1"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c r="K681" s="432" t="s">
        <v>8457</v>
      </c>
      <c r="L681" s="95" t="s">
        <v>8931</v>
      </c>
      <c r="M681" s="95"/>
      <c r="N681" s="15" t="s">
        <v>4074</v>
      </c>
    </row>
    <row r="682" spans="1:14" s="15" customFormat="1" ht="15.75" hidden="1"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36" t="s">
        <v>613</v>
      </c>
      <c r="L682" s="349" t="s">
        <v>23004</v>
      </c>
      <c r="M682" s="95" t="s">
        <v>4074</v>
      </c>
      <c r="N682" s="15" t="s">
        <v>4074</v>
      </c>
    </row>
    <row r="683" spans="1:14" s="15" customFormat="1" ht="15.75" hidden="1"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c r="K683" s="36" t="s">
        <v>613</v>
      </c>
      <c r="L683" s="95" t="s">
        <v>23006</v>
      </c>
      <c r="M683" s="95" t="s">
        <v>4074</v>
      </c>
      <c r="N683" s="15" t="s">
        <v>4074</v>
      </c>
    </row>
    <row r="684" spans="1:14" s="15" customFormat="1" ht="15.75" hidden="1" customHeight="1" x14ac:dyDescent="0.25">
      <c r="A684" s="20"/>
      <c r="B684" s="22" t="e">
        <f>VLOOKUP(A684,VODANET!C$5:D2775,2,0)</f>
        <v>#N/A</v>
      </c>
      <c r="C684" s="22" t="e">
        <f>VLOOKUP(A684,VODANET!C$5:L2775,10,0)</f>
        <v>#N/A</v>
      </c>
      <c r="D684" s="10" t="e">
        <f>VLOOKUP(A684,VODANET!C$5:N2775,12,0)</f>
        <v>#N/A</v>
      </c>
      <c r="E684" s="356" t="e">
        <f>VLOOKUP(A684,VODANET!C$5:O2771,13,0)</f>
        <v>#N/A</v>
      </c>
      <c r="F684" s="356" t="e">
        <f>VLOOKUP(A684,Anatel!A$3:R3690,18,0)</f>
        <v>#N/A</v>
      </c>
      <c r="G684" s="356"/>
      <c r="H684" s="13" t="e">
        <f>VLOOKUP(A684,VODANET!C$5:AG2775,31,0)</f>
        <v>#N/A</v>
      </c>
      <c r="I684" s="13"/>
      <c r="J684" s="13"/>
      <c r="K684" s="36"/>
      <c r="L684" s="95"/>
      <c r="M684" s="95"/>
      <c r="N684" s="15" t="s">
        <v>4074</v>
      </c>
    </row>
    <row r="685" spans="1:14" s="15" customFormat="1" ht="15.75" hidden="1" customHeight="1" x14ac:dyDescent="0.25">
      <c r="A685" s="20"/>
      <c r="B685" s="22" t="e">
        <f>VLOOKUP(A685,VODANET!C$5:D2776,2,0)</f>
        <v>#N/A</v>
      </c>
      <c r="C685" s="22" t="e">
        <f>VLOOKUP(A685,VODANET!C$5:L2776,10,0)</f>
        <v>#N/A</v>
      </c>
      <c r="D685" s="10" t="e">
        <f>VLOOKUP(A685,VODANET!C$5:N2776,12,0)</f>
        <v>#N/A</v>
      </c>
      <c r="E685" s="356" t="e">
        <f>VLOOKUP(A685,VODANET!C$5:O2772,13,0)</f>
        <v>#N/A</v>
      </c>
      <c r="F685" s="356" t="e">
        <f>VLOOKUP(A685,Anatel!A$3:R3691,18,0)</f>
        <v>#N/A</v>
      </c>
      <c r="G685" s="356"/>
      <c r="H685" s="13" t="e">
        <f>VLOOKUP(A685,VODANET!C$5:AG2776,31,0)</f>
        <v>#N/A</v>
      </c>
      <c r="I685" s="13"/>
      <c r="J685" s="13"/>
      <c r="K685" s="36"/>
      <c r="L685" s="95"/>
      <c r="M685" s="95"/>
      <c r="N685" s="15" t="s">
        <v>4074</v>
      </c>
    </row>
    <row r="686" spans="1:14" s="15" customFormat="1" ht="15.75" hidden="1" customHeight="1" x14ac:dyDescent="0.25">
      <c r="A686" s="20"/>
      <c r="B686" s="22" t="e">
        <f>VLOOKUP(A686,VODANET!C$5:D2777,2,0)</f>
        <v>#N/A</v>
      </c>
      <c r="C686" s="22" t="e">
        <f>VLOOKUP(A686,VODANET!C$5:L2777,10,0)</f>
        <v>#N/A</v>
      </c>
      <c r="D686" s="10" t="e">
        <f>VLOOKUP(A686,VODANET!C$5:N2777,12,0)</f>
        <v>#N/A</v>
      </c>
      <c r="E686" s="356" t="e">
        <f>VLOOKUP(A686,VODANET!C$5:O2773,13,0)</f>
        <v>#N/A</v>
      </c>
      <c r="F686" s="356" t="e">
        <f>VLOOKUP(A686,Anatel!A$3:R3692,18,0)</f>
        <v>#N/A</v>
      </c>
      <c r="G686" s="356"/>
      <c r="H686" s="13" t="e">
        <f>VLOOKUP(A686,VODANET!C$5:AG2777,31,0)</f>
        <v>#N/A</v>
      </c>
      <c r="I686" s="13"/>
      <c r="J686" s="13"/>
      <c r="K686" s="36"/>
      <c r="L686" s="95"/>
      <c r="M686" s="95"/>
      <c r="N686" s="15" t="s">
        <v>4074</v>
      </c>
    </row>
    <row r="687" spans="1:14" s="15" customFormat="1" ht="15.75" hidden="1" customHeight="1" x14ac:dyDescent="0.25">
      <c r="A687" s="20"/>
      <c r="B687" s="22" t="e">
        <f>VLOOKUP(A687,VODANET!C$5:D2778,2,0)</f>
        <v>#N/A</v>
      </c>
      <c r="C687" s="22" t="e">
        <f>VLOOKUP(A687,VODANET!C$5:L2778,10,0)</f>
        <v>#N/A</v>
      </c>
      <c r="D687" s="10" t="e">
        <f>VLOOKUP(A687,VODANET!C$5:N2778,12,0)</f>
        <v>#N/A</v>
      </c>
      <c r="E687" s="356" t="e">
        <f>VLOOKUP(A687,VODANET!C$5:O2774,13,0)</f>
        <v>#N/A</v>
      </c>
      <c r="F687" s="356" t="e">
        <f>VLOOKUP(A687,Anatel!A$3:R3693,18,0)</f>
        <v>#N/A</v>
      </c>
      <c r="G687" s="356"/>
      <c r="H687" s="13" t="e">
        <f>VLOOKUP(A687,VODANET!C$5:AG2778,31,0)</f>
        <v>#N/A</v>
      </c>
      <c r="I687" s="13"/>
      <c r="J687" s="13"/>
      <c r="K687" s="36"/>
      <c r="L687" s="95"/>
      <c r="M687" s="95"/>
      <c r="N687" s="15" t="s">
        <v>4074</v>
      </c>
    </row>
    <row r="688" spans="1:14" s="15" customFormat="1" ht="15.75" hidden="1" customHeight="1" x14ac:dyDescent="0.25">
      <c r="A688" s="20"/>
      <c r="B688" s="22" t="e">
        <f>VLOOKUP(A688,VODANET!C$5:D2779,2,0)</f>
        <v>#N/A</v>
      </c>
      <c r="C688" s="22" t="e">
        <f>VLOOKUP(A688,VODANET!C$5:L2779,10,0)</f>
        <v>#N/A</v>
      </c>
      <c r="D688" s="10" t="e">
        <f>VLOOKUP(A688,VODANET!C$5:N2779,12,0)</f>
        <v>#N/A</v>
      </c>
      <c r="E688" s="356" t="e">
        <f>VLOOKUP(A688,VODANET!C$5:O2775,13,0)</f>
        <v>#N/A</v>
      </c>
      <c r="F688" s="356" t="e">
        <f>VLOOKUP(A688,Anatel!A$3:R3694,18,0)</f>
        <v>#N/A</v>
      </c>
      <c r="G688" s="356"/>
      <c r="H688" s="13" t="e">
        <f>VLOOKUP(A688,VODANET!C$5:AG2779,31,0)</f>
        <v>#N/A</v>
      </c>
      <c r="I688" s="13"/>
      <c r="J688" s="13"/>
      <c r="K688" s="36"/>
      <c r="L688" s="95"/>
      <c r="M688" s="95"/>
      <c r="N688" s="15" t="s">
        <v>4074</v>
      </c>
    </row>
    <row r="689" spans="1:14" s="15" customFormat="1" ht="15.75" hidden="1"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hidden="1"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hidden="1"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hidden="1"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hidden="1"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hidden="1"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hidden="1"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hidden="1" customHeight="1" x14ac:dyDescent="0.25">
      <c r="A696" s="20"/>
      <c r="B696" s="22"/>
      <c r="C696" s="22"/>
      <c r="D696" s="10"/>
      <c r="E696" s="356"/>
      <c r="F696" s="356"/>
      <c r="G696" s="356"/>
      <c r="H696" s="13"/>
      <c r="I696" s="13"/>
      <c r="J696" s="13"/>
      <c r="K696" s="36"/>
      <c r="L696" s="95"/>
      <c r="M696" s="95"/>
      <c r="N696" s="15" t="s">
        <v>4074</v>
      </c>
    </row>
    <row r="697" spans="1:14" s="15" customFormat="1" ht="15.75" hidden="1" customHeight="1" x14ac:dyDescent="0.25">
      <c r="A697" s="20"/>
      <c r="B697" s="22"/>
      <c r="C697" s="22"/>
      <c r="D697" s="10"/>
      <c r="E697" s="356"/>
      <c r="F697" s="356"/>
      <c r="G697" s="356"/>
      <c r="H697" s="13"/>
      <c r="I697" s="13"/>
      <c r="J697" s="13"/>
      <c r="K697" s="36"/>
      <c r="L697" s="95"/>
      <c r="M697" s="95"/>
      <c r="N697" s="15" t="s">
        <v>4074</v>
      </c>
    </row>
    <row r="698" spans="1:14" s="15" customFormat="1" ht="15.75" hidden="1" customHeight="1" x14ac:dyDescent="0.25">
      <c r="A698" s="20"/>
      <c r="B698" s="22"/>
      <c r="C698" s="22"/>
      <c r="D698" s="10"/>
      <c r="E698" s="356"/>
      <c r="F698" s="356"/>
      <c r="G698" s="356"/>
      <c r="H698" s="13"/>
      <c r="I698" s="13"/>
      <c r="J698" s="13"/>
      <c r="K698" s="36"/>
      <c r="L698" s="95"/>
      <c r="M698" s="95"/>
      <c r="N698" s="15" t="s">
        <v>4074</v>
      </c>
    </row>
    <row r="699" spans="1:14" s="15" customFormat="1" ht="15.75" hidden="1" customHeight="1" x14ac:dyDescent="0.25">
      <c r="A699" s="20"/>
      <c r="B699" s="22"/>
      <c r="C699" s="22"/>
      <c r="D699" s="10"/>
      <c r="E699" s="356"/>
      <c r="F699" s="356"/>
      <c r="G699" s="356"/>
      <c r="H699" s="13"/>
      <c r="I699" s="13"/>
      <c r="J699" s="13"/>
      <c r="K699" s="36"/>
      <c r="L699" s="95"/>
      <c r="M699" s="95"/>
      <c r="N699" s="15" t="s">
        <v>4074</v>
      </c>
    </row>
    <row r="700" spans="1:14" s="15" customFormat="1" ht="15.75" hidden="1" customHeight="1" x14ac:dyDescent="0.25">
      <c r="A700" s="20"/>
      <c r="B700" s="22"/>
      <c r="C700" s="22"/>
      <c r="D700" s="10"/>
      <c r="E700" s="356"/>
      <c r="F700" s="356"/>
      <c r="G700" s="356"/>
      <c r="H700" s="13"/>
      <c r="I700" s="13"/>
      <c r="J700" s="13"/>
      <c r="K700" s="36"/>
      <c r="L700" s="95"/>
      <c r="M700" s="95"/>
      <c r="N700" s="15" t="s">
        <v>4074</v>
      </c>
    </row>
    <row r="701" spans="1:14" s="15" customFormat="1" ht="15.75" hidden="1" customHeight="1" x14ac:dyDescent="0.25">
      <c r="A701" s="20"/>
      <c r="B701" s="22"/>
      <c r="C701" s="22"/>
      <c r="D701" s="10"/>
      <c r="E701" s="356"/>
      <c r="F701" s="356"/>
      <c r="G701" s="356"/>
      <c r="H701" s="13"/>
      <c r="I701" s="13"/>
      <c r="J701" s="13"/>
      <c r="K701" s="36"/>
      <c r="L701" s="95"/>
      <c r="M701" s="95"/>
      <c r="N701" s="15" t="s">
        <v>4074</v>
      </c>
    </row>
    <row r="702" spans="1:14" s="15" customFormat="1" ht="15.75" hidden="1" customHeight="1" x14ac:dyDescent="0.25">
      <c r="A702" s="20"/>
      <c r="B702" s="22"/>
      <c r="C702" s="22"/>
      <c r="D702" s="10"/>
      <c r="E702" s="356"/>
      <c r="F702" s="356"/>
      <c r="G702" s="356"/>
      <c r="H702" s="13"/>
      <c r="I702" s="13"/>
      <c r="J702" s="13"/>
      <c r="K702" s="36"/>
      <c r="L702" s="95"/>
      <c r="M702" s="95"/>
      <c r="N702" s="15" t="s">
        <v>4074</v>
      </c>
    </row>
    <row r="703" spans="1:14" s="15" customFormat="1" ht="15.75" hidden="1" customHeight="1" x14ac:dyDescent="0.25">
      <c r="A703" s="20"/>
      <c r="B703" s="22"/>
      <c r="C703" s="22"/>
      <c r="D703" s="10"/>
      <c r="E703" s="356"/>
      <c r="F703" s="356"/>
      <c r="G703" s="356"/>
      <c r="H703" s="13"/>
      <c r="I703" s="13"/>
      <c r="J703" s="13"/>
      <c r="K703" s="36"/>
      <c r="L703" s="95"/>
      <c r="M703" s="95"/>
      <c r="N703" s="15" t="s">
        <v>4074</v>
      </c>
    </row>
    <row r="704" spans="1:14" s="15" customFormat="1" ht="15.75" hidden="1" customHeight="1" x14ac:dyDescent="0.25">
      <c r="A704" s="20"/>
      <c r="B704" s="22"/>
      <c r="C704" s="22"/>
      <c r="D704" s="10"/>
      <c r="E704" s="356"/>
      <c r="F704" s="356"/>
      <c r="G704" s="356"/>
      <c r="H704" s="13"/>
      <c r="I704" s="13"/>
      <c r="J704" s="13"/>
      <c r="K704" s="36"/>
      <c r="L704" s="95"/>
      <c r="M704" s="95"/>
      <c r="N704" s="15" t="s">
        <v>4074</v>
      </c>
    </row>
    <row r="705" spans="1:14" s="15" customFormat="1" ht="15.75" hidden="1" customHeight="1" x14ac:dyDescent="0.25">
      <c r="A705" s="20"/>
      <c r="B705" s="22"/>
      <c r="C705" s="22"/>
      <c r="D705" s="10"/>
      <c r="E705" s="356"/>
      <c r="F705" s="356"/>
      <c r="G705" s="356"/>
      <c r="H705" s="13"/>
      <c r="I705" s="13"/>
      <c r="J705" s="13"/>
      <c r="K705" s="36"/>
      <c r="L705" s="95"/>
      <c r="M705" s="95"/>
      <c r="N705" s="15" t="s">
        <v>4074</v>
      </c>
    </row>
    <row r="706" spans="1:14" s="15" customFormat="1" ht="15.75" hidden="1" customHeight="1" x14ac:dyDescent="0.25">
      <c r="A706" s="20"/>
      <c r="B706" s="22"/>
      <c r="C706" s="22"/>
      <c r="D706" s="10"/>
      <c r="E706" s="356"/>
      <c r="F706" s="356"/>
      <c r="G706" s="356"/>
      <c r="H706" s="13"/>
      <c r="I706" s="13"/>
      <c r="J706" s="13"/>
      <c r="K706" s="36"/>
      <c r="L706" s="95"/>
      <c r="M706" s="95"/>
      <c r="N706" s="15" t="s">
        <v>4074</v>
      </c>
    </row>
    <row r="707" spans="1:14" s="15" customFormat="1" ht="15.75" hidden="1" customHeight="1" x14ac:dyDescent="0.25">
      <c r="A707" s="20"/>
      <c r="B707" s="22"/>
      <c r="C707" s="22"/>
      <c r="D707" s="10"/>
      <c r="E707" s="356"/>
      <c r="F707" s="356"/>
      <c r="G707" s="356"/>
      <c r="H707" s="13"/>
      <c r="I707" s="13"/>
      <c r="J707" s="13"/>
      <c r="K707" s="36"/>
      <c r="L707" s="95"/>
      <c r="M707" s="95"/>
      <c r="N707" s="15" t="s">
        <v>4074</v>
      </c>
    </row>
    <row r="708" spans="1:14" s="15" customFormat="1" ht="15.75" hidden="1" customHeight="1" x14ac:dyDescent="0.25">
      <c r="A708" s="20"/>
      <c r="B708" s="22"/>
      <c r="C708" s="22"/>
      <c r="D708" s="10"/>
      <c r="E708" s="356"/>
      <c r="F708" s="356"/>
      <c r="G708" s="356"/>
      <c r="H708" s="13"/>
      <c r="I708" s="13"/>
      <c r="J708" s="13"/>
      <c r="K708" s="36"/>
      <c r="L708" s="95"/>
      <c r="M708" s="95"/>
      <c r="N708" s="15" t="s">
        <v>4074</v>
      </c>
    </row>
    <row r="709" spans="1:14" s="15" customFormat="1" ht="15.75" hidden="1" customHeight="1" x14ac:dyDescent="0.25">
      <c r="A709" s="20"/>
      <c r="B709" s="22"/>
      <c r="C709" s="22"/>
      <c r="D709" s="10"/>
      <c r="E709" s="356"/>
      <c r="F709" s="356"/>
      <c r="G709" s="356"/>
      <c r="H709" s="13"/>
      <c r="I709" s="13"/>
      <c r="J709" s="13"/>
      <c r="K709" s="36"/>
      <c r="L709" s="95"/>
      <c r="M709" s="95"/>
      <c r="N709" s="15" t="s">
        <v>4074</v>
      </c>
    </row>
    <row r="710" spans="1:14" s="15" customFormat="1" ht="15.75" hidden="1" customHeight="1" x14ac:dyDescent="0.25">
      <c r="A710" s="20"/>
      <c r="B710" s="22"/>
      <c r="C710" s="22"/>
      <c r="D710" s="10"/>
      <c r="E710" s="356"/>
      <c r="F710" s="356"/>
      <c r="G710" s="356"/>
      <c r="H710" s="13"/>
      <c r="I710" s="13"/>
      <c r="J710" s="13"/>
      <c r="K710" s="36"/>
      <c r="L710" s="95"/>
      <c r="M710" s="95"/>
      <c r="N710" s="15" t="s">
        <v>4074</v>
      </c>
    </row>
    <row r="711" spans="1:14" s="15" customFormat="1" ht="15.75" hidden="1" customHeight="1" x14ac:dyDescent="0.25">
      <c r="A711" s="20"/>
      <c r="B711" s="22"/>
      <c r="C711" s="22"/>
      <c r="D711" s="10"/>
      <c r="E711" s="356"/>
      <c r="F711" s="356"/>
      <c r="G711" s="356"/>
      <c r="H711" s="13"/>
      <c r="I711" s="13"/>
      <c r="J711" s="13"/>
      <c r="K711" s="36"/>
      <c r="L711" s="95"/>
      <c r="M711" s="95"/>
      <c r="N711" s="15" t="s">
        <v>4074</v>
      </c>
    </row>
    <row r="712" spans="1:14" s="15" customFormat="1" ht="15.75" hidden="1" customHeight="1" x14ac:dyDescent="0.25">
      <c r="A712" s="20"/>
      <c r="B712" s="22"/>
      <c r="C712" s="22"/>
      <c r="D712" s="10"/>
      <c r="E712" s="356"/>
      <c r="F712" s="356"/>
      <c r="G712" s="356"/>
      <c r="H712" s="13"/>
      <c r="I712" s="13"/>
      <c r="J712" s="13"/>
      <c r="K712" s="36"/>
      <c r="L712" s="95"/>
      <c r="M712" s="95"/>
      <c r="N712" s="15" t="s">
        <v>4074</v>
      </c>
    </row>
    <row r="713" spans="1:14" s="15" customFormat="1" ht="15.75" hidden="1" customHeight="1" x14ac:dyDescent="0.25">
      <c r="A713" s="20"/>
      <c r="B713" s="22"/>
      <c r="C713" s="22"/>
      <c r="D713" s="10"/>
      <c r="E713" s="356"/>
      <c r="F713" s="356"/>
      <c r="G713" s="356"/>
      <c r="H713" s="13"/>
      <c r="I713" s="13"/>
      <c r="J713" s="13"/>
      <c r="K713" s="36"/>
      <c r="L713" s="95"/>
      <c r="M713" s="95"/>
      <c r="N713" s="15" t="s">
        <v>4074</v>
      </c>
    </row>
    <row r="714" spans="1:14" s="15" customFormat="1" ht="15.75" hidden="1" customHeight="1" x14ac:dyDescent="0.25">
      <c r="A714" s="20"/>
      <c r="B714" s="22"/>
      <c r="C714" s="22"/>
      <c r="D714" s="10"/>
      <c r="E714" s="356"/>
      <c r="F714" s="356"/>
      <c r="G714" s="356"/>
      <c r="H714" s="13"/>
      <c r="I714" s="13"/>
      <c r="J714" s="13"/>
      <c r="K714" s="36"/>
      <c r="L714" s="95"/>
      <c r="M714" s="95"/>
      <c r="N714" s="15" t="s">
        <v>4074</v>
      </c>
    </row>
    <row r="715" spans="1:14" s="15" customFormat="1" ht="15.75" hidden="1" customHeight="1" x14ac:dyDescent="0.25">
      <c r="A715" s="20"/>
      <c r="B715" s="22"/>
      <c r="C715" s="22"/>
      <c r="D715" s="10"/>
      <c r="E715" s="356"/>
      <c r="F715" s="356"/>
      <c r="G715" s="356"/>
      <c r="H715" s="13"/>
      <c r="I715" s="13"/>
      <c r="J715" s="13"/>
      <c r="K715" s="36"/>
      <c r="L715" s="95"/>
      <c r="M715" s="95"/>
      <c r="N715" s="15" t="s">
        <v>4074</v>
      </c>
    </row>
    <row r="716" spans="1:14" s="15" customFormat="1" ht="15.75" hidden="1" customHeight="1" x14ac:dyDescent="0.25">
      <c r="A716" s="20"/>
      <c r="B716" s="22"/>
      <c r="C716" s="22"/>
      <c r="D716" s="10"/>
      <c r="E716" s="356"/>
      <c r="F716" s="356"/>
      <c r="G716" s="356"/>
      <c r="H716" s="13"/>
      <c r="I716" s="13"/>
      <c r="J716" s="13"/>
      <c r="K716" s="36"/>
      <c r="L716" s="95"/>
      <c r="M716" s="95"/>
      <c r="N716" s="15" t="s">
        <v>4074</v>
      </c>
    </row>
    <row r="717" spans="1:14" s="15" customFormat="1" ht="15.75" hidden="1" customHeight="1" x14ac:dyDescent="0.25">
      <c r="A717" s="20"/>
      <c r="B717" s="22"/>
      <c r="C717" s="22"/>
      <c r="D717" s="10"/>
      <c r="E717" s="356"/>
      <c r="F717" s="356"/>
      <c r="G717" s="356"/>
      <c r="H717" s="13"/>
      <c r="I717" s="13"/>
      <c r="J717" s="13"/>
      <c r="K717" s="36"/>
      <c r="L717" s="95"/>
      <c r="M717" s="95"/>
      <c r="N717" s="15" t="s">
        <v>4074</v>
      </c>
    </row>
    <row r="718" spans="1:14" s="15" customFormat="1" ht="15.75" hidden="1" customHeight="1" x14ac:dyDescent="0.25">
      <c r="A718" s="20"/>
      <c r="B718" s="22"/>
      <c r="C718" s="22"/>
      <c r="D718" s="10"/>
      <c r="E718" s="356"/>
      <c r="F718" s="356"/>
      <c r="G718" s="356"/>
      <c r="H718" s="13"/>
      <c r="I718" s="13"/>
      <c r="J718" s="13"/>
      <c r="K718" s="36"/>
      <c r="L718" s="95"/>
      <c r="M718" s="95"/>
      <c r="N718" s="15" t="s">
        <v>4074</v>
      </c>
    </row>
    <row r="719" spans="1:14" s="15" customFormat="1" ht="15.75" hidden="1" customHeight="1" x14ac:dyDescent="0.25">
      <c r="A719" s="20"/>
      <c r="B719" s="22"/>
      <c r="C719" s="22"/>
      <c r="D719" s="10"/>
      <c r="E719" s="356"/>
      <c r="F719" s="356"/>
      <c r="G719" s="356"/>
      <c r="H719" s="13"/>
      <c r="I719" s="13"/>
      <c r="J719" s="13"/>
      <c r="K719" s="36"/>
      <c r="L719" s="95"/>
      <c r="M719" s="95"/>
      <c r="N719" s="15" t="s">
        <v>4074</v>
      </c>
    </row>
    <row r="720" spans="1:14" s="15" customFormat="1" ht="15.75" hidden="1" customHeight="1" x14ac:dyDescent="0.25">
      <c r="A720" s="20"/>
      <c r="B720" s="22"/>
      <c r="C720" s="22"/>
      <c r="D720" s="10"/>
      <c r="E720" s="356"/>
      <c r="F720" s="356"/>
      <c r="G720" s="356"/>
      <c r="H720" s="13"/>
      <c r="I720" s="13"/>
      <c r="J720" s="13"/>
      <c r="K720" s="36"/>
      <c r="L720" s="95"/>
      <c r="M720" s="95"/>
      <c r="N720" s="15" t="s">
        <v>4074</v>
      </c>
    </row>
    <row r="721" spans="1:14" s="15" customFormat="1" ht="15.75" hidden="1" customHeight="1" x14ac:dyDescent="0.25">
      <c r="A721" s="20"/>
      <c r="B721" s="22"/>
      <c r="C721" s="22"/>
      <c r="D721" s="10"/>
      <c r="E721" s="356"/>
      <c r="F721" s="356"/>
      <c r="G721" s="356"/>
      <c r="H721" s="13"/>
      <c r="I721" s="13"/>
      <c r="J721" s="13"/>
      <c r="K721" s="36"/>
      <c r="L721" s="95"/>
      <c r="M721" s="95"/>
      <c r="N721" s="15" t="s">
        <v>4074</v>
      </c>
    </row>
    <row r="722" spans="1:14" s="15" customFormat="1" ht="15.75" hidden="1" customHeight="1" x14ac:dyDescent="0.25">
      <c r="A722" s="20"/>
      <c r="B722" s="22"/>
      <c r="C722" s="22"/>
      <c r="D722" s="10"/>
      <c r="E722" s="356"/>
      <c r="F722" s="356"/>
      <c r="G722" s="356"/>
      <c r="H722" s="13"/>
      <c r="I722" s="13"/>
      <c r="J722" s="13"/>
      <c r="K722" s="36"/>
      <c r="L722" s="95"/>
      <c r="M722" s="95"/>
      <c r="N722" s="15" t="s">
        <v>4074</v>
      </c>
    </row>
    <row r="723" spans="1:14" ht="15.75" hidden="1" customHeight="1" x14ac:dyDescent="0.25">
      <c r="N723" s="15" t="s">
        <v>4074</v>
      </c>
    </row>
    <row r="724" spans="1:14" ht="15.75" hidden="1" customHeight="1" x14ac:dyDescent="0.25">
      <c r="N724" s="15" t="s">
        <v>4074</v>
      </c>
    </row>
    <row r="725" spans="1:14" ht="15.75" hidden="1" customHeight="1" x14ac:dyDescent="0.25">
      <c r="N725" s="15" t="s">
        <v>4074</v>
      </c>
    </row>
    <row r="726" spans="1:14" ht="15.75" hidden="1" customHeight="1" x14ac:dyDescent="0.25">
      <c r="N726" s="15" t="s">
        <v>4074</v>
      </c>
    </row>
    <row r="727" spans="1:14" ht="15.75" hidden="1" customHeight="1" x14ac:dyDescent="0.25">
      <c r="N727" s="15" t="s">
        <v>4074</v>
      </c>
    </row>
    <row r="728" spans="1:14" ht="15.75" hidden="1" customHeight="1" x14ac:dyDescent="0.25">
      <c r="N728" s="15" t="s">
        <v>4074</v>
      </c>
    </row>
    <row r="729" spans="1:14" ht="15.75" hidden="1" customHeight="1" x14ac:dyDescent="0.25">
      <c r="N729" s="15" t="s">
        <v>4074</v>
      </c>
    </row>
    <row r="730" spans="1:14" ht="15.75" hidden="1" customHeight="1" x14ac:dyDescent="0.25">
      <c r="N730" s="15" t="s">
        <v>4074</v>
      </c>
    </row>
    <row r="731" spans="1:14" ht="15.75" hidden="1" customHeight="1" x14ac:dyDescent="0.25">
      <c r="N731" s="15" t="s">
        <v>4074</v>
      </c>
    </row>
    <row r="732" spans="1:14" ht="15.75" hidden="1" customHeight="1" x14ac:dyDescent="0.25">
      <c r="N732" s="15" t="s">
        <v>4074</v>
      </c>
    </row>
    <row r="733" spans="1:14" ht="15.75" hidden="1" customHeight="1" x14ac:dyDescent="0.25">
      <c r="N733" s="15" t="s">
        <v>4074</v>
      </c>
    </row>
    <row r="734" spans="1:14" ht="15.75" hidden="1" customHeight="1" x14ac:dyDescent="0.25">
      <c r="N734" s="15" t="s">
        <v>4074</v>
      </c>
    </row>
    <row r="735" spans="1:14" ht="15.75" hidden="1" customHeight="1" x14ac:dyDescent="0.25">
      <c r="N735" s="15" t="s">
        <v>4074</v>
      </c>
    </row>
    <row r="736" spans="1:14" ht="15.75" hidden="1" customHeight="1" x14ac:dyDescent="0.25">
      <c r="N736" s="15" t="s">
        <v>4074</v>
      </c>
    </row>
    <row r="737" spans="14:14" ht="15.75" hidden="1" customHeight="1" x14ac:dyDescent="0.25">
      <c r="N737" s="15" t="s">
        <v>4074</v>
      </c>
    </row>
  </sheetData>
  <autoFilter ref="A2:O737">
    <filterColumn colId="0">
      <filters>
        <filter val="9014"/>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9464</v>
      </c>
      <c r="C2" s="150">
        <f>2400-C3</f>
        <v>409</v>
      </c>
    </row>
    <row r="3" spans="2:16" ht="22.5" customHeight="1" thickBot="1" x14ac:dyDescent="0.3">
      <c r="B3" s="135" t="s">
        <v>6430</v>
      </c>
      <c r="C3" s="150">
        <f>COUNTIF(VODANET!J5:J4966,"ACEITO")</f>
        <v>1991</v>
      </c>
      <c r="D3" s="150">
        <f>1200-C2</f>
        <v>791</v>
      </c>
      <c r="E3" s="136" t="s">
        <v>6778</v>
      </c>
      <c r="F3" s="179">
        <v>0</v>
      </c>
      <c r="G3" s="33"/>
      <c r="H3" s="136" t="s">
        <v>1306</v>
      </c>
      <c r="I3" s="179">
        <f>SUM(C83:C84)</f>
        <v>0</v>
      </c>
      <c r="J3" s="136" t="s">
        <v>1538</v>
      </c>
      <c r="K3" s="179">
        <f>SUM(D84)</f>
        <v>0</v>
      </c>
      <c r="L3" s="136" t="s">
        <v>11819</v>
      </c>
      <c r="M3" s="179">
        <v>0</v>
      </c>
      <c r="O3" s="15" t="s">
        <v>7637</v>
      </c>
      <c r="P3" s="15">
        <v>0</v>
      </c>
    </row>
    <row r="5" spans="2:16" ht="16.5" customHeight="1" x14ac:dyDescent="0.25">
      <c r="B5" s="83" t="s">
        <v>5499</v>
      </c>
      <c r="C5" s="15">
        <v>1</v>
      </c>
      <c r="E5" s="15">
        <v>2</v>
      </c>
      <c r="G5" s="15">
        <v>3</v>
      </c>
      <c r="I5" s="15">
        <v>4</v>
      </c>
      <c r="M5" s="15">
        <v>5</v>
      </c>
      <c r="N5" s="15" t="s">
        <v>5500</v>
      </c>
    </row>
    <row r="6" spans="2:16" ht="16.5" customHeight="1" x14ac:dyDescent="0.25">
      <c r="B6" s="15" t="s">
        <v>5501</v>
      </c>
      <c r="C6" s="15">
        <v>27</v>
      </c>
      <c r="E6" s="15">
        <v>44</v>
      </c>
      <c r="G6" s="15">
        <v>52</v>
      </c>
      <c r="I6" s="15">
        <v>36</v>
      </c>
      <c r="M6" s="15">
        <v>0</v>
      </c>
      <c r="N6" s="15">
        <f>SUM(C6:M6)</f>
        <v>159</v>
      </c>
    </row>
    <row r="7" spans="2:16" ht="16.5" customHeight="1" x14ac:dyDescent="0.25">
      <c r="B7" s="15" t="s">
        <v>5502</v>
      </c>
      <c r="C7" s="15">
        <v>21</v>
      </c>
      <c r="E7" s="15">
        <v>11</v>
      </c>
      <c r="G7" s="15">
        <v>30</v>
      </c>
      <c r="I7" s="15">
        <v>37</v>
      </c>
      <c r="M7" s="15">
        <v>15</v>
      </c>
      <c r="N7" s="15">
        <f>SUM(C7:M7)</f>
        <v>114</v>
      </c>
    </row>
    <row r="8" spans="2:16" ht="16.5" customHeight="1" x14ac:dyDescent="0.25">
      <c r="B8" s="15" t="s">
        <v>5503</v>
      </c>
      <c r="C8" s="15" t="s">
        <v>5503</v>
      </c>
      <c r="E8" s="15" t="s">
        <v>5503</v>
      </c>
      <c r="G8" s="15" t="s">
        <v>5503</v>
      </c>
      <c r="I8" s="15" t="s">
        <v>5503</v>
      </c>
      <c r="N8" s="15" t="s">
        <v>4074</v>
      </c>
    </row>
    <row r="9" spans="2:16" ht="16.5" customHeight="1" x14ac:dyDescent="0.25">
      <c r="B9" s="15" t="s">
        <v>5504</v>
      </c>
      <c r="C9" s="15" t="s">
        <v>5505</v>
      </c>
      <c r="E9" s="15" t="s">
        <v>5506</v>
      </c>
      <c r="G9" s="15" t="s">
        <v>5507</v>
      </c>
      <c r="I9" s="15" t="s">
        <v>5504</v>
      </c>
      <c r="N9" s="15" t="s">
        <v>4074</v>
      </c>
    </row>
    <row r="10" spans="2:16" ht="16.5" customHeight="1" x14ac:dyDescent="0.25">
      <c r="B10" s="15" t="s">
        <v>5508</v>
      </c>
      <c r="C10" s="15">
        <v>88</v>
      </c>
      <c r="E10" s="15">
        <v>26</v>
      </c>
      <c r="G10" s="15">
        <f>SUM(C10:E10)</f>
        <v>114</v>
      </c>
      <c r="I10" s="15" t="s">
        <v>5504</v>
      </c>
      <c r="N10" s="15" t="s">
        <v>4074</v>
      </c>
    </row>
    <row r="11" spans="2:16" ht="16.5" customHeight="1" x14ac:dyDescent="0.25">
      <c r="B11" s="15" t="s">
        <v>5509</v>
      </c>
      <c r="C11" s="15">
        <v>0</v>
      </c>
      <c r="E11" s="15">
        <v>0</v>
      </c>
      <c r="G11" s="15">
        <f>SUM(C11:E11)</f>
        <v>0</v>
      </c>
      <c r="I11" s="15" t="s">
        <v>5504</v>
      </c>
      <c r="N11" s="15" t="s">
        <v>4074</v>
      </c>
    </row>
    <row r="12" spans="2:16" ht="16.5" customHeight="1" x14ac:dyDescent="0.25">
      <c r="B12" s="15" t="s">
        <v>5510</v>
      </c>
      <c r="C12" s="15">
        <v>0</v>
      </c>
      <c r="E12" s="15">
        <v>0</v>
      </c>
      <c r="G12" s="15">
        <f>SUM(C12:E12)</f>
        <v>0</v>
      </c>
    </row>
    <row r="15" spans="2:16" ht="16.5" customHeight="1" x14ac:dyDescent="0.25">
      <c r="B15" s="83" t="s">
        <v>5610</v>
      </c>
      <c r="C15" s="15">
        <v>1</v>
      </c>
      <c r="D15" s="15">
        <v>2</v>
      </c>
      <c r="E15" s="15">
        <v>3</v>
      </c>
      <c r="F15" s="15">
        <v>4</v>
      </c>
      <c r="G15" s="15">
        <v>5</v>
      </c>
      <c r="H15" s="1" t="s">
        <v>5500</v>
      </c>
    </row>
    <row r="16" spans="2:16" ht="16.5" customHeight="1" x14ac:dyDescent="0.25">
      <c r="B16" s="15" t="s">
        <v>5501</v>
      </c>
      <c r="C16" s="15">
        <v>40</v>
      </c>
      <c r="D16" s="15">
        <v>40</v>
      </c>
      <c r="E16" s="15">
        <v>40</v>
      </c>
      <c r="F16" s="15">
        <v>40</v>
      </c>
      <c r="G16" s="15">
        <v>40</v>
      </c>
      <c r="H16" s="15">
        <v>200</v>
      </c>
    </row>
    <row r="17" spans="2:14" ht="16.5" customHeight="1" x14ac:dyDescent="0.25">
      <c r="B17" s="15" t="s">
        <v>5502</v>
      </c>
      <c r="C17" s="15">
        <v>56</v>
      </c>
      <c r="D17" s="15">
        <v>41</v>
      </c>
      <c r="E17" s="15">
        <v>57</v>
      </c>
      <c r="F17" s="15">
        <v>21</v>
      </c>
      <c r="G17" s="15">
        <v>22</v>
      </c>
      <c r="H17" s="15">
        <f>SUM(C17:G17)</f>
        <v>197</v>
      </c>
    </row>
    <row r="18" spans="2:14" ht="16.5" customHeight="1" x14ac:dyDescent="0.25">
      <c r="B18" s="15" t="s">
        <v>5503</v>
      </c>
      <c r="C18" s="15" t="s">
        <v>5503</v>
      </c>
      <c r="E18" s="15" t="s">
        <v>5503</v>
      </c>
      <c r="G18" s="15" t="s">
        <v>5503</v>
      </c>
      <c r="I18" s="15" t="s">
        <v>5503</v>
      </c>
      <c r="N18" s="15" t="s">
        <v>4074</v>
      </c>
    </row>
    <row r="19" spans="2:14" ht="16.5" customHeight="1" x14ac:dyDescent="0.25">
      <c r="B19" s="15" t="s">
        <v>5504</v>
      </c>
      <c r="C19" s="15" t="s">
        <v>5505</v>
      </c>
      <c r="E19" s="15" t="s">
        <v>5506</v>
      </c>
      <c r="G19" s="15" t="s">
        <v>5507</v>
      </c>
      <c r="I19" s="15" t="s">
        <v>5504</v>
      </c>
      <c r="N19" s="15" t="s">
        <v>4074</v>
      </c>
    </row>
    <row r="20" spans="2:14" ht="16.5" customHeight="1" x14ac:dyDescent="0.25">
      <c r="B20" s="15" t="s">
        <v>5508</v>
      </c>
      <c r="C20" s="15">
        <v>171</v>
      </c>
      <c r="E20" s="15">
        <v>26</v>
      </c>
      <c r="G20" s="15">
        <f>SUM(C20:E20)</f>
        <v>197</v>
      </c>
      <c r="I20" s="15" t="s">
        <v>5504</v>
      </c>
      <c r="N20" s="15" t="s">
        <v>4074</v>
      </c>
    </row>
    <row r="21" spans="2:14" ht="16.5" customHeight="1" x14ac:dyDescent="0.25">
      <c r="B21" s="15" t="s">
        <v>5509</v>
      </c>
      <c r="C21" s="15">
        <v>1</v>
      </c>
      <c r="E21" s="15">
        <v>0</v>
      </c>
      <c r="G21" s="15">
        <f>SUM(C21:E21)</f>
        <v>1</v>
      </c>
      <c r="I21" s="15" t="s">
        <v>5504</v>
      </c>
      <c r="N21" s="15" t="s">
        <v>4074</v>
      </c>
    </row>
    <row r="22" spans="2:14" ht="16.5" customHeight="1" x14ac:dyDescent="0.25">
      <c r="B22" s="15" t="s">
        <v>5510</v>
      </c>
      <c r="C22" s="15">
        <v>5</v>
      </c>
      <c r="E22" s="15">
        <v>0</v>
      </c>
      <c r="G22" s="15">
        <f>SUM(C22:E22)</f>
        <v>5</v>
      </c>
    </row>
    <row r="23" spans="2:14" ht="16.5" customHeight="1" x14ac:dyDescent="0.25">
      <c r="E23" s="15" t="s">
        <v>5500</v>
      </c>
      <c r="G23" s="15">
        <f>SUM(G20:G22)</f>
        <v>203</v>
      </c>
    </row>
    <row r="25" spans="2:14" ht="16.5" customHeight="1" thickBot="1" x14ac:dyDescent="0.3"/>
    <row r="26" spans="2:14" ht="22.5" customHeight="1" thickBot="1" x14ac:dyDescent="0.3">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x14ac:dyDescent="0.25">
      <c r="B27" s="104" t="s">
        <v>5501</v>
      </c>
      <c r="C27" s="464">
        <v>40</v>
      </c>
      <c r="D27" s="465"/>
      <c r="E27" s="464">
        <v>40</v>
      </c>
      <c r="F27" s="465"/>
      <c r="G27" s="464">
        <v>40</v>
      </c>
      <c r="H27" s="465"/>
      <c r="I27" s="464">
        <v>40</v>
      </c>
      <c r="J27" s="465"/>
      <c r="K27" s="464">
        <v>40</v>
      </c>
      <c r="L27" s="465"/>
      <c r="M27" s="110">
        <f>SUM(C27:L27)</f>
        <v>200</v>
      </c>
    </row>
    <row r="28" spans="2:14" ht="16.5" customHeight="1" x14ac:dyDescent="0.25">
      <c r="B28" s="104" t="s">
        <v>5502</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0">
        <f>SUM(C28:L28)</f>
        <v>196</v>
      </c>
    </row>
    <row r="29" spans="2:14" ht="16.5" customHeight="1" thickBot="1" x14ac:dyDescent="0.3">
      <c r="B29" s="105" t="s">
        <v>6776</v>
      </c>
      <c r="C29" s="462">
        <v>0</v>
      </c>
      <c r="D29" s="463"/>
      <c r="E29" s="462">
        <v>0</v>
      </c>
      <c r="F29" s="463"/>
      <c r="G29" s="462">
        <v>0</v>
      </c>
      <c r="H29" s="463"/>
      <c r="I29" s="462">
        <v>0</v>
      </c>
      <c r="J29" s="463"/>
      <c r="K29" s="462">
        <v>6</v>
      </c>
      <c r="L29" s="463"/>
      <c r="M29" s="111"/>
    </row>
    <row r="30" spans="2:14" ht="16.5" customHeight="1" thickBot="1" x14ac:dyDescent="0.3">
      <c r="B30" s="15" t="s">
        <v>5503</v>
      </c>
      <c r="C30" s="15" t="s">
        <v>5503</v>
      </c>
      <c r="E30" s="15" t="s">
        <v>5503</v>
      </c>
      <c r="G30" s="15" t="s">
        <v>5503</v>
      </c>
      <c r="I30" s="15" t="s">
        <v>5503</v>
      </c>
    </row>
    <row r="31" spans="2:14" ht="16.5" customHeight="1" thickBot="1" x14ac:dyDescent="0.3">
      <c r="B31" s="15" t="s">
        <v>5504</v>
      </c>
      <c r="C31" s="138" t="s">
        <v>5505</v>
      </c>
      <c r="D31" s="138" t="s">
        <v>5506</v>
      </c>
      <c r="E31" s="138" t="s">
        <v>5507</v>
      </c>
      <c r="I31" s="15" t="s">
        <v>5504</v>
      </c>
    </row>
    <row r="32" spans="2:14" ht="16.5" customHeight="1" thickBot="1" x14ac:dyDescent="0.3">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x14ac:dyDescent="0.3">
      <c r="B33" s="137" t="s">
        <v>5509</v>
      </c>
      <c r="C33" s="142">
        <f>COUNTIFS(VODANET!$L$5:$L$4966,"LIDER",VODANET!$J$5:$J$4966,"A ACEITAR")</f>
        <v>0</v>
      </c>
      <c r="D33" s="139">
        <f>COUNTIFS(VODANET!$L$5:$L$4966,"VODANET",VODANET!$J$5:$J$4966,"A ACEITAR")</f>
        <v>0</v>
      </c>
      <c r="E33" s="148">
        <f>SUM(C33:D33)</f>
        <v>0</v>
      </c>
      <c r="I33" s="15" t="s">
        <v>5504</v>
      </c>
    </row>
    <row r="34" spans="2:11" ht="16.5" customHeight="1" thickBot="1" x14ac:dyDescent="0.3">
      <c r="B34" s="137" t="s">
        <v>5510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5500</v>
      </c>
      <c r="E35" s="146">
        <f>SUM(E32:E34)</f>
        <v>196</v>
      </c>
    </row>
    <row r="36" spans="2:11" ht="16.5" customHeight="1" thickBot="1" x14ac:dyDescent="0.3"/>
    <row r="37" spans="2:11" ht="16.5" customHeight="1" thickBot="1" x14ac:dyDescent="0.3">
      <c r="B37" s="135" t="s">
        <v>6430</v>
      </c>
      <c r="C37" s="150">
        <f>C3</f>
        <v>1991</v>
      </c>
    </row>
    <row r="38" spans="2:11" ht="24.75" customHeight="1" thickBot="1" x14ac:dyDescent="0.3">
      <c r="B38" s="106" t="s">
        <v>6594</v>
      </c>
      <c r="C38" s="107">
        <v>41155</v>
      </c>
      <c r="D38" s="108">
        <v>41159</v>
      </c>
      <c r="E38" s="107">
        <v>41162</v>
      </c>
      <c r="F38" s="108">
        <v>41166</v>
      </c>
      <c r="G38" s="107">
        <v>41169</v>
      </c>
      <c r="H38" s="108">
        <v>41173</v>
      </c>
      <c r="I38" s="107">
        <v>41176</v>
      </c>
      <c r="J38" s="108">
        <v>41180</v>
      </c>
      <c r="K38" s="109" t="s">
        <v>5500</v>
      </c>
    </row>
    <row r="39" spans="2:11" ht="16.5" customHeight="1" x14ac:dyDescent="0.25">
      <c r="B39" s="104" t="s">
        <v>5501</v>
      </c>
      <c r="C39" s="464">
        <v>18</v>
      </c>
      <c r="D39" s="465"/>
      <c r="E39" s="464">
        <v>58</v>
      </c>
      <c r="F39" s="465"/>
      <c r="G39" s="464">
        <v>58</v>
      </c>
      <c r="H39" s="465"/>
      <c r="I39" s="464">
        <v>56</v>
      </c>
      <c r="J39" s="465"/>
      <c r="K39" s="110">
        <f>SUM(C39:J39)</f>
        <v>190</v>
      </c>
    </row>
    <row r="40" spans="2:11" ht="16.5" customHeight="1" x14ac:dyDescent="0.25">
      <c r="B40" s="104" t="s">
        <v>5502</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0">
        <f>SUM(C40:J40)</f>
        <v>141</v>
      </c>
    </row>
    <row r="41" spans="2:11" ht="16.5" customHeight="1" thickBot="1" x14ac:dyDescent="0.3">
      <c r="B41" s="105" t="s">
        <v>6776</v>
      </c>
      <c r="C41" s="462">
        <v>7</v>
      </c>
      <c r="D41" s="463"/>
      <c r="E41" s="462">
        <v>16</v>
      </c>
      <c r="F41" s="463"/>
      <c r="G41" s="462">
        <v>6</v>
      </c>
      <c r="H41" s="463"/>
      <c r="I41" s="462">
        <v>15</v>
      </c>
      <c r="J41" s="463"/>
      <c r="K41" s="111"/>
    </row>
    <row r="42" spans="2:11" ht="16.5" customHeight="1" thickBot="1" x14ac:dyDescent="0.3">
      <c r="B42" s="15" t="s">
        <v>5503</v>
      </c>
      <c r="C42" s="15" t="s">
        <v>5503</v>
      </c>
      <c r="E42" s="15" t="s">
        <v>5503</v>
      </c>
      <c r="G42" s="15" t="s">
        <v>5503</v>
      </c>
      <c r="I42" s="15" t="s">
        <v>5503</v>
      </c>
    </row>
    <row r="43" spans="2:11" ht="16.5" customHeight="1" thickBot="1" x14ac:dyDescent="0.3">
      <c r="B43" s="15" t="s">
        <v>5504</v>
      </c>
      <c r="C43" s="138" t="s">
        <v>5505</v>
      </c>
      <c r="D43" s="138" t="s">
        <v>5506</v>
      </c>
      <c r="E43" s="138" t="s">
        <v>5507</v>
      </c>
      <c r="I43" s="15" t="s">
        <v>5504</v>
      </c>
    </row>
    <row r="44" spans="2:11" ht="16.5" customHeight="1" thickBot="1" x14ac:dyDescent="0.3">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x14ac:dyDescent="0.3">
      <c r="B45" s="137" t="s">
        <v>5509</v>
      </c>
      <c r="C45" s="142">
        <f>COUNTIFS(VODANET!$L$5:$L$4966,"LIDER",VODANET!$J$5:$J$4966,"A ACEITAR")</f>
        <v>0</v>
      </c>
      <c r="D45" s="139">
        <f>COUNTIFS(VODANET!$L$5:$L$4966,"VODANET",VODANET!$J$5:$J$4966,"A ACEITAR")</f>
        <v>0</v>
      </c>
      <c r="E45" s="148">
        <f>SUM(C45:D45)</f>
        <v>0</v>
      </c>
      <c r="I45" s="15" t="s">
        <v>5504</v>
      </c>
    </row>
    <row r="46" spans="2:11" ht="16.5" customHeight="1" thickBot="1" x14ac:dyDescent="0.3">
      <c r="B46" s="137" t="s">
        <v>5510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5500</v>
      </c>
      <c r="E47" s="146">
        <f>SUM(E44:E46)</f>
        <v>141</v>
      </c>
    </row>
    <row r="49" spans="2:13" ht="16.5" customHeight="1" thickBot="1" x14ac:dyDescent="0.3"/>
    <row r="50" spans="2:13" ht="16.5" customHeight="1" thickBot="1" x14ac:dyDescent="0.3">
      <c r="B50" s="135" t="s">
        <v>6430</v>
      </c>
      <c r="C50" s="150">
        <f>C3</f>
        <v>1991</v>
      </c>
    </row>
    <row r="51" spans="2:13" ht="16.5" customHeight="1" thickBot="1" x14ac:dyDescent="0.3">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x14ac:dyDescent="0.25">
      <c r="B52" s="104" t="s">
        <v>5501</v>
      </c>
      <c r="C52" s="464">
        <v>50</v>
      </c>
      <c r="D52" s="465"/>
      <c r="E52" s="464">
        <v>20</v>
      </c>
      <c r="F52" s="465"/>
      <c r="G52" s="464">
        <v>20</v>
      </c>
      <c r="H52" s="465"/>
      <c r="I52" s="464">
        <v>90</v>
      </c>
      <c r="J52" s="465"/>
      <c r="K52" s="464">
        <v>10</v>
      </c>
      <c r="L52" s="465"/>
      <c r="M52" s="110">
        <f>SUM(C52:L52)</f>
        <v>190</v>
      </c>
    </row>
    <row r="53" spans="2:13" ht="16.5" customHeight="1" x14ac:dyDescent="0.25">
      <c r="B53" s="104" t="s">
        <v>5502</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0">
        <f>SUM(C53:L53)</f>
        <v>113</v>
      </c>
    </row>
    <row r="54" spans="2:13" ht="16.5" customHeight="1" thickBot="1" x14ac:dyDescent="0.3">
      <c r="B54" s="105" t="s">
        <v>6776</v>
      </c>
      <c r="C54" s="462">
        <v>3</v>
      </c>
      <c r="D54" s="463"/>
      <c r="E54" s="462">
        <v>7</v>
      </c>
      <c r="F54" s="463"/>
      <c r="G54" s="462">
        <v>6</v>
      </c>
      <c r="H54" s="463"/>
      <c r="I54" s="462">
        <v>0</v>
      </c>
      <c r="J54" s="463"/>
      <c r="K54" s="462">
        <v>0</v>
      </c>
      <c r="L54" s="463"/>
      <c r="M54" s="111"/>
    </row>
    <row r="55" spans="2:13" ht="16.5" customHeight="1" thickBot="1" x14ac:dyDescent="0.3">
      <c r="B55" s="15" t="s">
        <v>5503</v>
      </c>
      <c r="C55" s="15" t="s">
        <v>5503</v>
      </c>
      <c r="E55" s="15" t="s">
        <v>5503</v>
      </c>
      <c r="G55" s="15" t="s">
        <v>5503</v>
      </c>
      <c r="I55" s="15" t="s">
        <v>5503</v>
      </c>
    </row>
    <row r="56" spans="2:13" ht="16.5" customHeight="1" thickBot="1" x14ac:dyDescent="0.3">
      <c r="B56" s="15" t="s">
        <v>5504</v>
      </c>
      <c r="C56" s="138" t="s">
        <v>5505</v>
      </c>
      <c r="D56" s="138" t="s">
        <v>5506</v>
      </c>
      <c r="E56" s="138" t="s">
        <v>5507</v>
      </c>
      <c r="I56" s="15" t="s">
        <v>5504</v>
      </c>
    </row>
    <row r="57" spans="2:13" ht="16.5" customHeight="1" thickBot="1" x14ac:dyDescent="0.3">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x14ac:dyDescent="0.3">
      <c r="B58" s="137" t="s">
        <v>5509</v>
      </c>
      <c r="C58" s="142">
        <f>COUNTIFS(VODANET!$L$5:$L$4966,"LIDER",VODANET!$J$5:$J$4966,"A ACEITAR")</f>
        <v>0</v>
      </c>
      <c r="D58" s="139">
        <f>COUNTIFS(VODANET!$L$5:$L$4966,"VODANET",VODANET!$J$5:$J$4966,"A ACEITAR")</f>
        <v>0</v>
      </c>
      <c r="E58" s="148">
        <f>SUM(C58:D58)</f>
        <v>0</v>
      </c>
      <c r="I58" s="15" t="s">
        <v>5504</v>
      </c>
    </row>
    <row r="59" spans="2:13" ht="16.5" customHeight="1" thickBot="1" x14ac:dyDescent="0.3">
      <c r="B59" s="137" t="s">
        <v>5510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5500</v>
      </c>
      <c r="E60" s="146">
        <f>SUM(E57:E59)</f>
        <v>113</v>
      </c>
    </row>
    <row r="61" spans="2:13" ht="16.5" customHeight="1" thickBot="1" x14ac:dyDescent="0.3"/>
    <row r="62" spans="2:13" ht="16.5" customHeight="1" thickBot="1" x14ac:dyDescent="0.3">
      <c r="B62" s="135" t="s">
        <v>6430</v>
      </c>
      <c r="C62" s="150">
        <f>C3</f>
        <v>1991</v>
      </c>
    </row>
    <row r="63" spans="2:13" ht="16.5" customHeight="1" thickBot="1" x14ac:dyDescent="0.3">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x14ac:dyDescent="0.25">
      <c r="B64" s="104" t="s">
        <v>5501</v>
      </c>
      <c r="C64" s="464">
        <v>0</v>
      </c>
      <c r="D64" s="465"/>
      <c r="E64" s="464">
        <v>40</v>
      </c>
      <c r="F64" s="465"/>
      <c r="G64" s="464">
        <v>30</v>
      </c>
      <c r="H64" s="465"/>
      <c r="I64" s="464">
        <v>50</v>
      </c>
      <c r="J64" s="465"/>
      <c r="K64" s="464">
        <v>80</v>
      </c>
      <c r="L64" s="465"/>
      <c r="M64" s="110">
        <f>SUM(C64:L64)</f>
        <v>200</v>
      </c>
    </row>
    <row r="65" spans="2:13" ht="16.5" customHeight="1" x14ac:dyDescent="0.25">
      <c r="B65" s="104" t="s">
        <v>5502</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42</v>
      </c>
      <c r="L65" s="465"/>
      <c r="M65" s="110">
        <f>SUM(C65:L65)</f>
        <v>137</v>
      </c>
    </row>
    <row r="66" spans="2:13" ht="16.5" customHeight="1" thickBot="1" x14ac:dyDescent="0.3">
      <c r="B66" s="105" t="s">
        <v>6776</v>
      </c>
      <c r="C66" s="462">
        <v>8</v>
      </c>
      <c r="D66" s="463"/>
      <c r="E66" s="462">
        <v>0</v>
      </c>
      <c r="F66" s="463"/>
      <c r="G66" s="462">
        <v>6</v>
      </c>
      <c r="H66" s="463"/>
      <c r="I66" s="462">
        <v>10</v>
      </c>
      <c r="J66" s="463"/>
      <c r="K66" s="462">
        <v>8</v>
      </c>
      <c r="L66" s="463"/>
      <c r="M66" s="111"/>
    </row>
    <row r="67" spans="2:13" ht="16.5" customHeight="1" thickBot="1" x14ac:dyDescent="0.3">
      <c r="B67" s="15" t="s">
        <v>5503</v>
      </c>
      <c r="C67" s="15" t="s">
        <v>5503</v>
      </c>
      <c r="E67" s="15" t="s">
        <v>5503</v>
      </c>
      <c r="G67" s="15" t="s">
        <v>5503</v>
      </c>
      <c r="I67" s="15" t="s">
        <v>5503</v>
      </c>
    </row>
    <row r="68" spans="2:13" ht="16.5" customHeight="1" thickBot="1" x14ac:dyDescent="0.3">
      <c r="B68" s="15" t="s">
        <v>5504</v>
      </c>
      <c r="C68" s="138" t="s">
        <v>5505</v>
      </c>
      <c r="D68" s="138" t="s">
        <v>5506</v>
      </c>
      <c r="E68" s="138" t="s">
        <v>5507</v>
      </c>
      <c r="I68" s="15" t="s">
        <v>5504</v>
      </c>
    </row>
    <row r="69" spans="2:13" ht="16.5" customHeight="1" thickBot="1" x14ac:dyDescent="0.3">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x14ac:dyDescent="0.3">
      <c r="B70" s="137" t="s">
        <v>5509</v>
      </c>
      <c r="C70" s="142">
        <f>COUNTIFS(VODANET!$L$5:$L$4966,"LIDER",VODANET!$J$5:$J$4966,"A ACEITAR")</f>
        <v>0</v>
      </c>
      <c r="D70" s="139">
        <f>COUNTIFS(VODANET!$L$5:$L$4966,"VODANET",VODANET!$J$5:$J$4966,"A ACEITAR")</f>
        <v>0</v>
      </c>
      <c r="E70" s="148">
        <f>SUM(C70:D70)</f>
        <v>0</v>
      </c>
      <c r="I70" s="15" t="s">
        <v>5504</v>
      </c>
    </row>
    <row r="71" spans="2:13" ht="16.5" customHeight="1" thickBot="1" x14ac:dyDescent="0.3">
      <c r="B71" s="137" t="s">
        <v>5510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5500</v>
      </c>
      <c r="E72" s="146">
        <f>SUM(E69:E71)</f>
        <v>137</v>
      </c>
    </row>
    <row r="74" spans="2:13" ht="16.5" customHeight="1" thickBot="1" x14ac:dyDescent="0.3"/>
    <row r="75" spans="2:13" ht="16.5" customHeight="1" thickBot="1" x14ac:dyDescent="0.3">
      <c r="B75" s="135" t="s">
        <v>6430</v>
      </c>
      <c r="C75" s="150">
        <f>C3</f>
        <v>1991</v>
      </c>
    </row>
    <row r="76" spans="2:13" ht="16.5" customHeight="1" thickBot="1" x14ac:dyDescent="0.3">
      <c r="B76" s="106" t="s">
        <v>11964</v>
      </c>
      <c r="C76" s="107">
        <v>41246</v>
      </c>
      <c r="D76" s="108">
        <v>41250</v>
      </c>
      <c r="E76" s="107">
        <v>41253</v>
      </c>
      <c r="F76" s="108">
        <v>41257</v>
      </c>
      <c r="G76" s="107">
        <v>41260</v>
      </c>
      <c r="H76" s="108">
        <v>41264</v>
      </c>
      <c r="I76" s="107">
        <v>41267</v>
      </c>
      <c r="J76" s="108">
        <v>41274</v>
      </c>
      <c r="K76" s="109" t="s">
        <v>5500</v>
      </c>
    </row>
    <row r="77" spans="2:13" ht="16.5" customHeight="1" x14ac:dyDescent="0.25">
      <c r="B77" s="104" t="s">
        <v>5501</v>
      </c>
      <c r="C77" s="464">
        <v>100</v>
      </c>
      <c r="D77" s="465"/>
      <c r="E77" s="464">
        <v>100</v>
      </c>
      <c r="F77" s="465"/>
      <c r="G77" s="464">
        <v>91</v>
      </c>
      <c r="H77" s="465"/>
      <c r="I77" s="464">
        <v>13</v>
      </c>
      <c r="J77" s="465"/>
      <c r="K77" s="110">
        <f>SUM(C77:J77)</f>
        <v>304</v>
      </c>
    </row>
    <row r="78" spans="2:13" ht="16.5" customHeight="1" x14ac:dyDescent="0.25">
      <c r="B78" s="104" t="s">
        <v>5502</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0">
        <f>SUM(C78:J78)</f>
        <v>229</v>
      </c>
    </row>
    <row r="79" spans="2:13" ht="16.5" customHeight="1" thickBot="1" x14ac:dyDescent="0.3">
      <c r="B79" s="105" t="s">
        <v>6776</v>
      </c>
      <c r="C79" s="462">
        <v>10</v>
      </c>
      <c r="D79" s="463"/>
      <c r="E79" s="462">
        <v>6</v>
      </c>
      <c r="F79" s="463"/>
      <c r="G79" s="462">
        <v>7</v>
      </c>
      <c r="H79" s="463"/>
      <c r="I79" s="462">
        <v>0</v>
      </c>
      <c r="J79" s="463"/>
      <c r="K79" s="111"/>
    </row>
    <row r="80" spans="2:13" ht="16.5" customHeight="1" thickBot="1" x14ac:dyDescent="0.3">
      <c r="B80" s="15" t="s">
        <v>5503</v>
      </c>
      <c r="C80" s="15" t="s">
        <v>5503</v>
      </c>
      <c r="E80" s="15" t="s">
        <v>5503</v>
      </c>
      <c r="G80" s="15" t="s">
        <v>5503</v>
      </c>
      <c r="I80" s="15" t="s">
        <v>5503</v>
      </c>
    </row>
    <row r="81" spans="2:13" ht="16.5" customHeight="1" thickBot="1" x14ac:dyDescent="0.3">
      <c r="B81" s="15" t="s">
        <v>5504</v>
      </c>
      <c r="C81" s="138" t="s">
        <v>5505</v>
      </c>
      <c r="D81" s="138" t="s">
        <v>5506</v>
      </c>
      <c r="E81" s="138" t="s">
        <v>11819</v>
      </c>
      <c r="F81" s="138" t="s">
        <v>5507</v>
      </c>
      <c r="I81" s="15" t="s">
        <v>5504</v>
      </c>
    </row>
    <row r="82" spans="2:13" ht="16.5" customHeight="1" thickBot="1" x14ac:dyDescent="0.3">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x14ac:dyDescent="0.3">
      <c r="B83" s="137" t="s">
        <v>5509</v>
      </c>
      <c r="C83" s="142">
        <f>COUNTIFS(VODANET!$L$5:$L$4966,"LIDER",VODANET!$J$5:$J$4966,"A ACEITAR")</f>
        <v>0</v>
      </c>
      <c r="D83" s="139">
        <f>COUNTIFS(VODANET!$L$5:$L$4966,"VODANET",VODANET!$J$5:$J$4966,"A ACEITAR")</f>
        <v>0</v>
      </c>
      <c r="E83" s="139">
        <f>COUNTIFS(VODANET!$L$5:$L$4966,"TORRE",VODANET!$J$5:$J$4966,"A ACEITAR")</f>
        <v>0</v>
      </c>
      <c r="F83" s="177">
        <f>SUM(C83:E83)</f>
        <v>0</v>
      </c>
      <c r="I83" s="15" t="s">
        <v>5504</v>
      </c>
    </row>
    <row r="84" spans="2:13" ht="16.5" customHeight="1" thickBot="1" x14ac:dyDescent="0.3">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5500</v>
      </c>
      <c r="F85" s="146">
        <f>SUM(F82:F84)</f>
        <v>200</v>
      </c>
    </row>
    <row r="88" spans="2:13" ht="16.5" customHeight="1" thickBot="1" x14ac:dyDescent="0.3"/>
    <row r="89" spans="2:13" ht="16.5" customHeight="1" thickBot="1" x14ac:dyDescent="0.3">
      <c r="B89" s="135" t="s">
        <v>6430</v>
      </c>
      <c r="C89" s="150">
        <f>C3</f>
        <v>1991</v>
      </c>
    </row>
    <row r="90" spans="2:13" ht="16.5" customHeight="1" thickBot="1" x14ac:dyDescent="0.3">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x14ac:dyDescent="0.25">
      <c r="B91" s="104" t="s">
        <v>5501</v>
      </c>
      <c r="C91" s="464">
        <v>10</v>
      </c>
      <c r="D91" s="465"/>
      <c r="E91" s="464">
        <v>10</v>
      </c>
      <c r="F91" s="465"/>
      <c r="G91" s="464">
        <v>10</v>
      </c>
      <c r="H91" s="465"/>
      <c r="I91" s="464">
        <v>10</v>
      </c>
      <c r="J91" s="465"/>
      <c r="K91" s="464">
        <v>10</v>
      </c>
      <c r="L91" s="465"/>
      <c r="M91" s="110">
        <f>SUM(C91:L91)</f>
        <v>50</v>
      </c>
    </row>
    <row r="92" spans="2:13" ht="16.5" customHeight="1" x14ac:dyDescent="0.25">
      <c r="B92" s="104" t="s">
        <v>5502</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0">
        <f>SUM(C92:L92)</f>
        <v>75</v>
      </c>
    </row>
    <row r="93" spans="2:13" ht="16.5" customHeight="1" thickBot="1" x14ac:dyDescent="0.3">
      <c r="B93" s="105" t="s">
        <v>6776</v>
      </c>
      <c r="C93" s="462">
        <v>1</v>
      </c>
      <c r="D93" s="463"/>
      <c r="E93" s="462">
        <v>0</v>
      </c>
      <c r="F93" s="463"/>
      <c r="G93" s="462">
        <v>3</v>
      </c>
      <c r="H93" s="463"/>
      <c r="I93" s="462">
        <v>0</v>
      </c>
      <c r="J93" s="463"/>
      <c r="K93" s="462">
        <v>8</v>
      </c>
      <c r="L93" s="463"/>
      <c r="M93" s="111"/>
    </row>
    <row r="94" spans="2:13" ht="16.5" customHeight="1" thickBot="1" x14ac:dyDescent="0.3">
      <c r="B94" s="15" t="s">
        <v>5503</v>
      </c>
      <c r="C94" s="15" t="s">
        <v>5503</v>
      </c>
      <c r="E94" s="15" t="s">
        <v>5503</v>
      </c>
      <c r="G94" s="15" t="s">
        <v>5503</v>
      </c>
      <c r="I94" s="15" t="s">
        <v>5503</v>
      </c>
    </row>
    <row r="95" spans="2:13" ht="16.5" customHeight="1" thickBot="1" x14ac:dyDescent="0.3">
      <c r="B95" s="15" t="s">
        <v>5504</v>
      </c>
      <c r="C95" s="138" t="s">
        <v>5505</v>
      </c>
      <c r="D95" s="138" t="s">
        <v>5506</v>
      </c>
      <c r="E95" s="138" t="s">
        <v>11819</v>
      </c>
      <c r="F95" s="138" t="s">
        <v>5507</v>
      </c>
      <c r="I95" s="15" t="s">
        <v>5504</v>
      </c>
    </row>
    <row r="96" spans="2:13" ht="16.5" customHeight="1" thickBot="1" x14ac:dyDescent="0.3">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x14ac:dyDescent="0.3">
      <c r="B97" s="137" t="s">
        <v>5509</v>
      </c>
      <c r="C97" s="142">
        <f>COUNTIFS(VODANET!$L$5:$L$4966,"LIDER",VODANET!$J$5:$J$4966,"A ACEITAR")</f>
        <v>0</v>
      </c>
      <c r="D97" s="139">
        <f>COUNTIFS(VODANET!$L$5:$L$4966,"VODANET",VODANET!$J$5:$J$4966,"A ACEITAR")</f>
        <v>0</v>
      </c>
      <c r="E97" s="139">
        <f>COUNTIFS(VODANET!$L$5:$L$4966,"SH SAT",VODANET!$J$5:$J$4966,"A ACEITAR")</f>
        <v>1</v>
      </c>
      <c r="F97" s="177">
        <f>SUM(C97:E97)</f>
        <v>1</v>
      </c>
      <c r="I97" s="15" t="s">
        <v>5504</v>
      </c>
    </row>
    <row r="98" spans="2:13" ht="16.5" customHeight="1" thickBot="1" x14ac:dyDescent="0.3">
      <c r="B98" s="137" t="s">
        <v>5510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5500</v>
      </c>
      <c r="F99" s="146">
        <f>SUM(F96:F98)</f>
        <v>76</v>
      </c>
    </row>
    <row r="102" spans="2:13" ht="16.5" customHeight="1" thickBot="1" x14ac:dyDescent="0.3"/>
    <row r="103" spans="2:13" ht="16.5" customHeight="1" thickBot="1" x14ac:dyDescent="0.3">
      <c r="B103" s="135" t="s">
        <v>6430</v>
      </c>
      <c r="C103" s="150">
        <f>C3</f>
        <v>1991</v>
      </c>
    </row>
    <row r="104" spans="2:13" ht="16.5" customHeight="1" thickBot="1" x14ac:dyDescent="0.3">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x14ac:dyDescent="0.25">
      <c r="B105" s="104" t="s">
        <v>5501</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5502</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0">
        <f>SUM(C106:L106)</f>
        <v>63</v>
      </c>
    </row>
    <row r="107" spans="2:13" ht="16.5" customHeight="1" thickBot="1" x14ac:dyDescent="0.3">
      <c r="B107" s="105" t="s">
        <v>6776</v>
      </c>
      <c r="C107" s="462">
        <v>0</v>
      </c>
      <c r="D107" s="463"/>
      <c r="E107" s="462">
        <v>2</v>
      </c>
      <c r="F107" s="463"/>
      <c r="G107" s="462">
        <v>3</v>
      </c>
      <c r="H107" s="463"/>
      <c r="I107" s="462">
        <v>0</v>
      </c>
      <c r="J107" s="463"/>
      <c r="K107" s="462">
        <v>0</v>
      </c>
      <c r="L107" s="463"/>
      <c r="M107" s="111"/>
    </row>
    <row r="108" spans="2:13" ht="16.5" customHeight="1" thickBot="1" x14ac:dyDescent="0.3">
      <c r="B108" s="15" t="s">
        <v>5503</v>
      </c>
      <c r="C108" s="15" t="s">
        <v>5503</v>
      </c>
      <c r="E108" s="15" t="s">
        <v>5503</v>
      </c>
      <c r="G108" s="15" t="s">
        <v>5503</v>
      </c>
      <c r="I108" s="15" t="s">
        <v>5503</v>
      </c>
    </row>
    <row r="109" spans="2:13" ht="16.5" customHeight="1" thickBot="1" x14ac:dyDescent="0.3">
      <c r="B109" s="15" t="s">
        <v>5504</v>
      </c>
      <c r="C109" s="138" t="s">
        <v>5505</v>
      </c>
      <c r="D109" s="138" t="s">
        <v>5506</v>
      </c>
      <c r="E109" s="138" t="s">
        <v>11819</v>
      </c>
      <c r="F109" s="138" t="s">
        <v>5507</v>
      </c>
      <c r="I109" s="15" t="s">
        <v>5504</v>
      </c>
    </row>
    <row r="110" spans="2:13" ht="16.5" customHeight="1" thickBot="1" x14ac:dyDescent="0.3">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x14ac:dyDescent="0.3">
      <c r="B111" s="137" t="s">
        <v>5509</v>
      </c>
      <c r="C111" s="142">
        <f>COUNTIFS(VODANET!$L$5:$L$4966,"LIDER",VODANET!$J$5:$J$4966,"A ACEITAR")</f>
        <v>0</v>
      </c>
      <c r="D111" s="139">
        <f>COUNTIFS(VODANET!$L$5:$L$4966,"VODANET",VODANET!$J$5:$J$4966,"A ACEITAR")</f>
        <v>0</v>
      </c>
      <c r="E111" s="139">
        <f>COUNTIFS(VODANET!$L$5:$L$4966,"SH SAT",VODANET!$J$5:$J$4966,"A ACEITAR")</f>
        <v>1</v>
      </c>
      <c r="F111" s="177">
        <f>SUM(C111:E111)</f>
        <v>1</v>
      </c>
      <c r="I111" s="15" t="s">
        <v>5504</v>
      </c>
    </row>
    <row r="112" spans="2:13" ht="16.5" customHeight="1" thickBot="1" x14ac:dyDescent="0.3">
      <c r="B112" s="137" t="s">
        <v>5510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5500</v>
      </c>
      <c r="F113" s="146">
        <f>SUM(F110:F112)</f>
        <v>64</v>
      </c>
    </row>
    <row r="115" spans="2:13" ht="16.5" customHeight="1" thickBot="1" x14ac:dyDescent="0.3"/>
    <row r="116" spans="2:13" ht="16.5" customHeight="1" thickBot="1" x14ac:dyDescent="0.3">
      <c r="B116" s="135" t="s">
        <v>6430</v>
      </c>
      <c r="C116" s="150">
        <f>C3</f>
        <v>1991</v>
      </c>
    </row>
    <row r="117" spans="2:13" ht="16.5" customHeight="1" thickBot="1" x14ac:dyDescent="0.3">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x14ac:dyDescent="0.25">
      <c r="B118" s="104" t="s">
        <v>5501</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5502</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0">
        <f>SUM(C119:L119)</f>
        <v>91</v>
      </c>
    </row>
    <row r="120" spans="2:13" ht="16.5" customHeight="1" thickBot="1" x14ac:dyDescent="0.3">
      <c r="B120" s="105" t="s">
        <v>6776</v>
      </c>
      <c r="C120" s="462">
        <v>4</v>
      </c>
      <c r="D120" s="463"/>
      <c r="E120" s="462">
        <v>2</v>
      </c>
      <c r="F120" s="463"/>
      <c r="G120" s="462">
        <v>0</v>
      </c>
      <c r="H120" s="463"/>
      <c r="I120" s="462">
        <v>0</v>
      </c>
      <c r="J120" s="463"/>
      <c r="K120" s="462">
        <v>0</v>
      </c>
      <c r="L120" s="463"/>
      <c r="M120" s="111"/>
    </row>
    <row r="121" spans="2:13" ht="16.5" customHeight="1" thickBot="1" x14ac:dyDescent="0.3">
      <c r="B121" s="15" t="s">
        <v>5503</v>
      </c>
      <c r="C121" s="15" t="s">
        <v>5503</v>
      </c>
      <c r="E121" s="15" t="s">
        <v>5503</v>
      </c>
      <c r="G121" s="15" t="s">
        <v>5503</v>
      </c>
      <c r="I121" s="15" t="s">
        <v>5503</v>
      </c>
    </row>
    <row r="122" spans="2:13" ht="16.5" customHeight="1" thickBot="1" x14ac:dyDescent="0.3">
      <c r="B122" s="15" t="s">
        <v>5504</v>
      </c>
      <c r="C122" s="138" t="s">
        <v>5505</v>
      </c>
      <c r="D122" s="138" t="s">
        <v>5506</v>
      </c>
      <c r="E122" s="138" t="s">
        <v>11819</v>
      </c>
      <c r="F122" s="138" t="s">
        <v>5507</v>
      </c>
      <c r="I122" s="15" t="s">
        <v>5504</v>
      </c>
    </row>
    <row r="123" spans="2:13" ht="16.5" customHeight="1" thickBot="1" x14ac:dyDescent="0.3">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x14ac:dyDescent="0.3">
      <c r="B124" s="137" t="s">
        <v>5509</v>
      </c>
      <c r="C124" s="142">
        <f>COUNTIFS(VODANET!$L$5:$L$4966,"LIDER",VODANET!$J$5:$J$4966,"A ACEITAR")</f>
        <v>0</v>
      </c>
      <c r="D124" s="139">
        <f>COUNTIFS(VODANET!$L$5:$L$4966,"VODANET",VODANET!$J$5:$J$4966,"A ACEITAR")</f>
        <v>0</v>
      </c>
      <c r="E124" s="139">
        <f>COUNTIFS(VODANET!$L$5:$L$4966,"SH SAT",VODANET!$J$5:$J$4966,"A ACEITAR")</f>
        <v>1</v>
      </c>
      <c r="F124" s="177">
        <f>SUM(C124:E124)</f>
        <v>1</v>
      </c>
      <c r="I124" s="15" t="s">
        <v>5504</v>
      </c>
    </row>
    <row r="125" spans="2:13" ht="16.5" customHeight="1" thickBot="1" x14ac:dyDescent="0.3">
      <c r="B125" s="137" t="s">
        <v>5510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5500</v>
      </c>
      <c r="F126" s="146">
        <f>SUM(F123:F125)</f>
        <v>90</v>
      </c>
    </row>
    <row r="128" spans="2:13" ht="16.5" customHeight="1" thickBot="1" x14ac:dyDescent="0.3"/>
    <row r="129" spans="2:13" ht="16.5" customHeight="1" thickBot="1" x14ac:dyDescent="0.3">
      <c r="B129" s="135" t="s">
        <v>6430</v>
      </c>
      <c r="C129" s="150">
        <f>C3</f>
        <v>1991</v>
      </c>
    </row>
    <row r="130" spans="2:13" ht="16.5" customHeight="1" thickBot="1" x14ac:dyDescent="0.3">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x14ac:dyDescent="0.25">
      <c r="B131" s="104" t="s">
        <v>5501</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5502</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0">
        <f>SUM(C132:L132)</f>
        <v>124</v>
      </c>
    </row>
    <row r="133" spans="2:13" ht="16.5" customHeight="1" thickBot="1" x14ac:dyDescent="0.3">
      <c r="B133" s="105" t="s">
        <v>6776</v>
      </c>
      <c r="C133" s="462">
        <v>4</v>
      </c>
      <c r="D133" s="463"/>
      <c r="E133" s="462">
        <v>0</v>
      </c>
      <c r="F133" s="463"/>
      <c r="G133" s="462">
        <v>4</v>
      </c>
      <c r="H133" s="463"/>
      <c r="I133" s="462">
        <v>1</v>
      </c>
      <c r="J133" s="463"/>
      <c r="K133" s="462">
        <v>5</v>
      </c>
      <c r="L133" s="463"/>
      <c r="M133" s="111"/>
    </row>
    <row r="134" spans="2:13" ht="16.5" customHeight="1" thickBot="1" x14ac:dyDescent="0.3">
      <c r="B134" s="15" t="s">
        <v>5503</v>
      </c>
      <c r="C134" s="15" t="s">
        <v>5503</v>
      </c>
      <c r="E134" s="15" t="s">
        <v>5503</v>
      </c>
      <c r="G134" s="15" t="s">
        <v>5503</v>
      </c>
      <c r="I134" s="15" t="s">
        <v>5503</v>
      </c>
    </row>
    <row r="135" spans="2:13" ht="16.5" customHeight="1" thickBot="1" x14ac:dyDescent="0.3">
      <c r="B135" s="15" t="s">
        <v>5504</v>
      </c>
      <c r="C135" s="138" t="s">
        <v>5505</v>
      </c>
      <c r="D135" s="138" t="s">
        <v>5506</v>
      </c>
      <c r="E135" s="138" t="s">
        <v>11819</v>
      </c>
      <c r="F135" s="138" t="s">
        <v>5507</v>
      </c>
      <c r="I135" s="15" t="s">
        <v>5504</v>
      </c>
    </row>
    <row r="136" spans="2:13" ht="16.5" customHeight="1" thickBot="1" x14ac:dyDescent="0.3">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x14ac:dyDescent="0.3">
      <c r="B137" s="137" t="s">
        <v>5509</v>
      </c>
      <c r="C137" s="142">
        <f>COUNTIFS(VODANET!$L$5:$L$4966,"LIDER",VODANET!$J$5:$J$4966,"A ACEITAR")</f>
        <v>0</v>
      </c>
      <c r="D137" s="139">
        <f>COUNTIFS(VODANET!$L$5:$L$4966,"VODANET",VODANET!$J$5:$J$4966,"A ACEITAR")</f>
        <v>0</v>
      </c>
      <c r="E137" s="139">
        <f>COUNTIFS(VODANET!$L$5:$L$4966,"SH SAT",VODANET!$J$5:$J$4966,"A ACEITAR")</f>
        <v>1</v>
      </c>
      <c r="F137" s="177">
        <f>SUM(C137:E137)</f>
        <v>1</v>
      </c>
      <c r="I137" s="15" t="s">
        <v>5504</v>
      </c>
    </row>
    <row r="138" spans="2:13" ht="16.5" customHeight="1" thickBot="1" x14ac:dyDescent="0.3">
      <c r="B138" s="137" t="s">
        <v>5510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5500</v>
      </c>
      <c r="F139" s="146">
        <f>SUM(F136:F138)</f>
        <v>124</v>
      </c>
    </row>
    <row r="141" spans="2:13" ht="16.5" customHeight="1" thickBot="1" x14ac:dyDescent="0.3"/>
    <row r="142" spans="2:13" ht="16.5" customHeight="1" thickBot="1" x14ac:dyDescent="0.3">
      <c r="B142" s="135" t="s">
        <v>6430</v>
      </c>
      <c r="C142" s="150">
        <f>C3</f>
        <v>1991</v>
      </c>
    </row>
    <row r="143" spans="2:13" ht="16.5" customHeight="1" thickBot="1" x14ac:dyDescent="0.3">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x14ac:dyDescent="0.25">
      <c r="B144" s="104" t="s">
        <v>5501</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5502</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0">
        <f>SUM(C145:L145)</f>
        <v>150</v>
      </c>
    </row>
    <row r="146" spans="2:13" ht="16.5" customHeight="1" thickBot="1" x14ac:dyDescent="0.3">
      <c r="B146" s="105" t="s">
        <v>6776</v>
      </c>
      <c r="C146" s="462">
        <v>1</v>
      </c>
      <c r="D146" s="463"/>
      <c r="E146" s="462">
        <v>0</v>
      </c>
      <c r="F146" s="463"/>
      <c r="G146" s="462">
        <v>4</v>
      </c>
      <c r="H146" s="463"/>
      <c r="I146" s="462">
        <v>0</v>
      </c>
      <c r="J146" s="463"/>
      <c r="K146" s="462">
        <v>6</v>
      </c>
      <c r="L146" s="463"/>
      <c r="M146" s="111"/>
    </row>
    <row r="147" spans="2:13" ht="16.5" customHeight="1" thickBot="1" x14ac:dyDescent="0.3">
      <c r="B147" s="15" t="s">
        <v>5503</v>
      </c>
      <c r="C147" s="15" t="s">
        <v>5503</v>
      </c>
      <c r="E147" s="15" t="s">
        <v>5503</v>
      </c>
      <c r="G147" s="15" t="s">
        <v>5503</v>
      </c>
      <c r="I147" s="15" t="s">
        <v>5503</v>
      </c>
    </row>
    <row r="148" spans="2:13" ht="16.5" customHeight="1" thickBot="1" x14ac:dyDescent="0.3">
      <c r="B148" s="15" t="s">
        <v>5504</v>
      </c>
      <c r="C148" s="138" t="s">
        <v>5505</v>
      </c>
      <c r="D148" s="138" t="s">
        <v>5506</v>
      </c>
      <c r="E148" s="138" t="s">
        <v>14017</v>
      </c>
      <c r="F148" s="138" t="s">
        <v>5507</v>
      </c>
      <c r="I148" s="15" t="s">
        <v>5504</v>
      </c>
    </row>
    <row r="149" spans="2:13" ht="16.5" customHeight="1" thickBot="1" x14ac:dyDescent="0.3">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5509</v>
      </c>
      <c r="C150" s="142">
        <f>COUNTIFS(VODANET!$L$5:$L$4966,"LIDER",VODANET!$J$5:$J$4966,"A ACEITAR")</f>
        <v>0</v>
      </c>
      <c r="D150" s="139">
        <f>COUNTIFS(VODANET!$L$5:$L$4966,"VODANET",VODANET!$J$5:$J$4966,"A ACEITAR")</f>
        <v>0</v>
      </c>
      <c r="E150" s="139">
        <f>COUNTIFS(VODANET!$L$5:$L$4966,"SH SAT",VODANET!$J$5:$J$4966,"A ACEITAR")</f>
        <v>1</v>
      </c>
      <c r="F150" s="177">
        <f>SUM(C150:E150)</f>
        <v>1</v>
      </c>
      <c r="I150" s="15" t="s">
        <v>5504</v>
      </c>
    </row>
    <row r="151" spans="2:13" ht="16.5" customHeight="1" thickBot="1" x14ac:dyDescent="0.3">
      <c r="B151" s="137" t="s">
        <v>5510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5500</v>
      </c>
      <c r="F152" s="146">
        <f>SUM(F149:F151)</f>
        <v>151</v>
      </c>
    </row>
    <row r="154" spans="2:13" ht="16.5" customHeight="1" thickBot="1" x14ac:dyDescent="0.3"/>
    <row r="155" spans="2:13" ht="16.5" customHeight="1" thickBot="1" x14ac:dyDescent="0.3">
      <c r="B155" s="135" t="s">
        <v>6430</v>
      </c>
      <c r="C155" s="150">
        <f>C3</f>
        <v>1991</v>
      </c>
    </row>
    <row r="156" spans="2:13" ht="16.5" customHeight="1" thickBot="1" x14ac:dyDescent="0.3">
      <c r="B156" s="106" t="s">
        <v>19377</v>
      </c>
      <c r="C156" s="107">
        <v>41426</v>
      </c>
      <c r="D156" s="108">
        <v>41433</v>
      </c>
      <c r="E156" s="107">
        <v>41434</v>
      </c>
      <c r="F156" s="108">
        <v>41440</v>
      </c>
      <c r="G156" s="107">
        <v>41441</v>
      </c>
      <c r="H156" s="108">
        <v>41447</v>
      </c>
      <c r="I156" s="107">
        <v>41448</v>
      </c>
      <c r="J156" s="108">
        <v>41455</v>
      </c>
      <c r="K156" s="109" t="s">
        <v>5500</v>
      </c>
    </row>
    <row r="157" spans="2:13" ht="16.5" customHeight="1" x14ac:dyDescent="0.25">
      <c r="B157" s="104" t="s">
        <v>5501</v>
      </c>
      <c r="C157" s="464">
        <v>50</v>
      </c>
      <c r="D157" s="465"/>
      <c r="E157" s="464">
        <v>50</v>
      </c>
      <c r="F157" s="465"/>
      <c r="G157" s="464">
        <v>50</v>
      </c>
      <c r="H157" s="465"/>
      <c r="I157" s="464">
        <v>50</v>
      </c>
      <c r="J157" s="465"/>
      <c r="K157" s="110">
        <f>SUM(C157:J157)</f>
        <v>200</v>
      </c>
    </row>
    <row r="158" spans="2:13" ht="16.5" customHeight="1" x14ac:dyDescent="0.25">
      <c r="B158" s="104" t="s">
        <v>5502</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0">
        <f>SUM(C158:J158)</f>
        <v>205</v>
      </c>
    </row>
    <row r="159" spans="2:13" ht="16.5" customHeight="1" thickBot="1" x14ac:dyDescent="0.3">
      <c r="B159" s="105" t="s">
        <v>6776</v>
      </c>
      <c r="C159" s="462">
        <v>0</v>
      </c>
      <c r="D159" s="463"/>
      <c r="E159" s="462">
        <v>0</v>
      </c>
      <c r="F159" s="463"/>
      <c r="G159" s="462">
        <v>0</v>
      </c>
      <c r="H159" s="463"/>
      <c r="I159" s="462">
        <v>0</v>
      </c>
      <c r="J159" s="463"/>
      <c r="K159" s="111"/>
    </row>
    <row r="160" spans="2:13" ht="16.5" customHeight="1" thickBot="1" x14ac:dyDescent="0.3">
      <c r="B160" s="15" t="s">
        <v>5503</v>
      </c>
      <c r="C160" s="15" t="s">
        <v>5503</v>
      </c>
      <c r="E160" s="15" t="s">
        <v>5503</v>
      </c>
      <c r="G160" s="15" t="s">
        <v>5503</v>
      </c>
      <c r="I160" s="15" t="s">
        <v>5503</v>
      </c>
    </row>
    <row r="161" spans="2:13" ht="16.5" customHeight="1" thickBot="1" x14ac:dyDescent="0.3">
      <c r="B161" s="15" t="s">
        <v>5504</v>
      </c>
      <c r="C161" s="138" t="s">
        <v>5505</v>
      </c>
      <c r="D161" s="138" t="s">
        <v>5506</v>
      </c>
      <c r="E161" s="138" t="s">
        <v>14017</v>
      </c>
      <c r="F161" s="138" t="s">
        <v>5507</v>
      </c>
      <c r="I161" s="15" t="s">
        <v>5504</v>
      </c>
    </row>
    <row r="162" spans="2:13" ht="16.5" customHeight="1" thickBot="1" x14ac:dyDescent="0.3">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5509</v>
      </c>
      <c r="C163" s="142">
        <f>COUNTIFS(VODANET!$L$5:$L$4966,"LIDER",VODANET!$J$5:$J$4966,"A ACEITAR")</f>
        <v>0</v>
      </c>
      <c r="D163" s="139">
        <f>COUNTIFS(VODANET!$L$5:$L$4966,"VODANET",VODANET!$J$5:$J$4966,"A ACEITAR")</f>
        <v>0</v>
      </c>
      <c r="E163" s="139">
        <f>COUNTIFS(VODANET!$L$5:$L$4966,"SH SAT",VODANET!$J$5:$J$4966,"A ACEITAR")</f>
        <v>1</v>
      </c>
      <c r="F163" s="176">
        <f>SUM(C163:E163)</f>
        <v>1</v>
      </c>
      <c r="I163" s="15" t="s">
        <v>5504</v>
      </c>
    </row>
    <row r="164" spans="2:13" ht="16.5" customHeight="1" thickBot="1" x14ac:dyDescent="0.3">
      <c r="B164" s="137" t="s">
        <v>5510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5500</v>
      </c>
      <c r="F165" s="146">
        <f>SUM(F162:F164)</f>
        <v>206</v>
      </c>
    </row>
    <row r="167" spans="2:13" ht="16.5" customHeight="1" thickBot="1" x14ac:dyDescent="0.3"/>
    <row r="168" spans="2:13" ht="16.5" customHeight="1" thickBot="1" x14ac:dyDescent="0.3">
      <c r="B168" s="135" t="s">
        <v>6430</v>
      </c>
      <c r="C168" s="150">
        <f>C3</f>
        <v>1991</v>
      </c>
    </row>
    <row r="169" spans="2:13" ht="16.5" customHeight="1" thickBot="1" x14ac:dyDescent="0.3">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x14ac:dyDescent="0.25">
      <c r="B170" s="104" t="s">
        <v>5501</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5502</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0">
        <f>SUM(C171:L171)</f>
        <v>37</v>
      </c>
    </row>
    <row r="172" spans="2:13" ht="16.5" customHeight="1" thickBot="1" x14ac:dyDescent="0.3">
      <c r="B172" s="105" t="s">
        <v>6776</v>
      </c>
      <c r="C172" s="462">
        <v>1</v>
      </c>
      <c r="D172" s="463"/>
      <c r="E172" s="462">
        <v>0</v>
      </c>
      <c r="F172" s="463"/>
      <c r="G172" s="462">
        <v>0</v>
      </c>
      <c r="H172" s="463"/>
      <c r="I172" s="462">
        <v>2</v>
      </c>
      <c r="J172" s="463"/>
      <c r="K172" s="462">
        <v>0</v>
      </c>
      <c r="L172" s="463"/>
      <c r="M172" s="111"/>
    </row>
    <row r="173" spans="2:13" ht="16.5" customHeight="1" thickBot="1" x14ac:dyDescent="0.3">
      <c r="B173" s="15" t="s">
        <v>5503</v>
      </c>
      <c r="C173" s="15" t="s">
        <v>5503</v>
      </c>
      <c r="E173" s="15" t="s">
        <v>5503</v>
      </c>
      <c r="G173" s="15" t="s">
        <v>5503</v>
      </c>
      <c r="I173" s="15" t="s">
        <v>5503</v>
      </c>
    </row>
    <row r="174" spans="2:13" ht="16.5" customHeight="1" thickBot="1" x14ac:dyDescent="0.3">
      <c r="B174" s="15" t="s">
        <v>5504</v>
      </c>
      <c r="C174" s="138" t="s">
        <v>5505</v>
      </c>
      <c r="D174" s="138" t="s">
        <v>5506</v>
      </c>
      <c r="E174" s="138" t="s">
        <v>14017</v>
      </c>
      <c r="F174" s="138" t="s">
        <v>5507</v>
      </c>
      <c r="I174" s="15" t="s">
        <v>5504</v>
      </c>
    </row>
    <row r="175" spans="2:13" ht="16.5" customHeight="1" thickBot="1" x14ac:dyDescent="0.3">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5509</v>
      </c>
      <c r="C176" s="142">
        <f>COUNTIFS(VODANET!$L$5:$L$4966,"LIDER",VODANET!$J$5:$J$4966,"A ACEITAR")</f>
        <v>0</v>
      </c>
      <c r="D176" s="139">
        <f>COUNTIFS(VODANET!$L$5:$L$4966,"VODANET",VODANET!$J$5:$J$4966,"A ACEITAR")</f>
        <v>0</v>
      </c>
      <c r="E176" s="139">
        <f>COUNTIFS(VODANET!$L$5:$L$4966,"SH SAT",VODANET!$J$5:$J$4966,"A ACEITAR")</f>
        <v>1</v>
      </c>
      <c r="F176" s="177">
        <f>SUM(C176:E176)</f>
        <v>1</v>
      </c>
      <c r="I176" s="15" t="s">
        <v>5504</v>
      </c>
    </row>
    <row r="177" spans="2:13" ht="16.5" customHeight="1" thickBot="1" x14ac:dyDescent="0.3">
      <c r="B177" s="137" t="s">
        <v>5510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5500</v>
      </c>
      <c r="F178" s="289">
        <f>SUM(F175:F177)</f>
        <v>38</v>
      </c>
    </row>
    <row r="180" spans="2:13" ht="16.5" customHeight="1" thickBot="1" x14ac:dyDescent="0.3"/>
    <row r="181" spans="2:13" ht="16.5" customHeight="1" thickBot="1" x14ac:dyDescent="0.3">
      <c r="B181" s="135" t="s">
        <v>6430</v>
      </c>
      <c r="C181" s="150">
        <f>C3</f>
        <v>1991</v>
      </c>
    </row>
    <row r="182" spans="2:13" ht="16.5" customHeight="1" thickBot="1" x14ac:dyDescent="0.3">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x14ac:dyDescent="0.25">
      <c r="B183" s="104" t="s">
        <v>5501</v>
      </c>
      <c r="C183" s="464">
        <v>8</v>
      </c>
      <c r="D183" s="465"/>
      <c r="E183" s="464">
        <v>3</v>
      </c>
      <c r="F183" s="465"/>
      <c r="G183" s="464">
        <v>0</v>
      </c>
      <c r="H183" s="465"/>
      <c r="I183" s="464">
        <v>0</v>
      </c>
      <c r="J183" s="465"/>
      <c r="K183" s="464">
        <v>0</v>
      </c>
      <c r="L183" s="465"/>
      <c r="M183" s="110">
        <f>SUM(C183:L183)</f>
        <v>11</v>
      </c>
    </row>
    <row r="184" spans="2:13" ht="16.5" customHeight="1" x14ac:dyDescent="0.25">
      <c r="B184" s="104" t="s">
        <v>5502</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0">
        <f>SUM(C184:L184)</f>
        <v>10</v>
      </c>
    </row>
    <row r="185" spans="2:13" ht="16.5" customHeight="1" thickBot="1" x14ac:dyDescent="0.3">
      <c r="B185" s="105" t="s">
        <v>6776</v>
      </c>
      <c r="C185" s="462">
        <v>0</v>
      </c>
      <c r="D185" s="463"/>
      <c r="E185" s="462">
        <v>0</v>
      </c>
      <c r="F185" s="463"/>
      <c r="G185" s="462">
        <v>0</v>
      </c>
      <c r="H185" s="463"/>
      <c r="I185" s="462">
        <v>0</v>
      </c>
      <c r="J185" s="463"/>
      <c r="K185" s="462">
        <v>0</v>
      </c>
      <c r="L185" s="463"/>
      <c r="M185" s="111"/>
    </row>
    <row r="186" spans="2:13" ht="16.5" customHeight="1" thickBot="1" x14ac:dyDescent="0.3">
      <c r="B186" s="15" t="s">
        <v>5503</v>
      </c>
      <c r="C186" s="15" t="s">
        <v>5503</v>
      </c>
      <c r="E186" s="15" t="s">
        <v>5503</v>
      </c>
      <c r="G186" s="15" t="s">
        <v>5503</v>
      </c>
      <c r="I186" s="15" t="s">
        <v>5503</v>
      </c>
    </row>
    <row r="187" spans="2:13" ht="16.5" customHeight="1" thickBot="1" x14ac:dyDescent="0.3">
      <c r="B187" s="15" t="s">
        <v>5504</v>
      </c>
      <c r="C187" s="138" t="s">
        <v>5505</v>
      </c>
      <c r="D187" s="138" t="s">
        <v>5506</v>
      </c>
      <c r="E187" s="138" t="s">
        <v>14017</v>
      </c>
      <c r="F187" s="138" t="s">
        <v>5507</v>
      </c>
      <c r="I187" s="15" t="s">
        <v>5504</v>
      </c>
    </row>
    <row r="188" spans="2:13" ht="16.5" customHeight="1" thickBot="1" x14ac:dyDescent="0.3">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5509</v>
      </c>
      <c r="C189" s="142">
        <f>COUNTIFS(VODANET!$L$5:$L$4966,"LIDER",VODANET!$J$5:$J$4966,"A ACEITAR")</f>
        <v>0</v>
      </c>
      <c r="D189" s="139">
        <f>COUNTIFS(VODANET!$L$5:$L$4966,"VODANET",VODANET!$J$5:$J$4966,"A ACEITAR")</f>
        <v>0</v>
      </c>
      <c r="E189" s="139">
        <f>COUNTIFS(VODANET!$L$5:$L$4966,"SH SAT",VODANET!$J$5:$J$4966,"A ACEITAR")</f>
        <v>1</v>
      </c>
      <c r="F189" s="177">
        <f>SUM(C189:E189)</f>
        <v>1</v>
      </c>
      <c r="I189" s="15" t="s">
        <v>5504</v>
      </c>
    </row>
    <row r="190" spans="2:13" ht="16.5" customHeight="1" thickBot="1" x14ac:dyDescent="0.3">
      <c r="B190" s="137" t="s">
        <v>5510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5500</v>
      </c>
      <c r="F191" s="289">
        <f>SUM(F188:F190)</f>
        <v>11</v>
      </c>
    </row>
    <row r="193" spans="2:13" ht="16.5" customHeight="1" thickBot="1" x14ac:dyDescent="0.3"/>
    <row r="194" spans="2:13" ht="16.5" customHeight="1" thickBot="1" x14ac:dyDescent="0.3">
      <c r="B194" s="135" t="s">
        <v>6430</v>
      </c>
      <c r="C194" s="150">
        <f>C3</f>
        <v>1991</v>
      </c>
    </row>
    <row r="195" spans="2:13" ht="16.5" customHeight="1" thickBot="1" x14ac:dyDescent="0.3">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x14ac:dyDescent="0.25">
      <c r="B196" s="104" t="s">
        <v>5501</v>
      </c>
      <c r="C196" s="464">
        <v>0</v>
      </c>
      <c r="D196" s="465"/>
      <c r="E196" s="464">
        <v>0</v>
      </c>
      <c r="F196" s="465"/>
      <c r="G196" s="464">
        <v>0</v>
      </c>
      <c r="H196" s="465"/>
      <c r="I196" s="464">
        <v>0</v>
      </c>
      <c r="J196" s="465"/>
      <c r="K196" s="464">
        <v>0</v>
      </c>
      <c r="L196" s="465"/>
      <c r="M196" s="110">
        <f>SUM(C196:L196)</f>
        <v>0</v>
      </c>
    </row>
    <row r="197" spans="2:13" ht="16.5" customHeight="1" x14ac:dyDescent="0.25">
      <c r="B197" s="104" t="s">
        <v>5502</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0">
        <f>SUM(C197:L197)</f>
        <v>0</v>
      </c>
    </row>
    <row r="198" spans="2:13" ht="16.5" customHeight="1" thickBot="1" x14ac:dyDescent="0.3">
      <c r="B198" s="105" t="s">
        <v>6776</v>
      </c>
      <c r="C198" s="462">
        <v>0</v>
      </c>
      <c r="D198" s="463"/>
      <c r="E198" s="462">
        <v>0</v>
      </c>
      <c r="F198" s="463"/>
      <c r="G198" s="462">
        <v>0</v>
      </c>
      <c r="H198" s="463"/>
      <c r="I198" s="462">
        <v>0</v>
      </c>
      <c r="J198" s="463"/>
      <c r="K198" s="462">
        <v>0</v>
      </c>
      <c r="L198" s="463"/>
      <c r="M198" s="111"/>
    </row>
    <row r="199" spans="2:13" ht="16.5" customHeight="1" thickBot="1" x14ac:dyDescent="0.3">
      <c r="B199" s="15" t="s">
        <v>5503</v>
      </c>
      <c r="C199" s="15" t="s">
        <v>5503</v>
      </c>
      <c r="E199" s="15" t="s">
        <v>5503</v>
      </c>
      <c r="G199" s="15" t="s">
        <v>5503</v>
      </c>
      <c r="I199" s="15" t="s">
        <v>5503</v>
      </c>
    </row>
    <row r="200" spans="2:13" ht="16.5" customHeight="1" thickBot="1" x14ac:dyDescent="0.3">
      <c r="B200" s="15" t="s">
        <v>5504</v>
      </c>
      <c r="C200" s="138" t="s">
        <v>5505</v>
      </c>
      <c r="D200" s="138" t="s">
        <v>5506</v>
      </c>
      <c r="E200" s="138" t="s">
        <v>14017</v>
      </c>
      <c r="F200" s="138" t="s">
        <v>5507</v>
      </c>
      <c r="I200" s="15" t="s">
        <v>5504</v>
      </c>
    </row>
    <row r="201" spans="2:13" ht="16.5" customHeight="1" thickBot="1" x14ac:dyDescent="0.3">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5509</v>
      </c>
      <c r="C202" s="142">
        <f>COUNTIFS(VODANET!$L$5:$L$4966,"LIDER",VODANET!$J$5:$J$4966,"A ACEITAR")</f>
        <v>0</v>
      </c>
      <c r="D202" s="139">
        <f>COUNTIFS(VODANET!$L$5:$L$4966,"VODANET",VODANET!$J$5:$J$4966,"A ACEITAR")</f>
        <v>0</v>
      </c>
      <c r="E202" s="139">
        <f>COUNTIFS(VODANET!$L$5:$L$4966,"SH SAT",VODANET!$J$5:$J$4966,"A ACEITAR")</f>
        <v>1</v>
      </c>
      <c r="F202" s="177">
        <f>SUM(C202:E202)</f>
        <v>1</v>
      </c>
      <c r="I202" s="15" t="s">
        <v>5504</v>
      </c>
    </row>
    <row r="203" spans="2:13" ht="16.5" customHeight="1" thickBot="1" x14ac:dyDescent="0.3">
      <c r="B203" s="137" t="s">
        <v>5510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5500</v>
      </c>
      <c r="F204" s="289">
        <f>SUM(F201:F203)</f>
        <v>1</v>
      </c>
    </row>
    <row r="206" spans="2:13" ht="16.5" customHeight="1" thickBot="1" x14ac:dyDescent="0.3"/>
    <row r="207" spans="2:13" ht="16.5" customHeight="1" thickBot="1" x14ac:dyDescent="0.3">
      <c r="B207" s="135" t="s">
        <v>6430</v>
      </c>
      <c r="C207" s="150">
        <f>$C$3</f>
        <v>1991</v>
      </c>
    </row>
    <row r="208" spans="2:13" ht="16.5" customHeight="1" thickBot="1" x14ac:dyDescent="0.3">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x14ac:dyDescent="0.25">
      <c r="B209" s="104" t="s">
        <v>5501</v>
      </c>
      <c r="C209" s="464">
        <v>0</v>
      </c>
      <c r="D209" s="465"/>
      <c r="E209" s="464">
        <v>0</v>
      </c>
      <c r="F209" s="465"/>
      <c r="G209" s="464">
        <v>0</v>
      </c>
      <c r="H209" s="465"/>
      <c r="I209" s="464">
        <v>0</v>
      </c>
      <c r="J209" s="465"/>
      <c r="K209" s="464">
        <v>0</v>
      </c>
      <c r="L209" s="465"/>
      <c r="M209" s="110">
        <f>SUM(C209:L209)</f>
        <v>0</v>
      </c>
    </row>
    <row r="210" spans="2:13" ht="16.5" customHeight="1" x14ac:dyDescent="0.25">
      <c r="B210" s="104" t="s">
        <v>5502</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0">
        <f>SUM(C210:L210)</f>
        <v>3</v>
      </c>
    </row>
    <row r="211" spans="2:13" ht="16.5" customHeight="1" thickBot="1" x14ac:dyDescent="0.3">
      <c r="B211" s="105" t="s">
        <v>6776</v>
      </c>
      <c r="C211" s="462">
        <v>0</v>
      </c>
      <c r="D211" s="463"/>
      <c r="E211" s="462">
        <v>0</v>
      </c>
      <c r="F211" s="463"/>
      <c r="G211" s="462">
        <v>0</v>
      </c>
      <c r="H211" s="463"/>
      <c r="I211" s="462">
        <v>0</v>
      </c>
      <c r="J211" s="463"/>
      <c r="K211" s="462">
        <v>0</v>
      </c>
      <c r="L211" s="463"/>
      <c r="M211" s="111"/>
    </row>
    <row r="212" spans="2:13" ht="16.5" customHeight="1" thickBot="1" x14ac:dyDescent="0.3">
      <c r="B212" s="15" t="s">
        <v>5503</v>
      </c>
      <c r="C212" s="15" t="s">
        <v>5503</v>
      </c>
      <c r="E212" s="15" t="s">
        <v>5503</v>
      </c>
      <c r="G212" s="15" t="s">
        <v>5503</v>
      </c>
      <c r="I212" s="15" t="s">
        <v>5503</v>
      </c>
    </row>
    <row r="213" spans="2:13" ht="16.5" customHeight="1" thickBot="1" x14ac:dyDescent="0.3">
      <c r="B213" s="15" t="s">
        <v>5504</v>
      </c>
      <c r="C213" s="138" t="s">
        <v>5505</v>
      </c>
      <c r="D213" s="138" t="s">
        <v>5506</v>
      </c>
      <c r="E213" s="138" t="s">
        <v>14017</v>
      </c>
      <c r="F213" s="138" t="s">
        <v>5507</v>
      </c>
      <c r="I213" s="15" t="s">
        <v>5504</v>
      </c>
    </row>
    <row r="214" spans="2:13" ht="16.5" customHeight="1" thickBot="1" x14ac:dyDescent="0.3">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5509</v>
      </c>
      <c r="C215" s="142">
        <f>COUNTIFS(VODANET!$L$5:$L$4966,"LIDER",VODANET!$J$5:$J$4966,"A ACEITAR")</f>
        <v>0</v>
      </c>
      <c r="D215" s="139">
        <f>COUNTIFS(VODANET!$L$5:$L$4966,"VODANET",VODANET!$J$5:$J$4966,"A ACEITAR")</f>
        <v>0</v>
      </c>
      <c r="E215" s="139">
        <f>COUNTIFS(VODANET!$L$5:$L$4966,"SH SAT",VODANET!$J$5:$J$4966,"A ACEITAR")</f>
        <v>1</v>
      </c>
      <c r="F215" s="177">
        <f>SUM(C215:E215)</f>
        <v>1</v>
      </c>
      <c r="I215" s="15" t="s">
        <v>5504</v>
      </c>
    </row>
    <row r="216" spans="2:13" ht="16.5" customHeight="1" thickBot="1" x14ac:dyDescent="0.3">
      <c r="B216" s="137" t="s">
        <v>5510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5500</v>
      </c>
      <c r="F217" s="289">
        <f>SUM(F214:F216)</f>
        <v>4</v>
      </c>
    </row>
    <row r="219" spans="2:13" ht="16.5" customHeight="1" thickBot="1" x14ac:dyDescent="0.3"/>
    <row r="220" spans="2:13" ht="16.5" customHeight="1" thickBot="1" x14ac:dyDescent="0.3">
      <c r="B220" s="135" t="s">
        <v>6430</v>
      </c>
      <c r="C220" s="150">
        <f>$C$3</f>
        <v>1991</v>
      </c>
    </row>
    <row r="221" spans="2:13" ht="16.5" customHeight="1" thickBot="1" x14ac:dyDescent="0.3">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x14ac:dyDescent="0.25">
      <c r="B222" s="104" t="s">
        <v>5501</v>
      </c>
      <c r="C222" s="464">
        <v>0</v>
      </c>
      <c r="D222" s="465"/>
      <c r="E222" s="464">
        <v>0</v>
      </c>
      <c r="F222" s="465"/>
      <c r="G222" s="464">
        <v>0</v>
      </c>
      <c r="H222" s="465"/>
      <c r="I222" s="464">
        <v>0</v>
      </c>
      <c r="J222" s="465"/>
      <c r="K222" s="464">
        <v>0</v>
      </c>
      <c r="L222" s="465"/>
      <c r="M222" s="110">
        <f>SUM(C222:L222)</f>
        <v>0</v>
      </c>
    </row>
    <row r="223" spans="2:13" ht="16.5" customHeight="1" x14ac:dyDescent="0.25">
      <c r="B223" s="104" t="s">
        <v>5502</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0">
        <f>SUM(C223:L223)</f>
        <v>1</v>
      </c>
    </row>
    <row r="224" spans="2:13" ht="16.5" customHeight="1" thickBot="1" x14ac:dyDescent="0.3">
      <c r="B224" s="105" t="s">
        <v>6776</v>
      </c>
      <c r="C224" s="462">
        <v>0</v>
      </c>
      <c r="D224" s="463"/>
      <c r="E224" s="462">
        <v>0</v>
      </c>
      <c r="F224" s="463"/>
      <c r="G224" s="462">
        <v>0</v>
      </c>
      <c r="H224" s="463"/>
      <c r="I224" s="462">
        <v>0</v>
      </c>
      <c r="J224" s="463"/>
      <c r="K224" s="462">
        <v>0</v>
      </c>
      <c r="L224" s="463"/>
      <c r="M224" s="111"/>
    </row>
    <row r="225" spans="2:13" ht="16.5" customHeight="1" thickBot="1" x14ac:dyDescent="0.3">
      <c r="B225" s="15" t="s">
        <v>5503</v>
      </c>
      <c r="C225" s="15" t="s">
        <v>5503</v>
      </c>
      <c r="E225" s="15" t="s">
        <v>5503</v>
      </c>
      <c r="G225" s="15" t="s">
        <v>5503</v>
      </c>
      <c r="I225" s="15" t="s">
        <v>5503</v>
      </c>
    </row>
    <row r="226" spans="2:13" ht="16.5" customHeight="1" thickBot="1" x14ac:dyDescent="0.3">
      <c r="B226" s="15" t="s">
        <v>5504</v>
      </c>
      <c r="C226" s="138" t="s">
        <v>5505</v>
      </c>
      <c r="D226" s="138" t="s">
        <v>5506</v>
      </c>
      <c r="E226" s="138" t="s">
        <v>14017</v>
      </c>
      <c r="F226" s="138" t="s">
        <v>5507</v>
      </c>
      <c r="I226" s="15" t="s">
        <v>5504</v>
      </c>
    </row>
    <row r="227" spans="2:13" ht="16.5" customHeight="1" thickBot="1" x14ac:dyDescent="0.3">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5509</v>
      </c>
      <c r="C228" s="142">
        <f>COUNTIFS(VODANET!$L$5:$L$4966,"LIDER",VODANET!$J$5:$J$4966,"A ACEITAR")</f>
        <v>0</v>
      </c>
      <c r="D228" s="139">
        <f>COUNTIFS(VODANET!$L$5:$L$4966,"VODANET",VODANET!$J$5:$J$4966,"A ACEITAR")</f>
        <v>0</v>
      </c>
      <c r="E228" s="139">
        <f>COUNTIFS(VODANET!$L$5:$L$4966,"SH SAT",VODANET!$J$5:$J$4966,"A ACEITAR")</f>
        <v>1</v>
      </c>
      <c r="F228" s="177">
        <f>SUM(C228:E228)</f>
        <v>1</v>
      </c>
      <c r="I228" s="15" t="s">
        <v>5504</v>
      </c>
    </row>
    <row r="229" spans="2:13" ht="16.5" customHeight="1" thickBot="1" x14ac:dyDescent="0.3">
      <c r="B229" s="137" t="s">
        <v>5510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81"/>
      <c r="E230" s="288" t="s">
        <v>5500</v>
      </c>
      <c r="F230" s="289">
        <f>SUM(F227:F229)</f>
        <v>2</v>
      </c>
    </row>
    <row r="232" spans="2:13" ht="16.5" customHeight="1" thickBot="1" x14ac:dyDescent="0.3"/>
    <row r="233" spans="2:13" ht="16.5" customHeight="1" thickBot="1" x14ac:dyDescent="0.3">
      <c r="B233" s="135" t="s">
        <v>6430</v>
      </c>
      <c r="C233" s="150">
        <f>$C$3</f>
        <v>1991</v>
      </c>
    </row>
    <row r="234" spans="2:13" ht="16.5" customHeight="1" thickBot="1" x14ac:dyDescent="0.3">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x14ac:dyDescent="0.25">
      <c r="B235" s="104" t="s">
        <v>5501</v>
      </c>
      <c r="C235" s="464">
        <v>0</v>
      </c>
      <c r="D235" s="465"/>
      <c r="E235" s="464">
        <v>0</v>
      </c>
      <c r="F235" s="465"/>
      <c r="G235" s="464">
        <v>0</v>
      </c>
      <c r="H235" s="465"/>
      <c r="I235" s="464">
        <v>0</v>
      </c>
      <c r="J235" s="465"/>
      <c r="K235" s="464">
        <v>0</v>
      </c>
      <c r="L235" s="465"/>
      <c r="M235" s="110">
        <f>SUM(C235:L235)</f>
        <v>0</v>
      </c>
    </row>
    <row r="236" spans="2:13" ht="16.5" customHeight="1" x14ac:dyDescent="0.25">
      <c r="B236" s="104" t="s">
        <v>5502</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0">
        <f>SUM(C236:L236)</f>
        <v>0</v>
      </c>
    </row>
    <row r="237" spans="2:13" ht="16.5" customHeight="1" thickBot="1" x14ac:dyDescent="0.3">
      <c r="B237" s="105" t="s">
        <v>6776</v>
      </c>
      <c r="C237" s="462">
        <v>0</v>
      </c>
      <c r="D237" s="463"/>
      <c r="E237" s="462">
        <v>0</v>
      </c>
      <c r="F237" s="463"/>
      <c r="G237" s="462">
        <v>0</v>
      </c>
      <c r="H237" s="463"/>
      <c r="I237" s="462">
        <v>0</v>
      </c>
      <c r="J237" s="463"/>
      <c r="K237" s="462">
        <v>0</v>
      </c>
      <c r="L237" s="463"/>
      <c r="M237" s="111"/>
    </row>
    <row r="238" spans="2:13" ht="16.5" customHeight="1" thickBot="1" x14ac:dyDescent="0.3">
      <c r="B238" s="15" t="s">
        <v>5503</v>
      </c>
      <c r="C238" s="15" t="s">
        <v>5503</v>
      </c>
      <c r="E238" s="15" t="s">
        <v>5503</v>
      </c>
      <c r="G238" s="15" t="s">
        <v>5503</v>
      </c>
      <c r="I238" s="15" t="s">
        <v>5503</v>
      </c>
    </row>
    <row r="239" spans="2:13" ht="16.5" customHeight="1" thickBot="1" x14ac:dyDescent="0.3">
      <c r="B239" s="15" t="s">
        <v>5504</v>
      </c>
      <c r="C239" s="138" t="s">
        <v>5505</v>
      </c>
      <c r="D239" s="138" t="s">
        <v>5506</v>
      </c>
      <c r="E239" s="138" t="s">
        <v>14017</v>
      </c>
      <c r="F239" s="138" t="s">
        <v>5507</v>
      </c>
      <c r="I239" s="15" t="s">
        <v>5504</v>
      </c>
    </row>
    <row r="240" spans="2:13" ht="16.5" customHeight="1" thickBot="1" x14ac:dyDescent="0.3">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5509</v>
      </c>
      <c r="C241" s="142">
        <f>COUNTIFS(VODANET!$L$5:$L$4966,"LIDER",VODANET!$J$5:$J$4966,"A ACEITAR")</f>
        <v>0</v>
      </c>
      <c r="D241" s="139">
        <f>COUNTIFS(VODANET!$L$5:$L$4966,"VODANET",VODANET!$J$5:$J$4966,"A ACEITAR")</f>
        <v>0</v>
      </c>
      <c r="E241" s="139">
        <f>COUNTIFS(VODANET!$L$5:$L$4966,"SH SAT",VODANET!$J$5:$J$4966,"A ACEITAR")</f>
        <v>1</v>
      </c>
      <c r="F241" s="177">
        <f>SUM(C241:E241)</f>
        <v>1</v>
      </c>
      <c r="I241" s="15" t="s">
        <v>5504</v>
      </c>
    </row>
    <row r="242" spans="2:13" ht="16.5" customHeight="1" thickBot="1" x14ac:dyDescent="0.3">
      <c r="B242" s="137" t="s">
        <v>5510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33"/>
      <c r="E243" s="288" t="s">
        <v>5500</v>
      </c>
      <c r="F243" s="289">
        <f>SUM(F240:F242)</f>
        <v>1</v>
      </c>
    </row>
    <row r="245" spans="2:13" ht="16.5" customHeight="1" thickBot="1" x14ac:dyDescent="0.3"/>
    <row r="246" spans="2:13" ht="16.5" customHeight="1" thickBot="1" x14ac:dyDescent="0.3">
      <c r="B246" s="135" t="s">
        <v>6430</v>
      </c>
      <c r="C246" s="150">
        <f>$C$3</f>
        <v>1991</v>
      </c>
    </row>
    <row r="247" spans="2:13" ht="16.5" customHeight="1" thickBot="1" x14ac:dyDescent="0.3">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x14ac:dyDescent="0.25">
      <c r="B248" s="104" t="s">
        <v>5501</v>
      </c>
      <c r="C248" s="464">
        <v>0</v>
      </c>
      <c r="D248" s="465"/>
      <c r="E248" s="464">
        <v>0</v>
      </c>
      <c r="F248" s="465"/>
      <c r="G248" s="464">
        <v>0</v>
      </c>
      <c r="H248" s="465"/>
      <c r="I248" s="464">
        <v>0</v>
      </c>
      <c r="J248" s="465"/>
      <c r="K248" s="464">
        <v>0</v>
      </c>
      <c r="L248" s="465"/>
      <c r="M248" s="110">
        <f>SUM(C248:L248)</f>
        <v>0</v>
      </c>
    </row>
    <row r="249" spans="2:13" ht="16.5" customHeight="1" x14ac:dyDescent="0.25">
      <c r="B249" s="104" t="s">
        <v>5502</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1</v>
      </c>
      <c r="J249" s="465"/>
      <c r="K249" s="464">
        <f>COUNTIFS(VODANET!$AA$5:$AA$4966,"&gt;="&amp;Mensal!K247,VODANET!$AA$5:$AA$4966,"&lt;="&amp;Mensal!L247)</f>
        <v>2</v>
      </c>
      <c r="L249" s="465"/>
      <c r="M249" s="110">
        <f>SUM(C249:L249)</f>
        <v>4</v>
      </c>
    </row>
    <row r="250" spans="2:13" ht="16.5" customHeight="1" thickBot="1" x14ac:dyDescent="0.3">
      <c r="B250" s="105" t="s">
        <v>6776</v>
      </c>
      <c r="C250" s="462">
        <v>0</v>
      </c>
      <c r="D250" s="463"/>
      <c r="E250" s="462">
        <v>0</v>
      </c>
      <c r="F250" s="463"/>
      <c r="G250" s="462">
        <v>0</v>
      </c>
      <c r="H250" s="463"/>
      <c r="I250" s="462">
        <v>0</v>
      </c>
      <c r="J250" s="463"/>
      <c r="K250" s="462">
        <v>0</v>
      </c>
      <c r="L250" s="463"/>
      <c r="M250" s="111"/>
    </row>
    <row r="251" spans="2:13" ht="16.5" customHeight="1" thickBot="1" x14ac:dyDescent="0.3">
      <c r="B251" s="15" t="s">
        <v>5503</v>
      </c>
      <c r="C251" s="15" t="s">
        <v>5503</v>
      </c>
      <c r="E251" s="15" t="s">
        <v>5503</v>
      </c>
      <c r="G251" s="15" t="s">
        <v>5503</v>
      </c>
      <c r="I251" s="15" t="s">
        <v>5503</v>
      </c>
    </row>
    <row r="252" spans="2:13" ht="16.5" customHeight="1" thickBot="1" x14ac:dyDescent="0.3">
      <c r="B252" s="15" t="s">
        <v>5504</v>
      </c>
      <c r="C252" s="138" t="s">
        <v>5505</v>
      </c>
      <c r="D252" s="138" t="s">
        <v>5506</v>
      </c>
      <c r="E252" s="138" t="s">
        <v>14017</v>
      </c>
      <c r="F252" s="138" t="s">
        <v>5507</v>
      </c>
      <c r="I252" s="15" t="s">
        <v>5504</v>
      </c>
    </row>
    <row r="253" spans="2:13" ht="16.5" customHeight="1" thickBot="1" x14ac:dyDescent="0.3">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5509</v>
      </c>
      <c r="C254" s="142">
        <f>COUNTIFS(VODANET!$L$5:$L$4966,"LIDER",VODANET!$J$5:$J$4966,"A ACEITAR")</f>
        <v>0</v>
      </c>
      <c r="D254" s="139">
        <f>COUNTIFS(VODANET!$L$5:$L$4966,"VODANET",VODANET!$J$5:$J$4966,"A ACEITAR")</f>
        <v>0</v>
      </c>
      <c r="E254" s="139">
        <f>COUNTIFS(VODANET!$L$5:$L$4966,"SH SAT",VODANET!$J$5:$J$4966,"A ACEITAR")</f>
        <v>1</v>
      </c>
      <c r="F254" s="177">
        <f>SUM(C254:E254)</f>
        <v>1</v>
      </c>
      <c r="I254" s="15" t="s">
        <v>5504</v>
      </c>
    </row>
    <row r="255" spans="2:13" ht="16.5" customHeight="1" thickBot="1" x14ac:dyDescent="0.3">
      <c r="B255" s="137" t="s">
        <v>5510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4"/>
      <c r="E256" s="288" t="s">
        <v>5500</v>
      </c>
      <c r="F256" s="289">
        <f>SUM(F253:F255)</f>
        <v>5</v>
      </c>
    </row>
    <row r="258" spans="2:12" ht="16.5" customHeight="1" thickBot="1" x14ac:dyDescent="0.3"/>
    <row r="259" spans="2:12" ht="16.5" customHeight="1" thickBot="1" x14ac:dyDescent="0.3">
      <c r="B259" s="135" t="s">
        <v>6430</v>
      </c>
      <c r="C259" s="150">
        <f>$C$3</f>
        <v>1991</v>
      </c>
    </row>
    <row r="260" spans="2:12" ht="16.5" customHeight="1" thickBot="1" x14ac:dyDescent="0.3">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x14ac:dyDescent="0.25">
      <c r="B261" s="104" t="s">
        <v>5501</v>
      </c>
      <c r="C261" s="464">
        <v>0</v>
      </c>
      <c r="D261" s="465"/>
      <c r="E261" s="464">
        <v>0</v>
      </c>
      <c r="F261" s="465"/>
      <c r="G261" s="464">
        <v>0</v>
      </c>
      <c r="H261" s="465"/>
      <c r="I261" s="464">
        <v>0</v>
      </c>
      <c r="J261" s="465"/>
      <c r="K261" s="110">
        <f>SUM(C261:J261)</f>
        <v>0</v>
      </c>
      <c r="L261"/>
    </row>
    <row r="262" spans="2:12" ht="16.5" customHeight="1" x14ac:dyDescent="0.25">
      <c r="B262" s="104" t="s">
        <v>5502</v>
      </c>
      <c r="C262" s="464">
        <f>COUNTIFS(VODANET!$AA$5:$AA$4966,"&gt;="&amp;Mensal!C260,VODANET!$AA$5:$AA$4966,"&lt;="&amp;Mensal!D260)</f>
        <v>7</v>
      </c>
      <c r="D262" s="465"/>
      <c r="E262" s="464">
        <f>COUNTIFS(VODANET!$AA$5:$AA$4966,"&gt;="&amp;Mensal!E260,VODANET!$AA$5:$AA$4966,"&lt;="&amp;Mensal!F260)</f>
        <v>0</v>
      </c>
      <c r="F262" s="465"/>
      <c r="G262" s="464">
        <f>COUNTIFS(VODANET!$AA$5:$AA$4966,"&gt;="&amp;Mensal!G260,VODANET!$AA$5:$AA$4966,"&lt;="&amp;Mensal!H260)</f>
        <v>2</v>
      </c>
      <c r="H262" s="465"/>
      <c r="I262" s="464">
        <f>COUNTIFS(VODANET!$AA$5:$AA$4966,"&gt;="&amp;Mensal!I260,VODANET!$AA$5:$AA$4966,"&lt;="&amp;Mensal!J260)</f>
        <v>4</v>
      </c>
      <c r="J262" s="465"/>
      <c r="K262" s="110">
        <f>SUM(C262:J262)</f>
        <v>13</v>
      </c>
      <c r="L262"/>
    </row>
    <row r="263" spans="2:12" ht="16.5" customHeight="1" thickBot="1" x14ac:dyDescent="0.3">
      <c r="B263" s="105" t="s">
        <v>6776</v>
      </c>
      <c r="C263" s="462">
        <v>0</v>
      </c>
      <c r="D263" s="463"/>
      <c r="E263" s="462">
        <v>0</v>
      </c>
      <c r="F263" s="463"/>
      <c r="G263" s="462">
        <v>0</v>
      </c>
      <c r="H263" s="463"/>
      <c r="I263" s="462">
        <v>0</v>
      </c>
      <c r="J263" s="463"/>
      <c r="K263" s="111"/>
      <c r="L263"/>
    </row>
    <row r="264" spans="2:12" ht="16.5" customHeight="1" thickBot="1" x14ac:dyDescent="0.3">
      <c r="B264" s="15" t="s">
        <v>5503</v>
      </c>
      <c r="C264" s="15" t="s">
        <v>5503</v>
      </c>
      <c r="E264" s="15" t="s">
        <v>5503</v>
      </c>
      <c r="G264" s="15" t="s">
        <v>5503</v>
      </c>
      <c r="I264" s="15" t="s">
        <v>5503</v>
      </c>
    </row>
    <row r="265" spans="2:12" ht="16.5" customHeight="1" thickBot="1" x14ac:dyDescent="0.3">
      <c r="B265" s="15" t="s">
        <v>5504</v>
      </c>
      <c r="C265" s="138" t="s">
        <v>5505</v>
      </c>
      <c r="D265" s="138" t="s">
        <v>5506</v>
      </c>
      <c r="E265" s="138" t="s">
        <v>14017</v>
      </c>
      <c r="F265" s="138" t="s">
        <v>5507</v>
      </c>
      <c r="I265" s="15" t="s">
        <v>5504</v>
      </c>
    </row>
    <row r="266" spans="2:12" ht="16.5" customHeight="1" thickBot="1" x14ac:dyDescent="0.3">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5509</v>
      </c>
      <c r="C267" s="142">
        <f>COUNTIFS(VODANET!$L$5:$L$4966,"LIDER",VODANET!$J$5:$J$4966,"A ACEITAR")</f>
        <v>0</v>
      </c>
      <c r="D267" s="139">
        <f>COUNTIFS(VODANET!$L$5:$L$4966,"VODANET",VODANET!$J$5:$J$4966,"A ACEITAR")</f>
        <v>0</v>
      </c>
      <c r="E267" s="139">
        <f>COUNTIFS(VODANET!$L$5:$L$4966,"SH SAT",VODANET!$J$5:$J$4966,"A ACEITAR")</f>
        <v>1</v>
      </c>
      <c r="F267" s="177">
        <f>SUM(C267:E267)</f>
        <v>1</v>
      </c>
      <c r="I267" s="15" t="s">
        <v>5504</v>
      </c>
    </row>
    <row r="268" spans="2:12" ht="16.5" customHeight="1" thickBot="1" x14ac:dyDescent="0.3">
      <c r="B268" s="137" t="s">
        <v>5510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41"/>
      <c r="E269" s="288" t="s">
        <v>5500</v>
      </c>
      <c r="F269" s="289">
        <f>SUM(F266:F268)</f>
        <v>14</v>
      </c>
    </row>
    <row r="271" spans="2:12" ht="16.5" customHeight="1" thickBot="1" x14ac:dyDescent="0.3"/>
    <row r="272" spans="2:12" ht="16.5" customHeight="1" thickBot="1" x14ac:dyDescent="0.3">
      <c r="B272" s="135" t="s">
        <v>6430</v>
      </c>
      <c r="C272" s="150">
        <f>$C$3</f>
        <v>1991</v>
      </c>
    </row>
    <row r="273" spans="2:13" ht="16.5" customHeight="1" thickBot="1" x14ac:dyDescent="0.3">
      <c r="B273" s="106" t="s">
        <v>15495</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x14ac:dyDescent="0.25">
      <c r="B274" s="104" t="s">
        <v>5501</v>
      </c>
      <c r="C274" s="464">
        <v>0</v>
      </c>
      <c r="D274" s="465"/>
      <c r="E274" s="464">
        <v>0</v>
      </c>
      <c r="F274" s="465"/>
      <c r="G274" s="464">
        <v>0</v>
      </c>
      <c r="H274" s="465"/>
      <c r="I274" s="464">
        <v>0</v>
      </c>
      <c r="J274" s="465"/>
      <c r="K274" s="464">
        <v>0</v>
      </c>
      <c r="L274" s="465"/>
      <c r="M274" s="110">
        <f>SUM(C274:L274)</f>
        <v>0</v>
      </c>
    </row>
    <row r="275" spans="2:13" ht="16.5" customHeight="1" x14ac:dyDescent="0.25">
      <c r="B275" s="104" t="s">
        <v>5502</v>
      </c>
      <c r="C275" s="464">
        <f>COUNTIFS(VODANET!$AA$5:$AA$4966,"&gt;="&amp;Mensal!C273,VODANET!$AA$5:$AA$4966,"&lt;="&amp;Mensal!D273)</f>
        <v>0</v>
      </c>
      <c r="D275" s="465"/>
      <c r="E275" s="464">
        <f>COUNTIFS(VODANET!$AA$5:$AA$4966,"&gt;="&amp;Mensal!E273,VODANET!$AA$5:$AA$4966,"&lt;="&amp;Mensal!F273)</f>
        <v>4</v>
      </c>
      <c r="F275" s="465"/>
      <c r="G275" s="464">
        <f>COUNTIFS(VODANET!$AA$5:$AA$4966,"&gt;="&amp;Mensal!G273,VODANET!$AA$5:$AA$4966,"&lt;="&amp;Mensal!H273)</f>
        <v>1</v>
      </c>
      <c r="H275" s="465"/>
      <c r="I275" s="464">
        <f>COUNTIFS(VODANET!$AA$5:$AA$4966,"&gt;="&amp;Mensal!I273,VODANET!$AA$5:$AA$4966,"&lt;="&amp;Mensal!J273)</f>
        <v>0</v>
      </c>
      <c r="J275" s="465"/>
      <c r="K275" s="464">
        <f>COUNTIFS(VODANET!$AA$5:$AA$4966,"&gt;="&amp;Mensal!K273,VODANET!$AA$5:$AA$4966,"&lt;="&amp;Mensal!L273)</f>
        <v>0</v>
      </c>
      <c r="L275" s="465"/>
      <c r="M275" s="110">
        <f>SUM(C275:L275)</f>
        <v>5</v>
      </c>
    </row>
    <row r="276" spans="2:13" ht="16.5" customHeight="1" thickBot="1" x14ac:dyDescent="0.3">
      <c r="B276" s="105" t="s">
        <v>6776</v>
      </c>
      <c r="C276" s="462">
        <v>0</v>
      </c>
      <c r="D276" s="463"/>
      <c r="E276" s="462">
        <v>0</v>
      </c>
      <c r="F276" s="463"/>
      <c r="G276" s="462">
        <v>0</v>
      </c>
      <c r="H276" s="463"/>
      <c r="I276" s="462">
        <v>0</v>
      </c>
      <c r="J276" s="463"/>
      <c r="K276" s="462">
        <v>0</v>
      </c>
      <c r="L276" s="463"/>
      <c r="M276" s="111"/>
    </row>
    <row r="277" spans="2:13" ht="16.5" customHeight="1" thickBot="1" x14ac:dyDescent="0.3">
      <c r="B277" s="15" t="s">
        <v>5503</v>
      </c>
      <c r="C277" s="15" t="s">
        <v>5503</v>
      </c>
      <c r="E277" s="15" t="s">
        <v>5503</v>
      </c>
      <c r="G277" s="15" t="s">
        <v>5503</v>
      </c>
      <c r="I277" s="15" t="s">
        <v>5503</v>
      </c>
    </row>
    <row r="278" spans="2:13" ht="16.5" customHeight="1" thickBot="1" x14ac:dyDescent="0.3">
      <c r="B278" s="15" t="s">
        <v>5504</v>
      </c>
      <c r="C278" s="138" t="s">
        <v>5505</v>
      </c>
      <c r="D278" s="138" t="s">
        <v>5506</v>
      </c>
      <c r="E278" s="138" t="s">
        <v>14017</v>
      </c>
      <c r="F278" s="138" t="s">
        <v>5507</v>
      </c>
      <c r="I278" s="15" t="s">
        <v>5504</v>
      </c>
    </row>
    <row r="279" spans="2:13" ht="16.5" customHeight="1" thickBot="1" x14ac:dyDescent="0.3">
      <c r="B279" s="137" t="s">
        <v>5508</v>
      </c>
      <c r="C279" s="140">
        <f>COUNTIFS(VODANET!$AA$5:$AA$4966,"&gt;="&amp;C273,VODANET!$AA$5:$AA$4966,"&lt;="&amp;L273,VODANET!$L$5:$L$4966,"LIDER")</f>
        <v>2</v>
      </c>
      <c r="D279" s="141">
        <f>COUNTIFS(VODANET!$AA$5:$AA$4966,"&gt;="&amp;C273,VODANET!$AA$5:$AA$4966,"&lt;="&amp;L273,VODANET!$L$5:$L$4966,"VODANET")</f>
        <v>0</v>
      </c>
      <c r="E279" s="141">
        <f>COUNTIFS(VODANET!$AA$5:$AA$4966,"&gt;="&amp;C273,VODANET!$AA$5:$AA$4966,"&lt;="&amp;L273,VODANET!$L$5:$L$4966,"SH SAT")</f>
        <v>3</v>
      </c>
      <c r="F279" s="176">
        <f>SUM(C279:E279)</f>
        <v>5</v>
      </c>
    </row>
    <row r="280" spans="2:13" ht="16.5" customHeight="1" thickBot="1" x14ac:dyDescent="0.3">
      <c r="B280" s="137" t="s">
        <v>5509</v>
      </c>
      <c r="C280" s="142">
        <f>COUNTIFS(VODANET!$L$5:$L$4966,"LIDER",VODANET!$J$5:$J$4966,"A ACEITAR")</f>
        <v>0</v>
      </c>
      <c r="D280" s="139">
        <f>COUNTIFS(VODANET!$L$5:$L$4966,"VODANET",VODANET!$J$5:$J$4966,"A ACEITAR")</f>
        <v>0</v>
      </c>
      <c r="E280" s="139">
        <f>COUNTIFS(VODANET!$L$5:$L$4966,"SH SAT",VODANET!$J$5:$J$4966,"A ACEITAR")</f>
        <v>1</v>
      </c>
      <c r="F280" s="177">
        <f>SUM(C280:E280)</f>
        <v>1</v>
      </c>
      <c r="I280" s="15" t="s">
        <v>5504</v>
      </c>
    </row>
    <row r="281" spans="2:13" ht="16.5" customHeight="1" thickBot="1" x14ac:dyDescent="0.3">
      <c r="B281" s="137" t="s">
        <v>5510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41"/>
      <c r="E282" s="288" t="s">
        <v>5500</v>
      </c>
      <c r="F282" s="289">
        <f>SUM(F279:F281)</f>
        <v>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6777</v>
      </c>
      <c r="C2" s="131">
        <v>41658</v>
      </c>
      <c r="D2" s="132">
        <v>41664</v>
      </c>
    </row>
    <row r="3" spans="2:7" ht="16.5" customHeight="1" thickBot="1" x14ac:dyDescent="0.3"/>
    <row r="4" spans="2:7" ht="26.25" customHeight="1" thickBot="1" x14ac:dyDescent="0.3">
      <c r="B4" s="129" t="s">
        <v>6765</v>
      </c>
      <c r="C4" s="130" t="s">
        <v>6766</v>
      </c>
      <c r="D4" s="468" t="s">
        <v>6767</v>
      </c>
      <c r="E4" s="469"/>
    </row>
    <row r="5" spans="2:7" ht="16.5" customHeight="1" x14ac:dyDescent="0.25">
      <c r="B5" s="120" t="s">
        <v>6768</v>
      </c>
      <c r="C5" s="121">
        <f>COUNTIF(VODANET!E5:E4966,"&lt;="&amp;D5)</f>
        <v>2091</v>
      </c>
      <c r="D5" s="122">
        <f>C2-3</f>
        <v>41655</v>
      </c>
      <c r="E5" s="123">
        <f>D5-4</f>
        <v>41651</v>
      </c>
    </row>
    <row r="6" spans="2:7" ht="16.5" customHeight="1" x14ac:dyDescent="0.25">
      <c r="B6" s="113" t="s">
        <v>6769</v>
      </c>
      <c r="C6" s="115">
        <f>COUNTIFS(VODANET!E5:E4966,"&gt;="&amp;Semanal!C2,VODANET!E5:E4966,"&lt;="&amp;Semanal!D2)</f>
        <v>0</v>
      </c>
      <c r="D6" s="118">
        <f>C2</f>
        <v>41658</v>
      </c>
      <c r="E6" s="119">
        <f>D2</f>
        <v>41664</v>
      </c>
    </row>
    <row r="7" spans="2:7" ht="16.5" customHeight="1" x14ac:dyDescent="0.25">
      <c r="B7" s="124" t="s">
        <v>20782</v>
      </c>
      <c r="C7" s="125">
        <f>COUNTIF(VODANET!AA5:AA4966,"&lt;="&amp;D5)+Mensal!F3</f>
        <v>1969</v>
      </c>
      <c r="D7" s="126">
        <f>D5</f>
        <v>41655</v>
      </c>
      <c r="E7" s="127">
        <f>D7-4</f>
        <v>41651</v>
      </c>
    </row>
    <row r="8" spans="2:7" ht="16.5" customHeight="1" x14ac:dyDescent="0.25">
      <c r="B8" s="113" t="s">
        <v>6770</v>
      </c>
      <c r="C8" s="116">
        <f>(HLOOKUP(C2,Mensal!C247:L249,3,0))+Mensal!F3</f>
        <v>1</v>
      </c>
      <c r="D8" s="118">
        <f>C2</f>
        <v>41658</v>
      </c>
      <c r="E8" s="119">
        <f>D2</f>
        <v>41664</v>
      </c>
    </row>
    <row r="9" spans="2:7" ht="16.5" customHeight="1" x14ac:dyDescent="0.25">
      <c r="B9" s="124" t="s">
        <v>6771</v>
      </c>
      <c r="C9" s="128">
        <f>Mensal!F3</f>
        <v>0</v>
      </c>
      <c r="D9" s="466" t="s">
        <v>6772</v>
      </c>
      <c r="E9" s="467"/>
      <c r="G9" s="154"/>
    </row>
    <row r="10" spans="2:7" ht="16.5" customHeight="1" x14ac:dyDescent="0.25">
      <c r="B10" s="113" t="s">
        <v>6774</v>
      </c>
      <c r="C10" s="115">
        <f>COUNTIF(VODANET!AA5:AA4966,"&lt;="&amp;Semanal!D5)</f>
        <v>1969</v>
      </c>
      <c r="D10" s="118">
        <f>D5</f>
        <v>41655</v>
      </c>
      <c r="E10" s="119">
        <f>E5</f>
        <v>41651</v>
      </c>
    </row>
    <row r="11" spans="2:7" ht="16.5" customHeight="1" x14ac:dyDescent="0.25">
      <c r="B11" s="124" t="s">
        <v>6773</v>
      </c>
      <c r="C11" s="128">
        <f>COUNTIFS(VODANET!AA5:AA4966,"&gt;="&amp;Semanal!C2,VODANET!AA5:AA4966,"&lt;="&amp;Semanal!D2)</f>
        <v>1</v>
      </c>
      <c r="D11" s="126">
        <f>C2</f>
        <v>41658</v>
      </c>
      <c r="E11" s="127">
        <f>D2</f>
        <v>41664</v>
      </c>
    </row>
    <row r="12" spans="2:7" ht="16.5" customHeight="1" x14ac:dyDescent="0.25">
      <c r="B12" s="113" t="s">
        <v>7636</v>
      </c>
      <c r="C12" s="116">
        <f>COUNTIFS(VODANET!AA5:AA4966,"&gt;="&amp;Semanal!D12,VODANET!AA5:AA4966,"&lt;="&amp;Semanal!E12,VODANET!L5:L4966,"LIDER")</f>
        <v>0</v>
      </c>
      <c r="D12" s="118">
        <f>E12-6</f>
        <v>41651</v>
      </c>
      <c r="E12" s="119">
        <f>C2-1</f>
        <v>41657</v>
      </c>
    </row>
    <row r="13" spans="2:7" ht="16.5" customHeight="1" x14ac:dyDescent="0.25">
      <c r="B13" s="124" t="s">
        <v>6775</v>
      </c>
      <c r="C13" s="125">
        <f>COUNTIFS(VODANET!AA5:AA4966,"&gt;="&amp;Semanal!C2,VODANET!AA5:AA4966,"&lt;="&amp;Semanal!D2,VODANET!L5:L4966,"LIDER")+Mensal!I3</f>
        <v>0</v>
      </c>
      <c r="D13" s="126">
        <f>C2</f>
        <v>41658</v>
      </c>
      <c r="E13" s="127">
        <f>D2</f>
        <v>41664</v>
      </c>
    </row>
    <row r="14" spans="2:7" ht="16.5" customHeight="1" x14ac:dyDescent="0.25">
      <c r="B14" s="113" t="s">
        <v>14041</v>
      </c>
      <c r="C14" s="116">
        <f>COUNTIFS(VODANET!AA5:AA4966,"&gt;="&amp;Semanal!D14,VODANET!AA5:AA4966,"&lt;="&amp;Semanal!E14,VODANET!L5:L4966,"VODANET")+Mensal!K3</f>
        <v>1</v>
      </c>
      <c r="D14" s="118">
        <f>D12</f>
        <v>41651</v>
      </c>
      <c r="E14" s="119">
        <f>E12</f>
        <v>41657</v>
      </c>
    </row>
    <row r="15" spans="2:7" ht="16.5" customHeight="1" x14ac:dyDescent="0.25">
      <c r="B15" s="124" t="s">
        <v>14042</v>
      </c>
      <c r="C15" s="125">
        <f>COUNTIFS(VODANET!AA5:AA4966,"&gt;="&amp;Semanal!C2,VODANET!AA5:AA4966,"&lt;="&amp;Semanal!D2,VODANET!L5:L4966,"VODANET")+Mensal!K3</f>
        <v>0</v>
      </c>
      <c r="D15" s="126">
        <f>C2</f>
        <v>41658</v>
      </c>
      <c r="E15" s="127">
        <f>D2</f>
        <v>41664</v>
      </c>
    </row>
    <row r="16" spans="2:7" ht="16.5" customHeight="1" x14ac:dyDescent="0.25">
      <c r="B16" s="113" t="s">
        <v>14043</v>
      </c>
      <c r="C16" s="116">
        <f>COUNTIFS(VODANET!AA7:AA4968,"&gt;="&amp;Semanal!D16,VODANET!AA7:AA4968,"&lt;="&amp;Semanal!E16,VODANET!L7:L4968,"SH SAT")+Mensal!M3</f>
        <v>0</v>
      </c>
      <c r="D16" s="118">
        <f>D14</f>
        <v>41651</v>
      </c>
      <c r="E16" s="119">
        <f>E14</f>
        <v>41657</v>
      </c>
    </row>
    <row r="17" spans="2:5" ht="16.5" customHeight="1" x14ac:dyDescent="0.25">
      <c r="B17" s="124" t="s">
        <v>14044</v>
      </c>
      <c r="C17" s="125">
        <f>COUNTIFS(VODANET!AA7:AA4968,"&gt;="&amp;Semanal!C2,VODANET!AA7:AA4968,"&lt;="&amp;Semanal!D2,VODANET!L7:L4968,"SH SAT")+Mensal!M3</f>
        <v>1</v>
      </c>
      <c r="D17" s="186">
        <f>C2</f>
        <v>41658</v>
      </c>
      <c r="E17" s="187">
        <f>D2</f>
        <v>41664</v>
      </c>
    </row>
    <row r="18" spans="2:5" ht="16.5" customHeight="1" thickBot="1" x14ac:dyDescent="0.3">
      <c r="B18" s="114" t="s">
        <v>20783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22925</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14051</v>
      </c>
      <c r="G418" s="15" t="s">
        <v>1176</v>
      </c>
      <c r="H418" s="15" t="s">
        <v>455</v>
      </c>
      <c r="I418" s="15" t="s">
        <v>455</v>
      </c>
      <c r="J418" s="15" t="s">
        <v>22926</v>
      </c>
      <c r="K418" s="15" t="s">
        <v>2885</v>
      </c>
      <c r="L418" s="15" t="s">
        <v>4344</v>
      </c>
      <c r="M418" s="15" t="s">
        <v>22927</v>
      </c>
      <c r="N418" s="15" t="s">
        <v>455</v>
      </c>
      <c r="O418" s="15" t="s">
        <v>455</v>
      </c>
      <c r="P418" s="15" t="s">
        <v>455</v>
      </c>
      <c r="Q418" s="26" t="s">
        <v>22928</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41719</v>
      </c>
      <c r="E557" s="15" t="s">
        <v>1452</v>
      </c>
      <c r="F557" s="15" t="s">
        <v>14051</v>
      </c>
      <c r="G557" s="15" t="s">
        <v>3501</v>
      </c>
      <c r="H557" s="15" t="s">
        <v>455</v>
      </c>
      <c r="I557" s="15" t="s">
        <v>455</v>
      </c>
      <c r="J557" s="15" t="s">
        <v>22929</v>
      </c>
      <c r="K557" s="15" t="s">
        <v>3564</v>
      </c>
      <c r="L557" s="15" t="s">
        <v>4883</v>
      </c>
      <c r="M557" s="15" t="s">
        <v>22930</v>
      </c>
      <c r="N557" s="15" t="s">
        <v>455</v>
      </c>
      <c r="O557" s="15" t="s">
        <v>455</v>
      </c>
      <c r="P557" s="15" t="s">
        <v>455</v>
      </c>
      <c r="Q557" s="26" t="s">
        <v>22931</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14051</v>
      </c>
      <c r="G593" s="15" t="s">
        <v>177</v>
      </c>
      <c r="H593" s="15" t="s">
        <v>22932</v>
      </c>
      <c r="I593" s="15">
        <v>41689</v>
      </c>
      <c r="J593" s="15" t="s">
        <v>22894</v>
      </c>
      <c r="K593" s="15" t="s">
        <v>22895</v>
      </c>
      <c r="L593" s="15" t="s">
        <v>4191</v>
      </c>
      <c r="M593" s="15" t="s">
        <v>22896</v>
      </c>
      <c r="N593" s="15" t="s">
        <v>22933</v>
      </c>
      <c r="O593" s="15" t="s">
        <v>11997</v>
      </c>
      <c r="P593" s="15">
        <v>41691</v>
      </c>
      <c r="Q593" s="26" t="s">
        <v>22934</v>
      </c>
      <c r="R593" s="15" t="s">
        <v>22935</v>
      </c>
      <c r="S593" s="15" t="s">
        <v>10428</v>
      </c>
      <c r="T593" s="15" t="s">
        <v>14797</v>
      </c>
      <c r="U593" s="15" t="s">
        <v>22936</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22897</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1452</v>
      </c>
      <c r="F868" s="15" t="s">
        <v>14051</v>
      </c>
      <c r="G868" s="15" t="s">
        <v>3501</v>
      </c>
      <c r="H868" s="15" t="s">
        <v>455</v>
      </c>
      <c r="I868" s="15" t="s">
        <v>455</v>
      </c>
      <c r="J868" s="15" t="s">
        <v>22937</v>
      </c>
      <c r="K868" s="15" t="s">
        <v>22938</v>
      </c>
      <c r="L868" s="15" t="s">
        <v>5899</v>
      </c>
      <c r="M868" s="15" t="s">
        <v>22939</v>
      </c>
      <c r="N868" s="15" t="s">
        <v>455</v>
      </c>
      <c r="O868" s="15" t="s">
        <v>455</v>
      </c>
      <c r="P868" s="15" t="s">
        <v>455</v>
      </c>
      <c r="Q868" s="15" t="s">
        <v>22940</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22941</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22942</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1452</v>
      </c>
      <c r="F1002" s="15" t="s">
        <v>14051</v>
      </c>
      <c r="G1002" s="15" t="s">
        <v>3255</v>
      </c>
      <c r="H1002" s="15" t="s">
        <v>455</v>
      </c>
      <c r="I1002" s="15" t="s">
        <v>455</v>
      </c>
      <c r="J1002" s="15" t="s">
        <v>6545</v>
      </c>
      <c r="K1002" s="15" t="s">
        <v>22898</v>
      </c>
      <c r="L1002" s="15" t="s">
        <v>4625</v>
      </c>
      <c r="M1002" s="15" t="s">
        <v>6547</v>
      </c>
      <c r="N1002" s="15" t="s">
        <v>455</v>
      </c>
      <c r="O1002" s="15" t="s">
        <v>455</v>
      </c>
      <c r="P1002" s="15" t="s">
        <v>455</v>
      </c>
      <c r="Q1002" s="26" t="s">
        <v>22899</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14051</v>
      </c>
      <c r="G1162" s="15" t="s">
        <v>1607</v>
      </c>
      <c r="H1162" s="15" t="s">
        <v>22943</v>
      </c>
      <c r="I1162" s="15">
        <v>41688</v>
      </c>
      <c r="J1162" s="15" t="s">
        <v>7415</v>
      </c>
      <c r="K1162" s="15" t="s">
        <v>22900</v>
      </c>
      <c r="L1162" s="15" t="s">
        <v>4276</v>
      </c>
      <c r="M1162" s="15" t="s">
        <v>7416</v>
      </c>
      <c r="N1162" s="15" t="s">
        <v>22944</v>
      </c>
      <c r="O1162" s="15" t="s">
        <v>11963</v>
      </c>
      <c r="P1162" s="15">
        <v>41689</v>
      </c>
      <c r="Q1162" s="26" t="s">
        <v>22901</v>
      </c>
      <c r="R1162" s="15" t="s">
        <v>22945</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1368</v>
      </c>
      <c r="F1247" s="15" t="s">
        <v>14051</v>
      </c>
      <c r="G1247" s="15" t="s">
        <v>7853</v>
      </c>
      <c r="H1247" s="15" t="s">
        <v>455</v>
      </c>
      <c r="I1247" s="3">
        <v>41324</v>
      </c>
      <c r="J1247" s="15" t="s">
        <v>7854</v>
      </c>
      <c r="K1247" s="15" t="s">
        <v>22902</v>
      </c>
      <c r="L1247" s="15" t="s">
        <v>4403</v>
      </c>
      <c r="M1247" s="15" t="s">
        <v>7855</v>
      </c>
      <c r="N1247" s="15" t="s">
        <v>455</v>
      </c>
      <c r="O1247" s="15" t="s">
        <v>455</v>
      </c>
      <c r="P1247" s="15" t="s">
        <v>455</v>
      </c>
      <c r="Q1247" s="26" t="s">
        <v>22946</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x14ac:dyDescent="0.25">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14051</v>
      </c>
      <c r="G1346" s="15" t="s">
        <v>8676</v>
      </c>
      <c r="H1346" s="15" t="s">
        <v>22947</v>
      </c>
      <c r="I1346" s="15">
        <v>41690</v>
      </c>
      <c r="J1346" s="15" t="s">
        <v>8677</v>
      </c>
      <c r="K1346" s="15" t="s">
        <v>8678</v>
      </c>
      <c r="L1346" s="15" t="s">
        <v>8679</v>
      </c>
      <c r="M1346" s="15" t="s">
        <v>8680</v>
      </c>
      <c r="N1346" s="15" t="s">
        <v>22948</v>
      </c>
      <c r="O1346" s="15" t="s">
        <v>11963</v>
      </c>
      <c r="P1346" s="15">
        <v>41695</v>
      </c>
      <c r="Q1346" s="15" t="s">
        <v>22903</v>
      </c>
      <c r="R1346" s="15" t="s">
        <v>22949</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14051</v>
      </c>
      <c r="G1401" s="15" t="s">
        <v>9350</v>
      </c>
      <c r="H1401" s="15" t="s">
        <v>22964</v>
      </c>
      <c r="I1401" s="15">
        <v>41695</v>
      </c>
      <c r="J1401" s="15" t="s">
        <v>9351</v>
      </c>
      <c r="K1401" s="15" t="s">
        <v>13598</v>
      </c>
      <c r="L1401" s="15" t="s">
        <v>9352</v>
      </c>
      <c r="M1401" s="15" t="s">
        <v>22904</v>
      </c>
      <c r="N1401" s="15" t="s">
        <v>22965</v>
      </c>
      <c r="O1401" s="15" t="s">
        <v>11963</v>
      </c>
      <c r="P1401" s="15">
        <v>41695</v>
      </c>
      <c r="Q1401" s="26" t="s">
        <v>22905</v>
      </c>
      <c r="R1401" s="15" t="s">
        <v>11784</v>
      </c>
      <c r="S1401" s="15" t="s">
        <v>11784</v>
      </c>
      <c r="T1401" s="15" t="s">
        <v>14797</v>
      </c>
      <c r="U1401" s="15" t="s">
        <v>22966</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1368</v>
      </c>
      <c r="F1424" s="15" t="s">
        <v>14051</v>
      </c>
      <c r="G1424" s="15" t="s">
        <v>9405</v>
      </c>
      <c r="H1424" s="15" t="s">
        <v>455</v>
      </c>
      <c r="I1424" s="3">
        <v>41457</v>
      </c>
      <c r="J1424" s="15" t="s">
        <v>22950</v>
      </c>
      <c r="K1424" s="15" t="s">
        <v>9417</v>
      </c>
      <c r="L1424" s="15" t="s">
        <v>9408</v>
      </c>
      <c r="M1424" s="15" t="s">
        <v>22951</v>
      </c>
      <c r="N1424" s="15" t="s">
        <v>455</v>
      </c>
      <c r="O1424" s="15" t="s">
        <v>455</v>
      </c>
      <c r="P1424" s="15" t="s">
        <v>455</v>
      </c>
      <c r="Q1424" s="26" t="s">
        <v>22952</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x14ac:dyDescent="0.25">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14051</v>
      </c>
      <c r="G1507" s="15" t="s">
        <v>8627</v>
      </c>
      <c r="H1507" s="15" t="s">
        <v>455</v>
      </c>
      <c r="I1507" s="15" t="s">
        <v>455</v>
      </c>
      <c r="J1507" s="15" t="s">
        <v>12403</v>
      </c>
      <c r="K1507" s="15" t="s">
        <v>22906</v>
      </c>
      <c r="L1507" s="15" t="s">
        <v>12404</v>
      </c>
      <c r="M1507" s="15" t="s">
        <v>13251</v>
      </c>
      <c r="N1507" s="15" t="s">
        <v>455</v>
      </c>
      <c r="O1507" s="15" t="s">
        <v>455</v>
      </c>
      <c r="P1507" s="15" t="s">
        <v>455</v>
      </c>
      <c r="Q1507" s="15" t="s">
        <v>22907</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14051</v>
      </c>
      <c r="G1613" s="15" t="s">
        <v>13024</v>
      </c>
      <c r="H1613" s="15" t="s">
        <v>22953</v>
      </c>
      <c r="I1613" s="15">
        <v>41694</v>
      </c>
      <c r="J1613" s="15" t="s">
        <v>13267</v>
      </c>
      <c r="K1613" s="15" t="s">
        <v>22908</v>
      </c>
      <c r="L1613" s="15" t="s">
        <v>13027</v>
      </c>
      <c r="M1613" s="15" t="s">
        <v>13268</v>
      </c>
      <c r="N1613" s="15" t="s">
        <v>22954</v>
      </c>
      <c r="O1613" s="15" t="s">
        <v>11997</v>
      </c>
      <c r="P1613" s="15">
        <v>41694</v>
      </c>
      <c r="Q1613" s="26" t="s">
        <v>22909</v>
      </c>
      <c r="R1613" s="15" t="s">
        <v>22955</v>
      </c>
      <c r="S1613" s="15" t="s">
        <v>13269</v>
      </c>
      <c r="T1613" s="15" t="s">
        <v>14797</v>
      </c>
      <c r="U1613" s="15" t="s">
        <v>22956</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1452</v>
      </c>
      <c r="F1682" s="15" t="s">
        <v>14051</v>
      </c>
      <c r="G1682" s="15" t="s">
        <v>13627</v>
      </c>
      <c r="H1682" s="15" t="s">
        <v>455</v>
      </c>
      <c r="I1682" s="15" t="s">
        <v>455</v>
      </c>
      <c r="J1682" s="15" t="s">
        <v>16090</v>
      </c>
      <c r="K1682" s="15" t="s">
        <v>22957</v>
      </c>
      <c r="L1682" s="15" t="s">
        <v>16092</v>
      </c>
      <c r="M1682" s="15" t="s">
        <v>16093</v>
      </c>
      <c r="N1682" s="15" t="s">
        <v>455</v>
      </c>
      <c r="O1682" s="15" t="s">
        <v>455</v>
      </c>
      <c r="P1682" s="15" t="s">
        <v>455</v>
      </c>
      <c r="Q1682" s="26" t="s">
        <v>22958</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x14ac:dyDescent="0.25">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1368</v>
      </c>
      <c r="F1898" s="15" t="s">
        <v>14051</v>
      </c>
      <c r="G1898" s="15" t="s">
        <v>13723</v>
      </c>
      <c r="H1898" s="15" t="s">
        <v>22973</v>
      </c>
      <c r="I1898" s="15">
        <v>41696</v>
      </c>
      <c r="J1898" s="15" t="s">
        <v>22959</v>
      </c>
      <c r="K1898" s="15" t="s">
        <v>22960</v>
      </c>
      <c r="L1898" s="15" t="s">
        <v>18146</v>
      </c>
      <c r="M1898" s="15" t="s">
        <v>18150</v>
      </c>
      <c r="N1898" s="15" t="s">
        <v>22974</v>
      </c>
      <c r="O1898" s="15" t="s">
        <v>11997</v>
      </c>
      <c r="P1898" s="15" t="s">
        <v>455</v>
      </c>
      <c r="Q1898" s="15" t="s">
        <v>22961</v>
      </c>
      <c r="R1898" s="15" t="s">
        <v>22975</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1452</v>
      </c>
      <c r="F1933" s="15" t="s">
        <v>14051</v>
      </c>
      <c r="G1933" s="15" t="s">
        <v>13829</v>
      </c>
      <c r="H1933" s="15" t="s">
        <v>455</v>
      </c>
      <c r="I1933" s="15" t="s">
        <v>455</v>
      </c>
      <c r="J1933" s="15" t="s">
        <v>22980</v>
      </c>
      <c r="K1933" s="15" t="s">
        <v>22981</v>
      </c>
      <c r="L1933" s="15" t="s">
        <v>18309</v>
      </c>
      <c r="M1933" s="15" t="s">
        <v>18310</v>
      </c>
      <c r="N1933" s="15" t="s">
        <v>455</v>
      </c>
      <c r="O1933" s="15" t="s">
        <v>455</v>
      </c>
      <c r="P1933" s="15" t="s">
        <v>455</v>
      </c>
      <c r="Q1933" s="15" t="s">
        <v>22982</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x14ac:dyDescent="0.25">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1452</v>
      </c>
      <c r="F2058" s="15" t="s">
        <v>14051</v>
      </c>
      <c r="G2058" s="15" t="s">
        <v>13672</v>
      </c>
      <c r="H2058" s="15" t="s">
        <v>455</v>
      </c>
      <c r="I2058" s="15" t="s">
        <v>455</v>
      </c>
      <c r="J2058" s="15" t="s">
        <v>19013</v>
      </c>
      <c r="K2058" s="15" t="s">
        <v>22910</v>
      </c>
      <c r="L2058" s="15" t="s">
        <v>19014</v>
      </c>
      <c r="M2058" s="15" t="s">
        <v>19015</v>
      </c>
      <c r="N2058" s="15" t="s">
        <v>455</v>
      </c>
      <c r="O2058" s="15" t="s">
        <v>455</v>
      </c>
      <c r="P2058" s="15" t="s">
        <v>455</v>
      </c>
      <c r="Q2058" s="15" t="s">
        <v>22911</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x14ac:dyDescent="0.25">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22962</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22976</v>
      </c>
      <c r="L2118" t="s">
        <v>4179</v>
      </c>
      <c r="M2118" t="s">
        <v>1329</v>
      </c>
      <c r="N2118" s="15" t="s">
        <v>455</v>
      </c>
      <c r="O2118" s="15" t="s">
        <v>455</v>
      </c>
      <c r="P2118" s="15" t="s">
        <v>455</v>
      </c>
      <c r="Q2118" t="s">
        <v>22977</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16278</v>
      </c>
      <c r="D1" s="205" t="s">
        <v>378</v>
      </c>
      <c r="E1" s="205" t="s">
        <v>16279</v>
      </c>
      <c r="F1" s="206"/>
      <c r="G1" s="205" t="s">
        <v>16280</v>
      </c>
      <c r="H1" s="205" t="s">
        <v>16281</v>
      </c>
      <c r="I1" s="207" t="s">
        <v>16282</v>
      </c>
      <c r="J1" s="208" t="s">
        <v>16283</v>
      </c>
    </row>
    <row r="2" spans="1:10" x14ac:dyDescent="0.25">
      <c r="A2" s="209" t="s">
        <v>16284</v>
      </c>
      <c r="B2" s="210" t="s">
        <v>2551</v>
      </c>
      <c r="C2" s="211"/>
      <c r="D2" s="210"/>
      <c r="E2" s="212">
        <v>40867</v>
      </c>
      <c r="F2" s="213"/>
      <c r="G2" s="214">
        <v>57436.1</v>
      </c>
      <c r="H2" s="210">
        <v>136</v>
      </c>
      <c r="I2" s="210" t="s">
        <v>1306</v>
      </c>
      <c r="J2" s="215"/>
    </row>
    <row r="3" spans="1:10" x14ac:dyDescent="0.25">
      <c r="A3" s="216" t="s">
        <v>16285</v>
      </c>
      <c r="B3" s="217" t="s">
        <v>270</v>
      </c>
      <c r="C3" s="218" t="s">
        <v>16286</v>
      </c>
      <c r="D3" s="217" t="s">
        <v>430</v>
      </c>
      <c r="E3" s="219">
        <v>40898</v>
      </c>
      <c r="F3" s="220">
        <f>E3+31</f>
        <v>40929</v>
      </c>
      <c r="G3" s="221">
        <v>5771.3</v>
      </c>
      <c r="H3" s="217">
        <v>146</v>
      </c>
      <c r="I3" s="217" t="s">
        <v>1306</v>
      </c>
      <c r="J3" s="222"/>
    </row>
    <row r="4" spans="1:10" x14ac:dyDescent="0.25">
      <c r="A4" s="216" t="s">
        <v>16287</v>
      </c>
      <c r="B4" s="217" t="s">
        <v>270</v>
      </c>
      <c r="C4" s="218" t="s">
        <v>16288</v>
      </c>
      <c r="D4" s="217" t="s">
        <v>426</v>
      </c>
      <c r="E4" s="219">
        <v>40899</v>
      </c>
      <c r="F4" s="220">
        <f t="shared" ref="F4:F67" si="0">E4+31</f>
        <v>40930</v>
      </c>
      <c r="G4" s="221">
        <v>5771.3</v>
      </c>
      <c r="H4" s="217">
        <v>146</v>
      </c>
      <c r="I4" s="217" t="s">
        <v>1306</v>
      </c>
      <c r="J4" s="222"/>
    </row>
    <row r="5" spans="1:10" x14ac:dyDescent="0.25">
      <c r="A5" s="216" t="s">
        <v>16289</v>
      </c>
      <c r="B5" s="217" t="s">
        <v>270</v>
      </c>
      <c r="C5" s="218" t="s">
        <v>16290</v>
      </c>
      <c r="D5" s="217" t="s">
        <v>427</v>
      </c>
      <c r="E5" s="219">
        <v>40899</v>
      </c>
      <c r="F5" s="220">
        <f t="shared" si="0"/>
        <v>40930</v>
      </c>
      <c r="G5" s="221">
        <v>5771.3</v>
      </c>
      <c r="H5" s="217">
        <v>146</v>
      </c>
      <c r="I5" s="217" t="s">
        <v>1306</v>
      </c>
      <c r="J5" s="222"/>
    </row>
    <row r="6" spans="1:10" x14ac:dyDescent="0.25">
      <c r="A6" s="216" t="s">
        <v>16291</v>
      </c>
      <c r="B6" s="217" t="s">
        <v>270</v>
      </c>
      <c r="C6" s="218" t="s">
        <v>16292</v>
      </c>
      <c r="D6" s="217" t="s">
        <v>435</v>
      </c>
      <c r="E6" s="219">
        <v>40903</v>
      </c>
      <c r="F6" s="220">
        <f t="shared" si="0"/>
        <v>40934</v>
      </c>
      <c r="G6" s="221">
        <v>5771.3</v>
      </c>
      <c r="H6" s="217">
        <v>146</v>
      </c>
      <c r="I6" s="217" t="s">
        <v>1306</v>
      </c>
      <c r="J6" s="222"/>
    </row>
    <row r="7" spans="1:10" x14ac:dyDescent="0.25">
      <c r="A7" s="216" t="s">
        <v>16293</v>
      </c>
      <c r="B7" s="217" t="s">
        <v>283</v>
      </c>
      <c r="C7" s="218" t="s">
        <v>16294</v>
      </c>
      <c r="D7" s="217" t="s">
        <v>387</v>
      </c>
      <c r="E7" s="219">
        <v>40899</v>
      </c>
      <c r="F7" s="220">
        <f t="shared" si="0"/>
        <v>40930</v>
      </c>
      <c r="G7" s="221">
        <v>5771.3</v>
      </c>
      <c r="H7" s="217">
        <v>147</v>
      </c>
      <c r="I7" s="217" t="s">
        <v>1306</v>
      </c>
      <c r="J7" s="222"/>
    </row>
    <row r="8" spans="1:10" x14ac:dyDescent="0.25">
      <c r="A8" s="216" t="s">
        <v>16295</v>
      </c>
      <c r="B8" s="217" t="s">
        <v>295</v>
      </c>
      <c r="C8" s="218" t="s">
        <v>16296</v>
      </c>
      <c r="D8" s="217" t="s">
        <v>445</v>
      </c>
      <c r="E8" s="219">
        <v>40904</v>
      </c>
      <c r="F8" s="220">
        <f t="shared" si="0"/>
        <v>40935</v>
      </c>
      <c r="G8" s="221">
        <v>5771.3</v>
      </c>
      <c r="H8" s="217">
        <v>148</v>
      </c>
      <c r="I8" s="217" t="s">
        <v>1306</v>
      </c>
      <c r="J8" s="222"/>
    </row>
    <row r="9" spans="1:10" x14ac:dyDescent="0.25">
      <c r="A9" s="216" t="s">
        <v>16297</v>
      </c>
      <c r="B9" s="217" t="s">
        <v>341</v>
      </c>
      <c r="C9" s="218" t="s">
        <v>16298</v>
      </c>
      <c r="D9" s="217" t="s">
        <v>390</v>
      </c>
      <c r="E9" s="219">
        <v>40905</v>
      </c>
      <c r="F9" s="220">
        <f t="shared" si="0"/>
        <v>40936</v>
      </c>
      <c r="G9" s="221">
        <v>5771.3</v>
      </c>
      <c r="H9" s="217">
        <v>149</v>
      </c>
      <c r="I9" s="217" t="s">
        <v>1306</v>
      </c>
      <c r="J9" s="222"/>
    </row>
    <row r="10" spans="1:10" x14ac:dyDescent="0.25">
      <c r="A10" s="216" t="s">
        <v>16299</v>
      </c>
      <c r="B10" s="217" t="s">
        <v>306</v>
      </c>
      <c r="C10" s="218" t="s">
        <v>16300</v>
      </c>
      <c r="D10" s="217" t="s">
        <v>396</v>
      </c>
      <c r="E10" s="219">
        <v>40905</v>
      </c>
      <c r="F10" s="220">
        <f t="shared" si="0"/>
        <v>40936</v>
      </c>
      <c r="G10" s="221">
        <v>5771.3</v>
      </c>
      <c r="H10" s="217">
        <v>150</v>
      </c>
      <c r="I10" s="217" t="s">
        <v>1306</v>
      </c>
      <c r="J10" s="222"/>
    </row>
    <row r="11" spans="1:10" x14ac:dyDescent="0.25">
      <c r="A11" s="216" t="s">
        <v>16301</v>
      </c>
      <c r="B11" s="217" t="s">
        <v>287</v>
      </c>
      <c r="C11" s="218" t="s">
        <v>16302</v>
      </c>
      <c r="D11" s="217" t="s">
        <v>395</v>
      </c>
      <c r="E11" s="219">
        <v>40905</v>
      </c>
      <c r="F11" s="220">
        <f t="shared" si="0"/>
        <v>40936</v>
      </c>
      <c r="G11" s="221">
        <v>5771.3</v>
      </c>
      <c r="H11" s="217">
        <v>151</v>
      </c>
      <c r="I11" s="217" t="s">
        <v>1306</v>
      </c>
      <c r="J11" s="222"/>
    </row>
    <row r="12" spans="1:10" x14ac:dyDescent="0.25">
      <c r="A12" s="216" t="s">
        <v>16303</v>
      </c>
      <c r="B12" s="217" t="s">
        <v>377</v>
      </c>
      <c r="C12" s="218" t="s">
        <v>16304</v>
      </c>
      <c r="D12" s="217" t="s">
        <v>415</v>
      </c>
      <c r="E12" s="219">
        <v>40905</v>
      </c>
      <c r="F12" s="220">
        <f t="shared" si="0"/>
        <v>40936</v>
      </c>
      <c r="G12" s="221">
        <v>5771.3</v>
      </c>
      <c r="H12" s="217">
        <v>152</v>
      </c>
      <c r="I12" s="217" t="s">
        <v>1306</v>
      </c>
      <c r="J12" s="222"/>
    </row>
    <row r="13" spans="1:10" x14ac:dyDescent="0.25">
      <c r="A13" s="216" t="s">
        <v>16305</v>
      </c>
      <c r="B13" s="217" t="s">
        <v>270</v>
      </c>
      <c r="C13" s="218" t="s">
        <v>16306</v>
      </c>
      <c r="D13" s="217" t="s">
        <v>436</v>
      </c>
      <c r="E13" s="219">
        <v>40905</v>
      </c>
      <c r="F13" s="220">
        <f t="shared" si="0"/>
        <v>40936</v>
      </c>
      <c r="G13" s="221">
        <v>5771.3</v>
      </c>
      <c r="H13" s="217">
        <v>153</v>
      </c>
      <c r="I13" s="217" t="s">
        <v>1306</v>
      </c>
      <c r="J13" s="222"/>
    </row>
    <row r="14" spans="1:10" x14ac:dyDescent="0.25">
      <c r="A14" s="216" t="s">
        <v>16307</v>
      </c>
      <c r="B14" s="217" t="s">
        <v>345</v>
      </c>
      <c r="C14" s="218" t="s">
        <v>16308</v>
      </c>
      <c r="D14" s="217" t="s">
        <v>423</v>
      </c>
      <c r="E14" s="219">
        <v>40905</v>
      </c>
      <c r="F14" s="220">
        <f t="shared" si="0"/>
        <v>40936</v>
      </c>
      <c r="G14" s="221">
        <v>5771.3</v>
      </c>
      <c r="H14" s="217">
        <v>154</v>
      </c>
      <c r="I14" s="217" t="s">
        <v>1306</v>
      </c>
      <c r="J14" s="222"/>
    </row>
    <row r="15" spans="1:10" x14ac:dyDescent="0.25">
      <c r="A15" s="216" t="s">
        <v>16309</v>
      </c>
      <c r="B15" s="217" t="s">
        <v>317</v>
      </c>
      <c r="C15" s="218" t="s">
        <v>16310</v>
      </c>
      <c r="D15" s="217" t="s">
        <v>413</v>
      </c>
      <c r="E15" s="219">
        <v>40905</v>
      </c>
      <c r="F15" s="220">
        <f t="shared" si="0"/>
        <v>40936</v>
      </c>
      <c r="G15" s="221">
        <v>5771.3</v>
      </c>
      <c r="H15" s="217">
        <v>155</v>
      </c>
      <c r="I15" s="217" t="s">
        <v>1306</v>
      </c>
      <c r="J15" s="222"/>
    </row>
    <row r="16" spans="1:10" x14ac:dyDescent="0.25">
      <c r="A16" s="216" t="s">
        <v>16311</v>
      </c>
      <c r="B16" s="217" t="s">
        <v>302</v>
      </c>
      <c r="C16" s="218" t="s">
        <v>16312</v>
      </c>
      <c r="D16" s="217" t="s">
        <v>386</v>
      </c>
      <c r="E16" s="219">
        <v>40906</v>
      </c>
      <c r="F16" s="220">
        <f t="shared" si="0"/>
        <v>40937</v>
      </c>
      <c r="G16" s="221">
        <v>5771.3</v>
      </c>
      <c r="H16" s="217">
        <v>160</v>
      </c>
      <c r="I16" s="217" t="s">
        <v>1306</v>
      </c>
      <c r="J16" s="222"/>
    </row>
    <row r="17" spans="1:10" x14ac:dyDescent="0.25">
      <c r="A17" s="216" t="s">
        <v>16313</v>
      </c>
      <c r="B17" s="217" t="s">
        <v>294</v>
      </c>
      <c r="C17" s="218" t="s">
        <v>16314</v>
      </c>
      <c r="D17" s="217" t="s">
        <v>1418</v>
      </c>
      <c r="E17" s="219">
        <v>40910</v>
      </c>
      <c r="F17" s="220">
        <f t="shared" si="0"/>
        <v>40941</v>
      </c>
      <c r="G17" s="221">
        <v>5771.3</v>
      </c>
      <c r="H17" s="217">
        <v>163</v>
      </c>
      <c r="I17" s="217" t="s">
        <v>1306</v>
      </c>
      <c r="J17" s="222"/>
    </row>
    <row r="18" spans="1:10" x14ac:dyDescent="0.25">
      <c r="A18" s="216" t="s">
        <v>16315</v>
      </c>
      <c r="B18" s="217" t="s">
        <v>265</v>
      </c>
      <c r="C18" s="218" t="s">
        <v>16316</v>
      </c>
      <c r="D18" s="217" t="s">
        <v>1485</v>
      </c>
      <c r="E18" s="219">
        <v>40913</v>
      </c>
      <c r="F18" s="220">
        <f t="shared" si="0"/>
        <v>40944</v>
      </c>
      <c r="G18" s="221">
        <v>5771.3</v>
      </c>
      <c r="H18" s="217">
        <v>164</v>
      </c>
      <c r="I18" s="217" t="s">
        <v>1306</v>
      </c>
      <c r="J18" s="222"/>
    </row>
    <row r="19" spans="1:10" x14ac:dyDescent="0.25">
      <c r="A19" s="216" t="s">
        <v>16317</v>
      </c>
      <c r="B19" s="217" t="s">
        <v>318</v>
      </c>
      <c r="C19" s="218" t="s">
        <v>16318</v>
      </c>
      <c r="D19" s="217" t="s">
        <v>1387</v>
      </c>
      <c r="E19" s="219">
        <v>40913</v>
      </c>
      <c r="F19" s="220">
        <f t="shared" si="0"/>
        <v>40944</v>
      </c>
      <c r="G19" s="221">
        <v>5771.3</v>
      </c>
      <c r="H19" s="217">
        <v>165</v>
      </c>
      <c r="I19" s="217" t="s">
        <v>1306</v>
      </c>
      <c r="J19" s="222"/>
    </row>
    <row r="20" spans="1:10" x14ac:dyDescent="0.25">
      <c r="A20" s="216" t="s">
        <v>16319</v>
      </c>
      <c r="B20" s="217" t="s">
        <v>268</v>
      </c>
      <c r="C20" s="218" t="s">
        <v>16320</v>
      </c>
      <c r="D20" s="217" t="s">
        <v>437</v>
      </c>
      <c r="E20" s="219">
        <v>40913</v>
      </c>
      <c r="F20" s="220">
        <f t="shared" si="0"/>
        <v>40944</v>
      </c>
      <c r="G20" s="221">
        <v>5771.3</v>
      </c>
      <c r="H20" s="217">
        <v>166</v>
      </c>
      <c r="I20" s="217" t="s">
        <v>1306</v>
      </c>
      <c r="J20" s="222"/>
    </row>
    <row r="21" spans="1:10" x14ac:dyDescent="0.25">
      <c r="A21" s="216" t="s">
        <v>16321</v>
      </c>
      <c r="B21" s="217" t="s">
        <v>305</v>
      </c>
      <c r="C21" s="218" t="s">
        <v>16322</v>
      </c>
      <c r="D21" s="217" t="s">
        <v>394</v>
      </c>
      <c r="E21" s="219">
        <v>40914</v>
      </c>
      <c r="F21" s="220">
        <f t="shared" si="0"/>
        <v>40945</v>
      </c>
      <c r="G21" s="221">
        <v>5771.3</v>
      </c>
      <c r="H21" s="217">
        <v>167</v>
      </c>
      <c r="I21" s="217" t="s">
        <v>1306</v>
      </c>
      <c r="J21" s="222"/>
    </row>
    <row r="22" spans="1:10" x14ac:dyDescent="0.25">
      <c r="A22" s="216" t="s">
        <v>16323</v>
      </c>
      <c r="B22" s="217" t="s">
        <v>334</v>
      </c>
      <c r="C22" s="218" t="s">
        <v>16324</v>
      </c>
      <c r="D22" s="217" t="s">
        <v>379</v>
      </c>
      <c r="E22" s="219">
        <v>40917</v>
      </c>
      <c r="F22" s="220">
        <f t="shared" si="0"/>
        <v>40948</v>
      </c>
      <c r="G22" s="221">
        <v>5771.3</v>
      </c>
      <c r="H22" s="217">
        <v>168</v>
      </c>
      <c r="I22" s="217" t="s">
        <v>1306</v>
      </c>
      <c r="J22" s="222"/>
    </row>
    <row r="23" spans="1:10" x14ac:dyDescent="0.25">
      <c r="A23" s="216" t="s">
        <v>16325</v>
      </c>
      <c r="B23" s="217" t="s">
        <v>319</v>
      </c>
      <c r="C23" s="218" t="s">
        <v>16326</v>
      </c>
      <c r="D23" s="217" t="s">
        <v>438</v>
      </c>
      <c r="E23" s="219">
        <v>40917</v>
      </c>
      <c r="F23" s="220">
        <f t="shared" si="0"/>
        <v>40948</v>
      </c>
      <c r="G23" s="221">
        <v>5771.3</v>
      </c>
      <c r="H23" s="217">
        <f>H22+1</f>
        <v>169</v>
      </c>
      <c r="I23" s="217" t="s">
        <v>1306</v>
      </c>
      <c r="J23" s="222"/>
    </row>
    <row r="24" spans="1:10" x14ac:dyDescent="0.25">
      <c r="A24" s="216" t="s">
        <v>16327</v>
      </c>
      <c r="B24" s="217" t="s">
        <v>285</v>
      </c>
      <c r="C24" s="218" t="s">
        <v>16328</v>
      </c>
      <c r="D24" s="217" t="s">
        <v>393</v>
      </c>
      <c r="E24" s="219">
        <v>40918</v>
      </c>
      <c r="F24" s="220">
        <f t="shared" si="0"/>
        <v>40949</v>
      </c>
      <c r="G24" s="221">
        <v>5771.3</v>
      </c>
      <c r="H24" s="217">
        <f>H23+1</f>
        <v>170</v>
      </c>
      <c r="I24" s="217" t="s">
        <v>1306</v>
      </c>
      <c r="J24" s="222"/>
    </row>
    <row r="25" spans="1:10" x14ac:dyDescent="0.25">
      <c r="A25" s="216" t="s">
        <v>16329</v>
      </c>
      <c r="B25" s="217" t="s">
        <v>288</v>
      </c>
      <c r="C25" s="218" t="s">
        <v>16330</v>
      </c>
      <c r="D25" s="217" t="s">
        <v>403</v>
      </c>
      <c r="E25" s="219">
        <v>40918</v>
      </c>
      <c r="F25" s="220">
        <f t="shared" si="0"/>
        <v>40949</v>
      </c>
      <c r="G25" s="221">
        <v>5771.3</v>
      </c>
      <c r="H25" s="217">
        <f>H24+1</f>
        <v>171</v>
      </c>
      <c r="I25" s="217" t="s">
        <v>1306</v>
      </c>
      <c r="J25" s="222"/>
    </row>
    <row r="26" spans="1:10" x14ac:dyDescent="0.25">
      <c r="A26" s="216" t="s">
        <v>16331</v>
      </c>
      <c r="B26" s="217" t="s">
        <v>292</v>
      </c>
      <c r="C26" s="218" t="s">
        <v>16332</v>
      </c>
      <c r="D26" s="217" t="s">
        <v>420</v>
      </c>
      <c r="E26" s="219">
        <v>40918</v>
      </c>
      <c r="F26" s="220">
        <f t="shared" si="0"/>
        <v>40949</v>
      </c>
      <c r="G26" s="221">
        <v>5771.3</v>
      </c>
      <c r="H26" s="217">
        <v>172</v>
      </c>
      <c r="I26" s="217" t="s">
        <v>1306</v>
      </c>
      <c r="J26" s="222"/>
    </row>
    <row r="27" spans="1:10" x14ac:dyDescent="0.25">
      <c r="A27" s="216" t="s">
        <v>16333</v>
      </c>
      <c r="B27" s="217" t="s">
        <v>335</v>
      </c>
      <c r="C27" s="218" t="s">
        <v>16334</v>
      </c>
      <c r="D27" s="217" t="s">
        <v>405</v>
      </c>
      <c r="E27" s="219">
        <v>40918</v>
      </c>
      <c r="F27" s="220">
        <f t="shared" si="0"/>
        <v>40949</v>
      </c>
      <c r="G27" s="221">
        <v>5771.3</v>
      </c>
      <c r="H27" s="217">
        <v>173</v>
      </c>
      <c r="I27" s="217" t="s">
        <v>1306</v>
      </c>
      <c r="J27" s="222"/>
    </row>
    <row r="28" spans="1:10" x14ac:dyDescent="0.25">
      <c r="A28" s="216" t="s">
        <v>16335</v>
      </c>
      <c r="B28" s="217" t="s">
        <v>284</v>
      </c>
      <c r="C28" s="218" t="s">
        <v>16336</v>
      </c>
      <c r="D28" s="217" t="s">
        <v>1356</v>
      </c>
      <c r="E28" s="219">
        <v>40919</v>
      </c>
      <c r="F28" s="220">
        <f t="shared" si="0"/>
        <v>40950</v>
      </c>
      <c r="G28" s="221">
        <v>5771.3</v>
      </c>
      <c r="H28" s="217">
        <v>174</v>
      </c>
      <c r="I28" s="217" t="s">
        <v>1306</v>
      </c>
      <c r="J28" s="222"/>
    </row>
    <row r="29" spans="1:10" x14ac:dyDescent="0.25">
      <c r="A29" s="216" t="s">
        <v>16337</v>
      </c>
      <c r="B29" s="217" t="s">
        <v>290</v>
      </c>
      <c r="C29" s="218" t="s">
        <v>16338</v>
      </c>
      <c r="D29" s="217" t="s">
        <v>409</v>
      </c>
      <c r="E29" s="219">
        <v>40919</v>
      </c>
      <c r="F29" s="220">
        <f t="shared" si="0"/>
        <v>40950</v>
      </c>
      <c r="G29" s="221">
        <v>5771.3</v>
      </c>
      <c r="H29" s="217">
        <v>175</v>
      </c>
      <c r="I29" s="217" t="s">
        <v>1306</v>
      </c>
      <c r="J29" s="222"/>
    </row>
    <row r="30" spans="1:10" x14ac:dyDescent="0.25">
      <c r="A30" s="216" t="s">
        <v>16339</v>
      </c>
      <c r="B30" s="217" t="s">
        <v>323</v>
      </c>
      <c r="C30" s="218" t="s">
        <v>16340</v>
      </c>
      <c r="D30" s="217" t="s">
        <v>410</v>
      </c>
      <c r="E30" s="219">
        <v>40919</v>
      </c>
      <c r="F30" s="220">
        <f t="shared" si="0"/>
        <v>40950</v>
      </c>
      <c r="G30" s="221">
        <v>5771.3</v>
      </c>
      <c r="H30" s="217">
        <v>176</v>
      </c>
      <c r="I30" s="217" t="s">
        <v>1306</v>
      </c>
      <c r="J30" s="222"/>
    </row>
    <row r="31" spans="1:10" x14ac:dyDescent="0.25">
      <c r="A31" s="216" t="s">
        <v>16341</v>
      </c>
      <c r="B31" s="217" t="s">
        <v>291</v>
      </c>
      <c r="C31" s="218" t="s">
        <v>16342</v>
      </c>
      <c r="D31" s="217" t="s">
        <v>419</v>
      </c>
      <c r="E31" s="219">
        <v>40919</v>
      </c>
      <c r="F31" s="220">
        <f t="shared" si="0"/>
        <v>40950</v>
      </c>
      <c r="G31" s="221">
        <v>5771.3</v>
      </c>
      <c r="H31" s="217">
        <v>177</v>
      </c>
      <c r="I31" s="217" t="s">
        <v>1306</v>
      </c>
      <c r="J31" s="222"/>
    </row>
    <row r="32" spans="1:10" x14ac:dyDescent="0.25">
      <c r="A32" s="216" t="s">
        <v>16343</v>
      </c>
      <c r="B32" s="217" t="s">
        <v>344</v>
      </c>
      <c r="C32" s="218" t="s">
        <v>16344</v>
      </c>
      <c r="D32" s="217" t="s">
        <v>404</v>
      </c>
      <c r="E32" s="219">
        <v>40920</v>
      </c>
      <c r="F32" s="220">
        <f t="shared" si="0"/>
        <v>40951</v>
      </c>
      <c r="G32" s="221">
        <v>5771.3</v>
      </c>
      <c r="H32" s="217">
        <v>178</v>
      </c>
      <c r="I32" s="217" t="s">
        <v>1306</v>
      </c>
      <c r="J32" s="222"/>
    </row>
    <row r="33" spans="1:10" x14ac:dyDescent="0.25">
      <c r="A33" s="216" t="s">
        <v>16345</v>
      </c>
      <c r="B33" s="217" t="s">
        <v>316</v>
      </c>
      <c r="C33" s="218" t="s">
        <v>16346</v>
      </c>
      <c r="D33" s="217" t="s">
        <v>1344</v>
      </c>
      <c r="E33" s="219">
        <v>40920</v>
      </c>
      <c r="F33" s="220">
        <f t="shared" si="0"/>
        <v>40951</v>
      </c>
      <c r="G33" s="221">
        <v>5771.3</v>
      </c>
      <c r="H33" s="217">
        <v>179</v>
      </c>
      <c r="I33" s="217" t="s">
        <v>1306</v>
      </c>
      <c r="J33" s="222"/>
    </row>
    <row r="34" spans="1:10" x14ac:dyDescent="0.25">
      <c r="A34" s="216" t="s">
        <v>16347</v>
      </c>
      <c r="B34" s="217" t="s">
        <v>332</v>
      </c>
      <c r="C34" s="218" t="s">
        <v>16348</v>
      </c>
      <c r="D34" s="217" t="s">
        <v>448</v>
      </c>
      <c r="E34" s="219">
        <v>40920</v>
      </c>
      <c r="F34" s="220">
        <f t="shared" si="0"/>
        <v>40951</v>
      </c>
      <c r="G34" s="221">
        <v>5771.3</v>
      </c>
      <c r="H34" s="217">
        <v>180</v>
      </c>
      <c r="I34" s="217" t="s">
        <v>1306</v>
      </c>
      <c r="J34" s="222"/>
    </row>
    <row r="35" spans="1:10" x14ac:dyDescent="0.25">
      <c r="A35" s="216" t="s">
        <v>16349</v>
      </c>
      <c r="B35" s="217" t="s">
        <v>609</v>
      </c>
      <c r="C35" s="218" t="s">
        <v>16350</v>
      </c>
      <c r="D35" s="217" t="s">
        <v>1404</v>
      </c>
      <c r="E35" s="219">
        <v>40921</v>
      </c>
      <c r="F35" s="220">
        <f t="shared" si="0"/>
        <v>40952</v>
      </c>
      <c r="G35" s="221">
        <v>5771.3</v>
      </c>
      <c r="H35" s="217">
        <v>181</v>
      </c>
      <c r="I35" s="217" t="s">
        <v>1306</v>
      </c>
      <c r="J35" s="222"/>
    </row>
    <row r="36" spans="1:10" x14ac:dyDescent="0.25">
      <c r="A36" s="216" t="s">
        <v>16351</v>
      </c>
      <c r="B36" s="217" t="s">
        <v>267</v>
      </c>
      <c r="C36" s="218" t="s">
        <v>16352</v>
      </c>
      <c r="D36" s="217" t="s">
        <v>442</v>
      </c>
      <c r="E36" s="219">
        <v>40921</v>
      </c>
      <c r="F36" s="220">
        <f t="shared" si="0"/>
        <v>40952</v>
      </c>
      <c r="G36" s="221">
        <v>5771.3</v>
      </c>
      <c r="H36" s="217">
        <v>182</v>
      </c>
      <c r="I36" s="217" t="s">
        <v>1306</v>
      </c>
      <c r="J36" s="222"/>
    </row>
    <row r="37" spans="1:10" x14ac:dyDescent="0.25">
      <c r="A37" s="216" t="s">
        <v>16353</v>
      </c>
      <c r="B37" s="217" t="s">
        <v>289</v>
      </c>
      <c r="C37" s="218" t="s">
        <v>16354</v>
      </c>
      <c r="D37" s="217" t="s">
        <v>407</v>
      </c>
      <c r="E37" s="219">
        <v>40921</v>
      </c>
      <c r="F37" s="220">
        <f t="shared" si="0"/>
        <v>40952</v>
      </c>
      <c r="G37" s="221">
        <v>5771.3</v>
      </c>
      <c r="H37" s="217">
        <v>183</v>
      </c>
      <c r="I37" s="217" t="s">
        <v>1306</v>
      </c>
      <c r="J37" s="222"/>
    </row>
    <row r="38" spans="1:10" x14ac:dyDescent="0.25">
      <c r="A38" s="216" t="s">
        <v>16355</v>
      </c>
      <c r="B38" s="217" t="s">
        <v>299</v>
      </c>
      <c r="C38" s="218" t="s">
        <v>16356</v>
      </c>
      <c r="D38" s="217" t="s">
        <v>391</v>
      </c>
      <c r="E38" s="219">
        <v>40921</v>
      </c>
      <c r="F38" s="220">
        <f t="shared" si="0"/>
        <v>40952</v>
      </c>
      <c r="G38" s="221">
        <v>5771.3</v>
      </c>
      <c r="H38" s="217">
        <v>184</v>
      </c>
      <c r="I38" s="217" t="s">
        <v>1306</v>
      </c>
      <c r="J38" s="222"/>
    </row>
    <row r="39" spans="1:10" x14ac:dyDescent="0.25">
      <c r="A39" s="216" t="s">
        <v>16357</v>
      </c>
      <c r="B39" s="217" t="s">
        <v>321</v>
      </c>
      <c r="C39" s="218" t="s">
        <v>16358</v>
      </c>
      <c r="D39" s="217" t="s">
        <v>1408</v>
      </c>
      <c r="E39" s="219">
        <v>40921</v>
      </c>
      <c r="F39" s="220">
        <f t="shared" si="0"/>
        <v>40952</v>
      </c>
      <c r="G39" s="221">
        <v>5771.3</v>
      </c>
      <c r="H39" s="217">
        <v>185</v>
      </c>
      <c r="I39" s="217" t="s">
        <v>1306</v>
      </c>
      <c r="J39" s="222"/>
    </row>
    <row r="40" spans="1:10" x14ac:dyDescent="0.25">
      <c r="A40" s="216" t="s">
        <v>16359</v>
      </c>
      <c r="B40" s="217" t="s">
        <v>324</v>
      </c>
      <c r="C40" s="218" t="s">
        <v>16360</v>
      </c>
      <c r="D40" s="217" t="s">
        <v>416</v>
      </c>
      <c r="E40" s="219">
        <v>40924</v>
      </c>
      <c r="F40" s="220">
        <f t="shared" si="0"/>
        <v>40955</v>
      </c>
      <c r="G40" s="221">
        <v>5771.3</v>
      </c>
      <c r="H40" s="223">
        <v>186</v>
      </c>
      <c r="I40" s="217" t="s">
        <v>1306</v>
      </c>
      <c r="J40" s="222"/>
    </row>
    <row r="41" spans="1:10" x14ac:dyDescent="0.25">
      <c r="A41" s="216" t="s">
        <v>16361</v>
      </c>
      <c r="B41" s="217" t="s">
        <v>329</v>
      </c>
      <c r="C41" s="218" t="s">
        <v>16362</v>
      </c>
      <c r="D41" s="217" t="s">
        <v>439</v>
      </c>
      <c r="E41" s="219">
        <v>40924</v>
      </c>
      <c r="F41" s="220">
        <f t="shared" si="0"/>
        <v>40955</v>
      </c>
      <c r="G41" s="221">
        <v>5771.3</v>
      </c>
      <c r="H41" s="217">
        <v>187</v>
      </c>
      <c r="I41" s="217" t="s">
        <v>1306</v>
      </c>
      <c r="J41" s="222"/>
    </row>
    <row r="42" spans="1:10" x14ac:dyDescent="0.25">
      <c r="A42" s="216" t="s">
        <v>16363</v>
      </c>
      <c r="B42" s="217" t="s">
        <v>297</v>
      </c>
      <c r="C42" s="218" t="s">
        <v>16364</v>
      </c>
      <c r="D42" s="217" t="s">
        <v>443</v>
      </c>
      <c r="E42" s="219">
        <v>40925</v>
      </c>
      <c r="F42" s="220">
        <f t="shared" si="0"/>
        <v>40956</v>
      </c>
      <c r="G42" s="221">
        <v>5771.3</v>
      </c>
      <c r="H42" s="217">
        <v>188</v>
      </c>
      <c r="I42" s="217" t="s">
        <v>1306</v>
      </c>
      <c r="J42" s="222"/>
    </row>
    <row r="43" spans="1:10" x14ac:dyDescent="0.25">
      <c r="A43" s="216" t="s">
        <v>16365</v>
      </c>
      <c r="B43" s="217" t="s">
        <v>313</v>
      </c>
      <c r="C43" s="218" t="s">
        <v>16366</v>
      </c>
      <c r="D43" s="217" t="s">
        <v>414</v>
      </c>
      <c r="E43" s="219">
        <v>40925</v>
      </c>
      <c r="F43" s="220">
        <f t="shared" si="0"/>
        <v>40956</v>
      </c>
      <c r="G43" s="221">
        <v>5771.3</v>
      </c>
      <c r="H43" s="217">
        <v>189</v>
      </c>
      <c r="I43" s="217" t="s">
        <v>1306</v>
      </c>
      <c r="J43" s="222"/>
    </row>
    <row r="44" spans="1:10" x14ac:dyDescent="0.25">
      <c r="A44" s="216" t="s">
        <v>16367</v>
      </c>
      <c r="B44" s="217" t="s">
        <v>312</v>
      </c>
      <c r="C44" s="218" t="s">
        <v>16368</v>
      </c>
      <c r="D44" s="217" t="s">
        <v>411</v>
      </c>
      <c r="E44" s="219">
        <v>40925</v>
      </c>
      <c r="F44" s="220">
        <f t="shared" si="0"/>
        <v>40956</v>
      </c>
      <c r="G44" s="221">
        <v>5771.3</v>
      </c>
      <c r="H44" s="217">
        <v>190</v>
      </c>
      <c r="I44" s="217" t="s">
        <v>1306</v>
      </c>
      <c r="J44" s="222"/>
    </row>
    <row r="45" spans="1:10" x14ac:dyDescent="0.25">
      <c r="A45" s="216" t="s">
        <v>16369</v>
      </c>
      <c r="B45" s="217" t="s">
        <v>286</v>
      </c>
      <c r="C45" s="218" t="s">
        <v>16370</v>
      </c>
      <c r="D45" s="217" t="s">
        <v>4899</v>
      </c>
      <c r="E45" s="219">
        <v>40926</v>
      </c>
      <c r="F45" s="220">
        <f t="shared" si="0"/>
        <v>40957</v>
      </c>
      <c r="G45" s="221">
        <v>5771.3</v>
      </c>
      <c r="H45" s="217">
        <v>191</v>
      </c>
      <c r="I45" s="217" t="s">
        <v>1306</v>
      </c>
      <c r="J45" s="222"/>
    </row>
    <row r="46" spans="1:10" x14ac:dyDescent="0.25">
      <c r="A46" s="216" t="s">
        <v>16371</v>
      </c>
      <c r="B46" s="217" t="s">
        <v>300</v>
      </c>
      <c r="C46" s="218" t="s">
        <v>16372</v>
      </c>
      <c r="D46" s="217" t="s">
        <v>383</v>
      </c>
      <c r="E46" s="219">
        <v>40926</v>
      </c>
      <c r="F46" s="220">
        <f t="shared" si="0"/>
        <v>40957</v>
      </c>
      <c r="G46" s="221">
        <v>5771.3</v>
      </c>
      <c r="H46" s="217">
        <v>192</v>
      </c>
      <c r="I46" s="217" t="s">
        <v>1306</v>
      </c>
      <c r="J46" s="222"/>
    </row>
    <row r="47" spans="1:10" x14ac:dyDescent="0.25">
      <c r="A47" s="216" t="s">
        <v>16373</v>
      </c>
      <c r="B47" s="217" t="s">
        <v>304</v>
      </c>
      <c r="C47" s="218" t="s">
        <v>16374</v>
      </c>
      <c r="D47" s="217" t="s">
        <v>392</v>
      </c>
      <c r="E47" s="219">
        <v>40926</v>
      </c>
      <c r="F47" s="220">
        <f t="shared" si="0"/>
        <v>40957</v>
      </c>
      <c r="G47" s="221">
        <v>5771.3</v>
      </c>
      <c r="H47" s="217">
        <v>193</v>
      </c>
      <c r="I47" s="217" t="s">
        <v>1306</v>
      </c>
      <c r="J47" s="222"/>
    </row>
    <row r="48" spans="1:10" x14ac:dyDescent="0.25">
      <c r="A48" s="216" t="s">
        <v>16375</v>
      </c>
      <c r="B48" s="217" t="s">
        <v>301</v>
      </c>
      <c r="C48" s="218" t="s">
        <v>16376</v>
      </c>
      <c r="D48" s="217" t="s">
        <v>385</v>
      </c>
      <c r="E48" s="219">
        <v>40926</v>
      </c>
      <c r="F48" s="220">
        <f t="shared" si="0"/>
        <v>40957</v>
      </c>
      <c r="G48" s="221">
        <v>5771.3</v>
      </c>
      <c r="H48" s="217">
        <v>194</v>
      </c>
      <c r="I48" s="217" t="s">
        <v>1306</v>
      </c>
      <c r="J48" s="222"/>
    </row>
    <row r="49" spans="1:10" x14ac:dyDescent="0.25">
      <c r="A49" s="216" t="s">
        <v>16377</v>
      </c>
      <c r="B49" s="217" t="s">
        <v>307</v>
      </c>
      <c r="C49" s="218" t="s">
        <v>16378</v>
      </c>
      <c r="D49" s="217" t="s">
        <v>398</v>
      </c>
      <c r="E49" s="219">
        <v>40927</v>
      </c>
      <c r="F49" s="220">
        <f t="shared" si="0"/>
        <v>40958</v>
      </c>
      <c r="G49" s="221">
        <v>5771.3</v>
      </c>
      <c r="H49" s="217">
        <v>195</v>
      </c>
      <c r="I49" s="217" t="s">
        <v>1306</v>
      </c>
      <c r="J49" s="222"/>
    </row>
    <row r="50" spans="1:10" x14ac:dyDescent="0.25">
      <c r="A50" s="216" t="s">
        <v>16379</v>
      </c>
      <c r="B50" s="217" t="s">
        <v>346</v>
      </c>
      <c r="C50" s="218" t="s">
        <v>16380</v>
      </c>
      <c r="D50" s="217" t="s">
        <v>444</v>
      </c>
      <c r="E50" s="219">
        <v>40928</v>
      </c>
      <c r="F50" s="220">
        <f t="shared" si="0"/>
        <v>40959</v>
      </c>
      <c r="G50" s="221">
        <v>5771.3</v>
      </c>
      <c r="H50" s="217">
        <v>196</v>
      </c>
      <c r="I50" s="217" t="s">
        <v>1306</v>
      </c>
      <c r="J50" s="222"/>
    </row>
    <row r="51" spans="1:10" x14ac:dyDescent="0.25">
      <c r="A51" s="216" t="s">
        <v>16381</v>
      </c>
      <c r="B51" s="217" t="s">
        <v>308</v>
      </c>
      <c r="C51" s="218" t="s">
        <v>16382</v>
      </c>
      <c r="D51" s="217" t="s">
        <v>399</v>
      </c>
      <c r="E51" s="219">
        <v>40932</v>
      </c>
      <c r="F51" s="220">
        <f t="shared" si="0"/>
        <v>40963</v>
      </c>
      <c r="G51" s="221">
        <v>5771.3</v>
      </c>
      <c r="H51" s="217">
        <v>197</v>
      </c>
      <c r="I51" s="217" t="s">
        <v>1306</v>
      </c>
      <c r="J51" s="222"/>
    </row>
    <row r="52" spans="1:10" x14ac:dyDescent="0.25">
      <c r="A52" s="216" t="s">
        <v>16383</v>
      </c>
      <c r="B52" s="217" t="s">
        <v>16384</v>
      </c>
      <c r="C52" s="218" t="s">
        <v>16385</v>
      </c>
      <c r="D52" s="217" t="s">
        <v>417</v>
      </c>
      <c r="E52" s="219">
        <v>40932</v>
      </c>
      <c r="F52" s="220">
        <f t="shared" si="0"/>
        <v>40963</v>
      </c>
      <c r="G52" s="221">
        <v>5771.3</v>
      </c>
      <c r="H52" s="217">
        <v>198</v>
      </c>
      <c r="I52" s="217" t="s">
        <v>1306</v>
      </c>
      <c r="J52" s="222"/>
    </row>
    <row r="53" spans="1:10" x14ac:dyDescent="0.25">
      <c r="A53" s="216" t="s">
        <v>16386</v>
      </c>
      <c r="B53" s="217" t="s">
        <v>309</v>
      </c>
      <c r="C53" s="218" t="s">
        <v>16387</v>
      </c>
      <c r="D53" s="217" t="s">
        <v>400</v>
      </c>
      <c r="E53" s="219">
        <v>40932</v>
      </c>
      <c r="F53" s="220">
        <f t="shared" si="0"/>
        <v>40963</v>
      </c>
      <c r="G53" s="221">
        <v>5771.3</v>
      </c>
      <c r="H53" s="217">
        <v>199</v>
      </c>
      <c r="I53" s="217" t="s">
        <v>1306</v>
      </c>
      <c r="J53" s="222"/>
    </row>
    <row r="54" spans="1:10" x14ac:dyDescent="0.25">
      <c r="A54" s="216" t="s">
        <v>16388</v>
      </c>
      <c r="B54" s="217" t="s">
        <v>339</v>
      </c>
      <c r="C54" s="218" t="s">
        <v>16389</v>
      </c>
      <c r="D54" s="217" t="s">
        <v>446</v>
      </c>
      <c r="E54" s="219">
        <v>40932</v>
      </c>
      <c r="F54" s="220">
        <f t="shared" si="0"/>
        <v>40963</v>
      </c>
      <c r="G54" s="221">
        <v>5771.3</v>
      </c>
      <c r="H54" s="217">
        <v>200</v>
      </c>
      <c r="I54" s="217" t="s">
        <v>1306</v>
      </c>
      <c r="J54" s="222"/>
    </row>
    <row r="55" spans="1:10" x14ac:dyDescent="0.25">
      <c r="A55" s="216" t="s">
        <v>16390</v>
      </c>
      <c r="B55" s="217" t="s">
        <v>331</v>
      </c>
      <c r="C55" s="218" t="s">
        <v>16391</v>
      </c>
      <c r="D55" s="217" t="s">
        <v>389</v>
      </c>
      <c r="E55" s="219">
        <v>40932</v>
      </c>
      <c r="F55" s="220">
        <f t="shared" si="0"/>
        <v>40963</v>
      </c>
      <c r="G55" s="221">
        <v>5771.3</v>
      </c>
      <c r="H55" s="217">
        <v>201</v>
      </c>
      <c r="I55" s="217" t="s">
        <v>1306</v>
      </c>
      <c r="J55" s="222"/>
    </row>
    <row r="56" spans="1:10" x14ac:dyDescent="0.25">
      <c r="A56" s="216" t="s">
        <v>16392</v>
      </c>
      <c r="B56" s="217" t="s">
        <v>336</v>
      </c>
      <c r="C56" s="218" t="s">
        <v>16393</v>
      </c>
      <c r="D56" s="217" t="s">
        <v>384</v>
      </c>
      <c r="E56" s="219">
        <v>40934</v>
      </c>
      <c r="F56" s="220">
        <f t="shared" si="0"/>
        <v>40965</v>
      </c>
      <c r="G56" s="221">
        <v>5771.3</v>
      </c>
      <c r="H56" s="217">
        <v>202</v>
      </c>
      <c r="I56" s="217" t="s">
        <v>1306</v>
      </c>
      <c r="J56" s="222"/>
    </row>
    <row r="57" spans="1:10" x14ac:dyDescent="0.25">
      <c r="A57" s="216" t="s">
        <v>16394</v>
      </c>
      <c r="B57" s="217" t="s">
        <v>311</v>
      </c>
      <c r="C57" s="218" t="s">
        <v>16395</v>
      </c>
      <c r="D57" s="217" t="s">
        <v>406</v>
      </c>
      <c r="E57" s="219">
        <v>40934</v>
      </c>
      <c r="F57" s="220">
        <f t="shared" si="0"/>
        <v>40965</v>
      </c>
      <c r="G57" s="221">
        <v>5771.3</v>
      </c>
      <c r="H57" s="217">
        <v>203</v>
      </c>
      <c r="I57" s="217" t="s">
        <v>1306</v>
      </c>
      <c r="J57" s="222"/>
    </row>
    <row r="58" spans="1:10" x14ac:dyDescent="0.25">
      <c r="A58" s="216" t="s">
        <v>16396</v>
      </c>
      <c r="B58" s="217" t="s">
        <v>293</v>
      </c>
      <c r="C58" s="218" t="s">
        <v>16397</v>
      </c>
      <c r="D58" s="217" t="s">
        <v>421</v>
      </c>
      <c r="E58" s="219">
        <v>40934</v>
      </c>
      <c r="F58" s="220">
        <f t="shared" si="0"/>
        <v>40965</v>
      </c>
      <c r="G58" s="221">
        <v>5771.3</v>
      </c>
      <c r="H58" s="217">
        <v>204</v>
      </c>
      <c r="I58" s="217" t="s">
        <v>1306</v>
      </c>
      <c r="J58" s="222"/>
    </row>
    <row r="59" spans="1:10" x14ac:dyDescent="0.25">
      <c r="A59" s="216" t="s">
        <v>16398</v>
      </c>
      <c r="B59" s="217" t="s">
        <v>310</v>
      </c>
      <c r="C59" s="218" t="s">
        <v>16399</v>
      </c>
      <c r="D59" s="217" t="s">
        <v>402</v>
      </c>
      <c r="E59" s="219">
        <v>40934</v>
      </c>
      <c r="F59" s="220">
        <f t="shared" si="0"/>
        <v>40965</v>
      </c>
      <c r="G59" s="221">
        <v>5771.3</v>
      </c>
      <c r="H59" s="217">
        <v>205</v>
      </c>
      <c r="I59" s="217" t="s">
        <v>1306</v>
      </c>
      <c r="J59" s="222"/>
    </row>
    <row r="60" spans="1:10" x14ac:dyDescent="0.25">
      <c r="A60" s="216" t="s">
        <v>16400</v>
      </c>
      <c r="B60" s="217" t="s">
        <v>314</v>
      </c>
      <c r="C60" s="218" t="s">
        <v>16401</v>
      </c>
      <c r="D60" s="217" t="s">
        <v>440</v>
      </c>
      <c r="E60" s="219">
        <v>40934</v>
      </c>
      <c r="F60" s="220">
        <f t="shared" si="0"/>
        <v>40965</v>
      </c>
      <c r="G60" s="221">
        <v>5771.3</v>
      </c>
      <c r="H60" s="217">
        <v>206</v>
      </c>
      <c r="I60" s="217" t="s">
        <v>1306</v>
      </c>
      <c r="J60" s="222"/>
    </row>
    <row r="61" spans="1:10" x14ac:dyDescent="0.25">
      <c r="A61" s="216" t="s">
        <v>16402</v>
      </c>
      <c r="B61" s="217" t="s">
        <v>343</v>
      </c>
      <c r="C61" s="218" t="s">
        <v>16403</v>
      </c>
      <c r="D61" s="217" t="s">
        <v>382</v>
      </c>
      <c r="E61" s="219">
        <v>40935</v>
      </c>
      <c r="F61" s="220">
        <f t="shared" si="0"/>
        <v>40966</v>
      </c>
      <c r="G61" s="221">
        <v>5771.3</v>
      </c>
      <c r="H61" s="217">
        <v>207</v>
      </c>
      <c r="I61" s="217" t="s">
        <v>1306</v>
      </c>
      <c r="J61" s="222"/>
    </row>
    <row r="62" spans="1:10" x14ac:dyDescent="0.25">
      <c r="A62" s="216" t="s">
        <v>16404</v>
      </c>
      <c r="B62" s="217" t="s">
        <v>338</v>
      </c>
      <c r="C62" s="218" t="s">
        <v>16405</v>
      </c>
      <c r="D62" s="217" t="s">
        <v>1414</v>
      </c>
      <c r="E62" s="219">
        <v>40935</v>
      </c>
      <c r="F62" s="220">
        <f t="shared" si="0"/>
        <v>40966</v>
      </c>
      <c r="G62" s="221">
        <v>5771.3</v>
      </c>
      <c r="H62" s="217">
        <v>208</v>
      </c>
      <c r="I62" s="217" t="s">
        <v>1306</v>
      </c>
      <c r="J62" s="222"/>
    </row>
    <row r="63" spans="1:10" x14ac:dyDescent="0.25">
      <c r="A63" s="216" t="s">
        <v>16406</v>
      </c>
      <c r="B63" s="217" t="s">
        <v>16407</v>
      </c>
      <c r="C63" s="218" t="s">
        <v>16408</v>
      </c>
      <c r="D63" s="217" t="s">
        <v>397</v>
      </c>
      <c r="E63" s="219">
        <v>40938</v>
      </c>
      <c r="F63" s="220">
        <f t="shared" si="0"/>
        <v>40969</v>
      </c>
      <c r="G63" s="221">
        <v>5771.3</v>
      </c>
      <c r="H63" s="217">
        <v>209</v>
      </c>
      <c r="I63" s="217" t="s">
        <v>1306</v>
      </c>
      <c r="J63" s="222"/>
    </row>
    <row r="64" spans="1:10" x14ac:dyDescent="0.25">
      <c r="A64" s="216" t="s">
        <v>16409</v>
      </c>
      <c r="B64" s="217" t="s">
        <v>270</v>
      </c>
      <c r="C64" s="218" t="s">
        <v>16410</v>
      </c>
      <c r="D64" s="217" t="s">
        <v>431</v>
      </c>
      <c r="E64" s="219">
        <v>40910</v>
      </c>
      <c r="F64" s="220">
        <f t="shared" si="0"/>
        <v>40941</v>
      </c>
      <c r="G64" s="221">
        <v>5771.3</v>
      </c>
      <c r="H64" s="217">
        <v>210</v>
      </c>
      <c r="I64" s="217" t="s">
        <v>1306</v>
      </c>
      <c r="J64" s="222"/>
    </row>
    <row r="65" spans="1:10" x14ac:dyDescent="0.25">
      <c r="A65" s="216" t="s">
        <v>16411</v>
      </c>
      <c r="B65" s="217" t="s">
        <v>270</v>
      </c>
      <c r="C65" s="218" t="s">
        <v>16412</v>
      </c>
      <c r="D65" s="217" t="s">
        <v>434</v>
      </c>
      <c r="E65" s="219">
        <v>40911</v>
      </c>
      <c r="F65" s="220">
        <f t="shared" si="0"/>
        <v>40942</v>
      </c>
      <c r="G65" s="221">
        <v>5771.3</v>
      </c>
      <c r="H65" s="217">
        <v>210</v>
      </c>
      <c r="I65" s="217" t="s">
        <v>1306</v>
      </c>
      <c r="J65" s="222"/>
    </row>
    <row r="66" spans="1:10" x14ac:dyDescent="0.25">
      <c r="A66" s="216" t="s">
        <v>16413</v>
      </c>
      <c r="B66" s="217" t="s">
        <v>270</v>
      </c>
      <c r="C66" s="218" t="s">
        <v>16414</v>
      </c>
      <c r="D66" s="217" t="s">
        <v>433</v>
      </c>
      <c r="E66" s="219">
        <v>40914</v>
      </c>
      <c r="F66" s="220">
        <f t="shared" si="0"/>
        <v>40945</v>
      </c>
      <c r="G66" s="221">
        <v>5771.3</v>
      </c>
      <c r="H66" s="217">
        <v>210</v>
      </c>
      <c r="I66" s="217" t="s">
        <v>1306</v>
      </c>
      <c r="J66" s="222"/>
    </row>
    <row r="67" spans="1:10" x14ac:dyDescent="0.25">
      <c r="A67" s="216" t="s">
        <v>16415</v>
      </c>
      <c r="B67" s="217" t="s">
        <v>270</v>
      </c>
      <c r="C67" s="218" t="s">
        <v>16416</v>
      </c>
      <c r="D67" s="217" t="s">
        <v>428</v>
      </c>
      <c r="E67" s="219">
        <v>40917</v>
      </c>
      <c r="F67" s="220">
        <f t="shared" si="0"/>
        <v>40948</v>
      </c>
      <c r="G67" s="221">
        <v>5771.3</v>
      </c>
      <c r="H67" s="217">
        <v>210</v>
      </c>
      <c r="I67" s="217" t="s">
        <v>1306</v>
      </c>
      <c r="J67" s="222"/>
    </row>
    <row r="68" spans="1:10" x14ac:dyDescent="0.25">
      <c r="A68" s="216" t="s">
        <v>16417</v>
      </c>
      <c r="B68" s="217" t="s">
        <v>270</v>
      </c>
      <c r="C68" s="218" t="s">
        <v>16418</v>
      </c>
      <c r="D68" s="217" t="s">
        <v>429</v>
      </c>
      <c r="E68" s="219">
        <v>40918</v>
      </c>
      <c r="F68" s="220">
        <f t="shared" ref="F68:F131" si="1">E68+31</f>
        <v>40949</v>
      </c>
      <c r="G68" s="221">
        <v>5771.3</v>
      </c>
      <c r="H68" s="217">
        <v>210</v>
      </c>
      <c r="I68" s="217" t="s">
        <v>1306</v>
      </c>
      <c r="J68" s="222"/>
    </row>
    <row r="69" spans="1:10" x14ac:dyDescent="0.25">
      <c r="A69" s="216" t="s">
        <v>16419</v>
      </c>
      <c r="B69" s="217" t="s">
        <v>270</v>
      </c>
      <c r="C69" s="218" t="s">
        <v>16420</v>
      </c>
      <c r="D69" s="217" t="s">
        <v>425</v>
      </c>
      <c r="E69" s="219">
        <v>40918</v>
      </c>
      <c r="F69" s="220">
        <f t="shared" si="1"/>
        <v>40949</v>
      </c>
      <c r="G69" s="221">
        <v>5771.3</v>
      </c>
      <c r="H69" s="217">
        <v>210</v>
      </c>
      <c r="I69" s="217" t="s">
        <v>1306</v>
      </c>
      <c r="J69" s="222"/>
    </row>
    <row r="70" spans="1:10" x14ac:dyDescent="0.25">
      <c r="A70" s="216" t="s">
        <v>16421</v>
      </c>
      <c r="B70" s="217" t="s">
        <v>270</v>
      </c>
      <c r="C70" s="218" t="s">
        <v>16422</v>
      </c>
      <c r="D70" s="217" t="s">
        <v>432</v>
      </c>
      <c r="E70" s="219">
        <v>40925</v>
      </c>
      <c r="F70" s="220">
        <f t="shared" si="1"/>
        <v>40956</v>
      </c>
      <c r="G70" s="221">
        <v>5771.3</v>
      </c>
      <c r="H70" s="217">
        <v>210</v>
      </c>
      <c r="I70" s="217" t="s">
        <v>1306</v>
      </c>
      <c r="J70" s="222"/>
    </row>
    <row r="71" spans="1:10" x14ac:dyDescent="0.25">
      <c r="A71" s="216" t="s">
        <v>16423</v>
      </c>
      <c r="B71" s="217" t="s">
        <v>328</v>
      </c>
      <c r="C71" s="218" t="s">
        <v>16424</v>
      </c>
      <c r="D71" s="217" t="s">
        <v>449</v>
      </c>
      <c r="E71" s="219">
        <v>40939</v>
      </c>
      <c r="F71" s="220">
        <f>E71+29</f>
        <v>40968</v>
      </c>
      <c r="G71" s="221">
        <v>5771.3</v>
      </c>
      <c r="H71" s="217">
        <v>211</v>
      </c>
      <c r="I71" s="217" t="s">
        <v>1306</v>
      </c>
      <c r="J71" s="222"/>
    </row>
    <row r="72" spans="1:10" x14ac:dyDescent="0.25">
      <c r="A72" s="216" t="s">
        <v>16425</v>
      </c>
      <c r="B72" s="217" t="s">
        <v>326</v>
      </c>
      <c r="C72" s="218" t="s">
        <v>16426</v>
      </c>
      <c r="D72" s="217" t="s">
        <v>380</v>
      </c>
      <c r="E72" s="219">
        <v>40942</v>
      </c>
      <c r="F72" s="220">
        <f t="shared" si="1"/>
        <v>40973</v>
      </c>
      <c r="G72" s="221">
        <v>5771.3</v>
      </c>
      <c r="H72" s="217">
        <v>228</v>
      </c>
      <c r="I72" s="217" t="s">
        <v>1306</v>
      </c>
      <c r="J72" s="222"/>
    </row>
    <row r="73" spans="1:10" x14ac:dyDescent="0.25">
      <c r="A73" s="216" t="s">
        <v>16427</v>
      </c>
      <c r="B73" s="217" t="s">
        <v>348</v>
      </c>
      <c r="C73" s="218" t="s">
        <v>16428</v>
      </c>
      <c r="D73" s="217" t="s">
        <v>441</v>
      </c>
      <c r="E73" s="219">
        <v>40942</v>
      </c>
      <c r="F73" s="220">
        <f t="shared" si="1"/>
        <v>40973</v>
      </c>
      <c r="G73" s="221">
        <v>5771.3</v>
      </c>
      <c r="H73" s="217">
        <v>229</v>
      </c>
      <c r="I73" s="217" t="s">
        <v>1306</v>
      </c>
      <c r="J73" s="222"/>
    </row>
    <row r="74" spans="1:10" x14ac:dyDescent="0.25">
      <c r="A74" s="216" t="s">
        <v>16429</v>
      </c>
      <c r="B74" s="217" t="s">
        <v>325</v>
      </c>
      <c r="C74" s="218" t="s">
        <v>16430</v>
      </c>
      <c r="D74" s="217" t="s">
        <v>422</v>
      </c>
      <c r="E74" s="219">
        <v>40946</v>
      </c>
      <c r="F74" s="220">
        <f t="shared" si="1"/>
        <v>40977</v>
      </c>
      <c r="G74" s="221">
        <v>5771.3</v>
      </c>
      <c r="H74" s="217">
        <v>230</v>
      </c>
      <c r="I74" s="217" t="s">
        <v>1306</v>
      </c>
      <c r="J74" s="222"/>
    </row>
    <row r="75" spans="1:10" x14ac:dyDescent="0.25">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x14ac:dyDescent="0.25">
      <c r="A76" s="216" t="s">
        <v>16433</v>
      </c>
      <c r="B76" s="217" t="s">
        <v>622</v>
      </c>
      <c r="C76" s="218" t="s">
        <v>16434</v>
      </c>
      <c r="D76" s="217" t="s">
        <v>693</v>
      </c>
      <c r="E76" s="219">
        <v>40946</v>
      </c>
      <c r="F76" s="220">
        <f t="shared" si="1"/>
        <v>40977</v>
      </c>
      <c r="G76" s="221">
        <v>5771.3</v>
      </c>
      <c r="H76" s="217">
        <f t="shared" si="2"/>
        <v>232</v>
      </c>
      <c r="I76" s="217" t="s">
        <v>1306</v>
      </c>
      <c r="J76" s="222"/>
    </row>
    <row r="77" spans="1:10" x14ac:dyDescent="0.25">
      <c r="A77" s="216" t="s">
        <v>16435</v>
      </c>
      <c r="B77" s="217" t="s">
        <v>630</v>
      </c>
      <c r="C77" s="218" t="s">
        <v>16436</v>
      </c>
      <c r="D77" s="217" t="s">
        <v>695</v>
      </c>
      <c r="E77" s="219">
        <v>40947</v>
      </c>
      <c r="F77" s="220">
        <f t="shared" si="1"/>
        <v>40978</v>
      </c>
      <c r="G77" s="221">
        <v>5771.3</v>
      </c>
      <c r="H77" s="217">
        <f t="shared" si="2"/>
        <v>233</v>
      </c>
      <c r="I77" s="217" t="s">
        <v>1306</v>
      </c>
      <c r="J77" s="222"/>
    </row>
    <row r="78" spans="1:10" x14ac:dyDescent="0.25">
      <c r="A78" s="216" t="s">
        <v>16437</v>
      </c>
      <c r="B78" s="217" t="s">
        <v>628</v>
      </c>
      <c r="C78" s="218" t="s">
        <v>16438</v>
      </c>
      <c r="D78" s="217" t="s">
        <v>697</v>
      </c>
      <c r="E78" s="219">
        <v>40947</v>
      </c>
      <c r="F78" s="220">
        <f t="shared" si="1"/>
        <v>40978</v>
      </c>
      <c r="G78" s="221">
        <v>5771.3</v>
      </c>
      <c r="H78" s="217">
        <f t="shared" si="2"/>
        <v>234</v>
      </c>
      <c r="I78" s="217" t="s">
        <v>1306</v>
      </c>
      <c r="J78" s="222"/>
    </row>
    <row r="79" spans="1:10" x14ac:dyDescent="0.25">
      <c r="A79" s="216" t="s">
        <v>16439</v>
      </c>
      <c r="B79" s="217" t="s">
        <v>632</v>
      </c>
      <c r="C79" s="218" t="s">
        <v>16440</v>
      </c>
      <c r="D79" s="217" t="s">
        <v>696</v>
      </c>
      <c r="E79" s="219">
        <v>40948</v>
      </c>
      <c r="F79" s="220">
        <f t="shared" si="1"/>
        <v>40979</v>
      </c>
      <c r="G79" s="221">
        <v>5771.3</v>
      </c>
      <c r="H79" s="217">
        <f t="shared" si="2"/>
        <v>235</v>
      </c>
      <c r="I79" s="217" t="s">
        <v>1306</v>
      </c>
      <c r="J79" s="222"/>
    </row>
    <row r="80" spans="1:10" x14ac:dyDescent="0.25">
      <c r="A80" s="216" t="s">
        <v>16441</v>
      </c>
      <c r="B80" s="217" t="s">
        <v>642</v>
      </c>
      <c r="C80" s="218" t="s">
        <v>16442</v>
      </c>
      <c r="D80" s="217" t="s">
        <v>1548</v>
      </c>
      <c r="E80" s="219">
        <v>40952</v>
      </c>
      <c r="F80" s="220">
        <f t="shared" si="1"/>
        <v>40983</v>
      </c>
      <c r="G80" s="221">
        <v>5771.3</v>
      </c>
      <c r="H80" s="217">
        <f t="shared" si="2"/>
        <v>236</v>
      </c>
      <c r="I80" s="217" t="s">
        <v>1538</v>
      </c>
      <c r="J80" s="222"/>
    </row>
    <row r="81" spans="1:10" x14ac:dyDescent="0.25">
      <c r="A81" s="216" t="s">
        <v>16443</v>
      </c>
      <c r="B81" s="217" t="s">
        <v>624</v>
      </c>
      <c r="C81" s="218" t="s">
        <v>16444</v>
      </c>
      <c r="D81" s="217" t="s">
        <v>962</v>
      </c>
      <c r="E81" s="219">
        <v>40954</v>
      </c>
      <c r="F81" s="220">
        <f t="shared" si="1"/>
        <v>40985</v>
      </c>
      <c r="G81" s="221">
        <v>5771.3</v>
      </c>
      <c r="H81" s="217">
        <f t="shared" si="2"/>
        <v>237</v>
      </c>
      <c r="I81" s="217" t="s">
        <v>1306</v>
      </c>
      <c r="J81" s="222"/>
    </row>
    <row r="82" spans="1:10" x14ac:dyDescent="0.25">
      <c r="A82" s="216" t="s">
        <v>16445</v>
      </c>
      <c r="B82" s="217" t="s">
        <v>717</v>
      </c>
      <c r="C82" s="218" t="s">
        <v>16446</v>
      </c>
      <c r="D82" s="217" t="s">
        <v>1660</v>
      </c>
      <c r="E82" s="219">
        <v>40954</v>
      </c>
      <c r="F82" s="220">
        <f t="shared" si="1"/>
        <v>40985</v>
      </c>
      <c r="G82" s="221">
        <v>5771.3</v>
      </c>
      <c r="H82" s="217">
        <f t="shared" si="2"/>
        <v>238</v>
      </c>
      <c r="I82" s="217" t="s">
        <v>1306</v>
      </c>
      <c r="J82" s="222"/>
    </row>
    <row r="83" spans="1:10" x14ac:dyDescent="0.25">
      <c r="A83" s="216" t="s">
        <v>16447</v>
      </c>
      <c r="B83" s="217" t="s">
        <v>16448</v>
      </c>
      <c r="C83" s="218" t="s">
        <v>16449</v>
      </c>
      <c r="D83" s="217" t="s">
        <v>1760</v>
      </c>
      <c r="E83" s="219">
        <v>40956</v>
      </c>
      <c r="F83" s="220">
        <f t="shared" si="1"/>
        <v>40987</v>
      </c>
      <c r="G83" s="221">
        <v>5771.3</v>
      </c>
      <c r="H83" s="217">
        <f t="shared" si="2"/>
        <v>239</v>
      </c>
      <c r="I83" s="217" t="s">
        <v>1306</v>
      </c>
      <c r="J83" s="222"/>
    </row>
    <row r="84" spans="1:10" x14ac:dyDescent="0.25">
      <c r="A84" s="216" t="s">
        <v>16450</v>
      </c>
      <c r="B84" s="217" t="s">
        <v>815</v>
      </c>
      <c r="C84" s="218" t="s">
        <v>16451</v>
      </c>
      <c r="D84" s="217" t="s">
        <v>1686</v>
      </c>
      <c r="E84" s="219">
        <v>40956</v>
      </c>
      <c r="F84" s="220">
        <f t="shared" si="1"/>
        <v>40987</v>
      </c>
      <c r="G84" s="221">
        <v>5771.3</v>
      </c>
      <c r="H84" s="217">
        <f t="shared" si="2"/>
        <v>240</v>
      </c>
      <c r="I84" s="217" t="s">
        <v>1306</v>
      </c>
      <c r="J84" s="222"/>
    </row>
    <row r="85" spans="1:10" x14ac:dyDescent="0.25">
      <c r="A85" s="216" t="s">
        <v>16452</v>
      </c>
      <c r="B85" s="217" t="s">
        <v>16453</v>
      </c>
      <c r="C85" s="218" t="s">
        <v>16454</v>
      </c>
      <c r="D85" s="217" t="s">
        <v>1628</v>
      </c>
      <c r="E85" s="219">
        <v>40963</v>
      </c>
      <c r="F85" s="220">
        <f t="shared" si="1"/>
        <v>40994</v>
      </c>
      <c r="G85" s="221">
        <v>5771.3</v>
      </c>
      <c r="H85" s="217">
        <f t="shared" si="2"/>
        <v>241</v>
      </c>
      <c r="I85" s="217" t="s">
        <v>1306</v>
      </c>
      <c r="J85" s="222"/>
    </row>
    <row r="86" spans="1:10" x14ac:dyDescent="0.25">
      <c r="A86" s="216" t="s">
        <v>16455</v>
      </c>
      <c r="B86" s="217" t="s">
        <v>745</v>
      </c>
      <c r="C86" s="218" t="s">
        <v>16456</v>
      </c>
      <c r="D86" s="217" t="s">
        <v>1187</v>
      </c>
      <c r="E86" s="219">
        <v>40963</v>
      </c>
      <c r="F86" s="220">
        <f t="shared" si="1"/>
        <v>40994</v>
      </c>
      <c r="G86" s="221">
        <v>5771.3</v>
      </c>
      <c r="H86" s="217">
        <f t="shared" si="2"/>
        <v>242</v>
      </c>
      <c r="I86" s="217" t="s">
        <v>1306</v>
      </c>
      <c r="J86" s="222"/>
    </row>
    <row r="87" spans="1:10" x14ac:dyDescent="0.25">
      <c r="A87" s="216" t="s">
        <v>16457</v>
      </c>
      <c r="B87" s="217" t="s">
        <v>747</v>
      </c>
      <c r="C87" s="218" t="s">
        <v>16458</v>
      </c>
      <c r="D87" s="217" t="s">
        <v>1287</v>
      </c>
      <c r="E87" s="219">
        <v>40963</v>
      </c>
      <c r="F87" s="220">
        <f t="shared" si="1"/>
        <v>40994</v>
      </c>
      <c r="G87" s="221">
        <v>5771.3</v>
      </c>
      <c r="H87" s="217">
        <f t="shared" si="2"/>
        <v>243</v>
      </c>
      <c r="I87" s="217" t="s">
        <v>1306</v>
      </c>
      <c r="J87" s="222"/>
    </row>
    <row r="88" spans="1:10" x14ac:dyDescent="0.25">
      <c r="A88" s="216" t="s">
        <v>16459</v>
      </c>
      <c r="B88" s="217" t="s">
        <v>837</v>
      </c>
      <c r="C88" s="218" t="s">
        <v>16460</v>
      </c>
      <c r="D88" s="217" t="s">
        <v>1188</v>
      </c>
      <c r="E88" s="219">
        <v>40966</v>
      </c>
      <c r="F88" s="220">
        <f t="shared" si="1"/>
        <v>40997</v>
      </c>
      <c r="G88" s="221">
        <v>5771.3</v>
      </c>
      <c r="H88" s="217">
        <f t="shared" si="2"/>
        <v>244</v>
      </c>
      <c r="I88" s="217" t="s">
        <v>1306</v>
      </c>
      <c r="J88" s="222"/>
    </row>
    <row r="89" spans="1:10" x14ac:dyDescent="0.25">
      <c r="A89" s="216" t="s">
        <v>16461</v>
      </c>
      <c r="B89" s="217" t="s">
        <v>731</v>
      </c>
      <c r="C89" s="218" t="s">
        <v>16462</v>
      </c>
      <c r="D89" s="217" t="s">
        <v>1190</v>
      </c>
      <c r="E89" s="219">
        <v>40966</v>
      </c>
      <c r="F89" s="220">
        <f t="shared" si="1"/>
        <v>40997</v>
      </c>
      <c r="G89" s="221">
        <v>5771.3</v>
      </c>
      <c r="H89" s="217">
        <f t="shared" si="2"/>
        <v>245</v>
      </c>
      <c r="I89" s="217" t="s">
        <v>1306</v>
      </c>
      <c r="J89" s="222"/>
    </row>
    <row r="90" spans="1:10" x14ac:dyDescent="0.25">
      <c r="A90" s="216" t="s">
        <v>16463</v>
      </c>
      <c r="B90" s="217" t="s">
        <v>719</v>
      </c>
      <c r="C90" s="218" t="s">
        <v>16464</v>
      </c>
      <c r="D90" s="217" t="s">
        <v>1189</v>
      </c>
      <c r="E90" s="219">
        <v>40966</v>
      </c>
      <c r="F90" s="220">
        <f t="shared" si="1"/>
        <v>40997</v>
      </c>
      <c r="G90" s="221">
        <v>5771.3</v>
      </c>
      <c r="H90" s="217">
        <f t="shared" si="2"/>
        <v>246</v>
      </c>
      <c r="I90" s="217" t="s">
        <v>1306</v>
      </c>
      <c r="J90" s="222"/>
    </row>
    <row r="91" spans="1:10" x14ac:dyDescent="0.25">
      <c r="A91" s="216" t="s">
        <v>16465</v>
      </c>
      <c r="B91" s="217" t="s">
        <v>713</v>
      </c>
      <c r="C91" s="218" t="s">
        <v>16466</v>
      </c>
      <c r="D91" s="217" t="s">
        <v>1200</v>
      </c>
      <c r="E91" s="219">
        <v>40967</v>
      </c>
      <c r="F91" s="220">
        <f t="shared" si="1"/>
        <v>40998</v>
      </c>
      <c r="G91" s="221">
        <v>5771.3</v>
      </c>
      <c r="H91" s="217">
        <f t="shared" si="2"/>
        <v>247</v>
      </c>
      <c r="I91" s="217" t="s">
        <v>1306</v>
      </c>
      <c r="J91" s="222"/>
    </row>
    <row r="92" spans="1:10" x14ac:dyDescent="0.25">
      <c r="A92" s="216" t="s">
        <v>16467</v>
      </c>
      <c r="B92" s="217" t="s">
        <v>1175</v>
      </c>
      <c r="C92" s="218" t="s">
        <v>16468</v>
      </c>
      <c r="D92" s="217" t="s">
        <v>1199</v>
      </c>
      <c r="E92" s="219">
        <v>40967</v>
      </c>
      <c r="F92" s="220">
        <f t="shared" si="1"/>
        <v>40998</v>
      </c>
      <c r="G92" s="221">
        <v>5771.3</v>
      </c>
      <c r="H92" s="217">
        <f t="shared" si="2"/>
        <v>248</v>
      </c>
      <c r="I92" s="217" t="s">
        <v>1306</v>
      </c>
      <c r="J92" s="222"/>
    </row>
    <row r="93" spans="1:10" x14ac:dyDescent="0.25">
      <c r="A93" s="216" t="s">
        <v>16469</v>
      </c>
      <c r="B93" s="217" t="s">
        <v>715</v>
      </c>
      <c r="C93" s="218" t="s">
        <v>16470</v>
      </c>
      <c r="D93" s="217" t="s">
        <v>1204</v>
      </c>
      <c r="E93" s="219">
        <v>40968</v>
      </c>
      <c r="F93" s="220">
        <f t="shared" si="1"/>
        <v>40999</v>
      </c>
      <c r="G93" s="221">
        <v>5771.3</v>
      </c>
      <c r="H93" s="217">
        <f t="shared" si="2"/>
        <v>249</v>
      </c>
      <c r="I93" s="217" t="s">
        <v>1306</v>
      </c>
      <c r="J93" s="222"/>
    </row>
    <row r="94" spans="1:10" x14ac:dyDescent="0.25">
      <c r="A94" s="216" t="s">
        <v>16471</v>
      </c>
      <c r="B94" s="217" t="s">
        <v>705</v>
      </c>
      <c r="C94" s="218" t="s">
        <v>16472</v>
      </c>
      <c r="D94" s="217" t="s">
        <v>1250</v>
      </c>
      <c r="E94" s="219">
        <v>40968</v>
      </c>
      <c r="F94" s="220">
        <f t="shared" si="1"/>
        <v>40999</v>
      </c>
      <c r="G94" s="221">
        <v>5771.3</v>
      </c>
      <c r="H94" s="217">
        <f t="shared" si="2"/>
        <v>250</v>
      </c>
      <c r="I94" s="217" t="s">
        <v>1306</v>
      </c>
      <c r="J94" s="222"/>
    </row>
    <row r="95" spans="1:10" x14ac:dyDescent="0.25">
      <c r="A95" s="216" t="s">
        <v>16473</v>
      </c>
      <c r="B95" s="217" t="s">
        <v>743</v>
      </c>
      <c r="C95" s="218" t="s">
        <v>16474</v>
      </c>
      <c r="D95" s="217" t="s">
        <v>1201</v>
      </c>
      <c r="E95" s="219">
        <v>40968</v>
      </c>
      <c r="F95" s="220">
        <f t="shared" si="1"/>
        <v>40999</v>
      </c>
      <c r="G95" s="221">
        <v>5771.3</v>
      </c>
      <c r="H95" s="217">
        <f t="shared" si="2"/>
        <v>251</v>
      </c>
      <c r="I95" s="217" t="s">
        <v>1306</v>
      </c>
      <c r="J95" s="222"/>
    </row>
    <row r="96" spans="1:10" x14ac:dyDescent="0.25">
      <c r="A96" s="216" t="s">
        <v>16475</v>
      </c>
      <c r="B96" s="217" t="s">
        <v>16476</v>
      </c>
      <c r="C96" s="218" t="s">
        <v>16477</v>
      </c>
      <c r="D96" s="217" t="s">
        <v>1206</v>
      </c>
      <c r="E96" s="219">
        <v>40968</v>
      </c>
      <c r="F96" s="220">
        <f t="shared" si="1"/>
        <v>40999</v>
      </c>
      <c r="G96" s="221">
        <v>5771.3</v>
      </c>
      <c r="H96" s="217">
        <f t="shared" si="2"/>
        <v>252</v>
      </c>
      <c r="I96" s="217" t="s">
        <v>1306</v>
      </c>
      <c r="J96" s="222"/>
    </row>
    <row r="97" spans="1:10" x14ac:dyDescent="0.25">
      <c r="A97" s="216" t="s">
        <v>16478</v>
      </c>
      <c r="B97" s="217" t="s">
        <v>819</v>
      </c>
      <c r="C97" s="218" t="s">
        <v>16991</v>
      </c>
      <c r="D97" s="217" t="s">
        <v>16479</v>
      </c>
      <c r="E97" s="219">
        <v>40969</v>
      </c>
      <c r="F97" s="220">
        <f t="shared" si="1"/>
        <v>41000</v>
      </c>
      <c r="G97" s="221">
        <v>5771.3</v>
      </c>
      <c r="H97" s="217">
        <v>263</v>
      </c>
      <c r="I97" s="217" t="s">
        <v>1306</v>
      </c>
      <c r="J97" s="222"/>
    </row>
    <row r="98" spans="1:10" x14ac:dyDescent="0.25">
      <c r="A98" s="216" t="s">
        <v>16480</v>
      </c>
      <c r="B98" s="217" t="s">
        <v>805</v>
      </c>
      <c r="C98" s="218" t="s">
        <v>16481</v>
      </c>
      <c r="D98" s="217" t="s">
        <v>1249</v>
      </c>
      <c r="E98" s="219">
        <v>40969</v>
      </c>
      <c r="F98" s="220">
        <f t="shared" si="1"/>
        <v>41000</v>
      </c>
      <c r="G98" s="221">
        <v>5771.3</v>
      </c>
      <c r="H98" s="217">
        <v>264</v>
      </c>
      <c r="I98" s="217" t="s">
        <v>1306</v>
      </c>
      <c r="J98" s="222"/>
    </row>
    <row r="99" spans="1:10" x14ac:dyDescent="0.25">
      <c r="A99" s="216" t="s">
        <v>16482</v>
      </c>
      <c r="B99" s="217" t="s">
        <v>16483</v>
      </c>
      <c r="C99" s="218" t="s">
        <v>16484</v>
      </c>
      <c r="D99" s="217" t="s">
        <v>1255</v>
      </c>
      <c r="E99" s="219">
        <v>40970</v>
      </c>
      <c r="F99" s="220">
        <f t="shared" si="1"/>
        <v>41001</v>
      </c>
      <c r="G99" s="221">
        <v>5771.3</v>
      </c>
      <c r="H99" s="217">
        <v>265</v>
      </c>
      <c r="I99" s="217" t="s">
        <v>1306</v>
      </c>
      <c r="J99" s="222"/>
    </row>
    <row r="100" spans="1:10" x14ac:dyDescent="0.25">
      <c r="A100" s="216" t="s">
        <v>16485</v>
      </c>
      <c r="B100" s="217" t="s">
        <v>799</v>
      </c>
      <c r="C100" s="218" t="s">
        <v>16486</v>
      </c>
      <c r="D100" s="217" t="s">
        <v>1251</v>
      </c>
      <c r="E100" s="219">
        <v>40970</v>
      </c>
      <c r="F100" s="220">
        <f t="shared" si="1"/>
        <v>41001</v>
      </c>
      <c r="G100" s="221">
        <v>5771.3</v>
      </c>
      <c r="H100" s="217">
        <v>266</v>
      </c>
      <c r="I100" s="217" t="s">
        <v>1306</v>
      </c>
      <c r="J100" s="222"/>
    </row>
    <row r="101" spans="1:10" x14ac:dyDescent="0.25">
      <c r="A101" s="216" t="s">
        <v>16487</v>
      </c>
      <c r="B101" s="217" t="s">
        <v>16488</v>
      </c>
      <c r="C101" s="218" t="s">
        <v>16489</v>
      </c>
      <c r="D101" s="217" t="s">
        <v>1254</v>
      </c>
      <c r="E101" s="219">
        <v>40970</v>
      </c>
      <c r="F101" s="220">
        <f t="shared" si="1"/>
        <v>41001</v>
      </c>
      <c r="G101" s="221">
        <v>5771.3</v>
      </c>
      <c r="H101" s="217">
        <v>267</v>
      </c>
      <c r="I101" s="217" t="s">
        <v>1306</v>
      </c>
      <c r="J101" s="222"/>
    </row>
    <row r="102" spans="1:10" x14ac:dyDescent="0.25">
      <c r="A102" s="216" t="s">
        <v>16490</v>
      </c>
      <c r="B102" s="217" t="s">
        <v>16491</v>
      </c>
      <c r="C102" s="218" t="s">
        <v>16492</v>
      </c>
      <c r="D102" s="217" t="s">
        <v>1252</v>
      </c>
      <c r="E102" s="219">
        <v>40970</v>
      </c>
      <c r="F102" s="220">
        <f t="shared" si="1"/>
        <v>41001</v>
      </c>
      <c r="G102" s="221">
        <v>5771.3</v>
      </c>
      <c r="H102" s="217">
        <v>268</v>
      </c>
      <c r="I102" s="217" t="s">
        <v>1538</v>
      </c>
      <c r="J102" s="222"/>
    </row>
    <row r="103" spans="1:10" x14ac:dyDescent="0.25">
      <c r="A103" s="216" t="s">
        <v>16493</v>
      </c>
      <c r="B103" s="217" t="s">
        <v>16494</v>
      </c>
      <c r="C103" s="218" t="s">
        <v>16495</v>
      </c>
      <c r="D103" s="217" t="s">
        <v>1259</v>
      </c>
      <c r="E103" s="219">
        <v>40970</v>
      </c>
      <c r="F103" s="220">
        <f t="shared" si="1"/>
        <v>41001</v>
      </c>
      <c r="G103" s="221">
        <v>5771.3</v>
      </c>
      <c r="H103" s="217">
        <v>269</v>
      </c>
      <c r="I103" s="217" t="s">
        <v>1306</v>
      </c>
      <c r="J103" s="222"/>
    </row>
    <row r="104" spans="1:10" x14ac:dyDescent="0.25">
      <c r="A104" s="216" t="s">
        <v>16496</v>
      </c>
      <c r="B104" s="217" t="s">
        <v>825</v>
      </c>
      <c r="C104" s="218" t="s">
        <v>16497</v>
      </c>
      <c r="D104" s="217" t="s">
        <v>1257</v>
      </c>
      <c r="E104" s="219">
        <v>40970</v>
      </c>
      <c r="F104" s="220">
        <f t="shared" si="1"/>
        <v>41001</v>
      </c>
      <c r="G104" s="221">
        <v>5771.3</v>
      </c>
      <c r="H104" s="217">
        <v>270</v>
      </c>
      <c r="I104" s="217" t="s">
        <v>1306</v>
      </c>
      <c r="J104" s="222"/>
    </row>
    <row r="105" spans="1:10" x14ac:dyDescent="0.25">
      <c r="A105" s="216" t="s">
        <v>16498</v>
      </c>
      <c r="B105" s="217" t="s">
        <v>16499</v>
      </c>
      <c r="C105" s="218" t="s">
        <v>16500</v>
      </c>
      <c r="D105" s="217" t="s">
        <v>1262</v>
      </c>
      <c r="E105" s="219">
        <v>40970</v>
      </c>
      <c r="F105" s="220">
        <f t="shared" si="1"/>
        <v>41001</v>
      </c>
      <c r="G105" s="221">
        <v>5771.3</v>
      </c>
      <c r="H105" s="217">
        <v>271</v>
      </c>
      <c r="I105" s="217" t="s">
        <v>1306</v>
      </c>
      <c r="J105" s="222"/>
    </row>
    <row r="106" spans="1:10" x14ac:dyDescent="0.25">
      <c r="A106" s="216" t="s">
        <v>16501</v>
      </c>
      <c r="B106" s="217" t="s">
        <v>16502</v>
      </c>
      <c r="C106" s="218" t="s">
        <v>16503</v>
      </c>
      <c r="D106" s="217" t="s">
        <v>1264</v>
      </c>
      <c r="E106" s="219">
        <v>40970</v>
      </c>
      <c r="F106" s="220">
        <f t="shared" si="1"/>
        <v>41001</v>
      </c>
      <c r="G106" s="221">
        <v>5771.3</v>
      </c>
      <c r="H106" s="217">
        <v>272</v>
      </c>
      <c r="I106" s="217" t="s">
        <v>1306</v>
      </c>
      <c r="J106" s="222"/>
    </row>
    <row r="107" spans="1:10" x14ac:dyDescent="0.25">
      <c r="A107" s="216" t="s">
        <v>16504</v>
      </c>
      <c r="B107" s="217" t="s">
        <v>16505</v>
      </c>
      <c r="C107" s="218" t="s">
        <v>16506</v>
      </c>
      <c r="D107" s="217" t="s">
        <v>401</v>
      </c>
      <c r="E107" s="219">
        <v>40973</v>
      </c>
      <c r="F107" s="220">
        <f t="shared" si="1"/>
        <v>41004</v>
      </c>
      <c r="G107" s="221">
        <v>5771.3</v>
      </c>
      <c r="H107" s="217">
        <v>273</v>
      </c>
      <c r="I107" s="217" t="s">
        <v>1315</v>
      </c>
      <c r="J107" s="222"/>
    </row>
    <row r="108" spans="1:10" x14ac:dyDescent="0.25">
      <c r="A108" s="216" t="s">
        <v>16507</v>
      </c>
      <c r="B108" s="217" t="s">
        <v>16508</v>
      </c>
      <c r="C108" s="218" t="s">
        <v>16509</v>
      </c>
      <c r="D108" s="217" t="s">
        <v>1265</v>
      </c>
      <c r="E108" s="219">
        <v>40973</v>
      </c>
      <c r="F108" s="220">
        <f t="shared" si="1"/>
        <v>41004</v>
      </c>
      <c r="G108" s="221">
        <v>5771.3</v>
      </c>
      <c r="H108" s="217">
        <v>274</v>
      </c>
      <c r="I108" s="217" t="s">
        <v>1538</v>
      </c>
      <c r="J108" s="222"/>
    </row>
    <row r="109" spans="1:10" x14ac:dyDescent="0.25">
      <c r="A109" s="216" t="s">
        <v>16510</v>
      </c>
      <c r="B109" s="217" t="s">
        <v>16511</v>
      </c>
      <c r="C109" s="218" t="s">
        <v>16512</v>
      </c>
      <c r="D109" s="217" t="s">
        <v>447</v>
      </c>
      <c r="E109" s="219">
        <v>40974</v>
      </c>
      <c r="F109" s="220">
        <f t="shared" si="1"/>
        <v>41005</v>
      </c>
      <c r="G109" s="221">
        <v>5771.3</v>
      </c>
      <c r="H109" s="217">
        <v>275</v>
      </c>
      <c r="I109" s="217" t="s">
        <v>1315</v>
      </c>
      <c r="J109" s="222"/>
    </row>
    <row r="110" spans="1:10" x14ac:dyDescent="0.25">
      <c r="A110" s="216" t="s">
        <v>16513</v>
      </c>
      <c r="B110" s="217" t="s">
        <v>16514</v>
      </c>
      <c r="C110" s="218" t="s">
        <v>16515</v>
      </c>
      <c r="D110" s="217" t="s">
        <v>1266</v>
      </c>
      <c r="E110" s="219">
        <v>40974</v>
      </c>
      <c r="F110" s="220">
        <f t="shared" si="1"/>
        <v>41005</v>
      </c>
      <c r="G110" s="221">
        <v>5771.3</v>
      </c>
      <c r="H110" s="217">
        <v>276</v>
      </c>
      <c r="I110" s="217" t="s">
        <v>1306</v>
      </c>
      <c r="J110" s="222"/>
    </row>
    <row r="111" spans="1:10" x14ac:dyDescent="0.25">
      <c r="A111" s="216" t="s">
        <v>16516</v>
      </c>
      <c r="B111" s="217" t="s">
        <v>16517</v>
      </c>
      <c r="C111" s="218" t="s">
        <v>16518</v>
      </c>
      <c r="D111" s="217" t="s">
        <v>1268</v>
      </c>
      <c r="E111" s="219">
        <v>40974</v>
      </c>
      <c r="F111" s="220">
        <f t="shared" si="1"/>
        <v>41005</v>
      </c>
      <c r="G111" s="221">
        <v>5771.3</v>
      </c>
      <c r="H111" s="217">
        <v>277</v>
      </c>
      <c r="I111" s="217" t="s">
        <v>1306</v>
      </c>
      <c r="J111" s="222"/>
    </row>
    <row r="112" spans="1:10" x14ac:dyDescent="0.25">
      <c r="A112" s="216" t="s">
        <v>16519</v>
      </c>
      <c r="B112" s="217" t="s">
        <v>817</v>
      </c>
      <c r="C112" s="218" t="s">
        <v>16520</v>
      </c>
      <c r="D112" s="217" t="s">
        <v>1269</v>
      </c>
      <c r="E112" s="219">
        <v>40974</v>
      </c>
      <c r="F112" s="220">
        <f t="shared" si="1"/>
        <v>41005</v>
      </c>
      <c r="G112" s="221">
        <v>5771.3</v>
      </c>
      <c r="H112" s="217">
        <v>278</v>
      </c>
      <c r="I112" s="217" t="s">
        <v>1306</v>
      </c>
      <c r="J112" s="222"/>
    </row>
    <row r="113" spans="1:10" x14ac:dyDescent="0.25">
      <c r="A113" s="216" t="s">
        <v>16521</v>
      </c>
      <c r="B113" s="217" t="s">
        <v>16522</v>
      </c>
      <c r="C113" s="218" t="s">
        <v>16523</v>
      </c>
      <c r="D113" s="217" t="s">
        <v>1270</v>
      </c>
      <c r="E113" s="219">
        <v>40974</v>
      </c>
      <c r="F113" s="220">
        <f t="shared" si="1"/>
        <v>41005</v>
      </c>
      <c r="G113" s="221">
        <v>5771.3</v>
      </c>
      <c r="H113" s="217">
        <v>279</v>
      </c>
      <c r="I113" s="217" t="s">
        <v>1306</v>
      </c>
      <c r="J113" s="222"/>
    </row>
    <row r="114" spans="1:10" x14ac:dyDescent="0.25">
      <c r="A114" s="216" t="s">
        <v>16524</v>
      </c>
      <c r="B114" s="217" t="s">
        <v>729</v>
      </c>
      <c r="C114" s="218" t="s">
        <v>16525</v>
      </c>
      <c r="D114" s="217" t="s">
        <v>1271</v>
      </c>
      <c r="E114" s="219">
        <v>40975</v>
      </c>
      <c r="F114" s="220">
        <f t="shared" si="1"/>
        <v>41006</v>
      </c>
      <c r="G114" s="221">
        <v>5771.3</v>
      </c>
      <c r="H114" s="217">
        <v>280</v>
      </c>
      <c r="I114" s="217" t="s">
        <v>1306</v>
      </c>
      <c r="J114" s="222"/>
    </row>
    <row r="115" spans="1:10" x14ac:dyDescent="0.25">
      <c r="A115" s="216" t="s">
        <v>16526</v>
      </c>
      <c r="B115" s="217" t="s">
        <v>303</v>
      </c>
      <c r="C115" s="218" t="s">
        <v>16527</v>
      </c>
      <c r="D115" s="217" t="s">
        <v>388</v>
      </c>
      <c r="E115" s="219">
        <v>40976</v>
      </c>
      <c r="F115" s="220">
        <f t="shared" si="1"/>
        <v>41007</v>
      </c>
      <c r="G115" s="221">
        <v>5771.3</v>
      </c>
      <c r="H115" s="217">
        <v>281</v>
      </c>
      <c r="I115" s="217" t="s">
        <v>1306</v>
      </c>
      <c r="J115" s="222"/>
    </row>
    <row r="116" spans="1:10" x14ac:dyDescent="0.25">
      <c r="A116" s="216" t="s">
        <v>16528</v>
      </c>
      <c r="B116" s="217" t="s">
        <v>16529</v>
      </c>
      <c r="C116" s="218" t="s">
        <v>16530</v>
      </c>
      <c r="D116" s="217" t="s">
        <v>408</v>
      </c>
      <c r="E116" s="219">
        <v>40976</v>
      </c>
      <c r="F116" s="220">
        <f t="shared" si="1"/>
        <v>41007</v>
      </c>
      <c r="G116" s="221">
        <v>5771.3</v>
      </c>
      <c r="H116" s="217">
        <v>282</v>
      </c>
      <c r="I116" s="217" t="s">
        <v>1315</v>
      </c>
      <c r="J116" s="222"/>
    </row>
    <row r="117" spans="1:10" x14ac:dyDescent="0.25">
      <c r="A117" s="216" t="s">
        <v>16531</v>
      </c>
      <c r="B117" s="217" t="s">
        <v>16532</v>
      </c>
      <c r="C117" s="218" t="s">
        <v>16533</v>
      </c>
      <c r="D117" s="217" t="s">
        <v>1295</v>
      </c>
      <c r="E117" s="219">
        <v>40977</v>
      </c>
      <c r="F117" s="220">
        <f t="shared" si="1"/>
        <v>41008</v>
      </c>
      <c r="G117" s="221">
        <v>5771.3</v>
      </c>
      <c r="H117" s="217">
        <v>283</v>
      </c>
      <c r="I117" s="217" t="s">
        <v>1538</v>
      </c>
      <c r="J117" s="222"/>
    </row>
    <row r="118" spans="1:10" x14ac:dyDescent="0.25">
      <c r="A118" s="216" t="s">
        <v>16534</v>
      </c>
      <c r="B118" s="217" t="s">
        <v>626</v>
      </c>
      <c r="C118" s="218" t="s">
        <v>16535</v>
      </c>
      <c r="D118" s="217" t="s">
        <v>1303</v>
      </c>
      <c r="E118" s="219">
        <v>40980</v>
      </c>
      <c r="F118" s="220">
        <f t="shared" si="1"/>
        <v>41011</v>
      </c>
      <c r="G118" s="221">
        <v>5771.3</v>
      </c>
      <c r="H118" s="217">
        <v>284</v>
      </c>
      <c r="I118" s="217" t="s">
        <v>1538</v>
      </c>
      <c r="J118" s="222"/>
    </row>
    <row r="119" spans="1:10" x14ac:dyDescent="0.25">
      <c r="A119" s="216" t="s">
        <v>16536</v>
      </c>
      <c r="B119" s="217" t="s">
        <v>16537</v>
      </c>
      <c r="C119" s="218" t="s">
        <v>16538</v>
      </c>
      <c r="D119" s="217" t="s">
        <v>1935</v>
      </c>
      <c r="E119" s="219">
        <v>40981</v>
      </c>
      <c r="F119" s="220">
        <f t="shared" si="1"/>
        <v>41012</v>
      </c>
      <c r="G119" s="221">
        <v>5771.3</v>
      </c>
      <c r="H119" s="217">
        <v>285</v>
      </c>
      <c r="I119" s="217" t="s">
        <v>1306</v>
      </c>
      <c r="J119" s="222"/>
    </row>
    <row r="120" spans="1:10" x14ac:dyDescent="0.25">
      <c r="A120" s="216" t="s">
        <v>16539</v>
      </c>
      <c r="B120" s="217" t="s">
        <v>801</v>
      </c>
      <c r="C120" s="218" t="s">
        <v>16540</v>
      </c>
      <c r="D120" s="217" t="s">
        <v>1683</v>
      </c>
      <c r="E120" s="219">
        <v>40982</v>
      </c>
      <c r="F120" s="220">
        <f t="shared" si="1"/>
        <v>41013</v>
      </c>
      <c r="G120" s="221">
        <v>5771.3</v>
      </c>
      <c r="H120" s="217">
        <v>286</v>
      </c>
      <c r="I120" s="217" t="s">
        <v>1306</v>
      </c>
      <c r="J120" s="222"/>
    </row>
    <row r="121" spans="1:10" x14ac:dyDescent="0.25">
      <c r="A121" s="216" t="s">
        <v>16541</v>
      </c>
      <c r="B121" s="217" t="s">
        <v>16542</v>
      </c>
      <c r="C121" s="218" t="s">
        <v>16543</v>
      </c>
      <c r="D121" s="217" t="s">
        <v>1886</v>
      </c>
      <c r="E121" s="219">
        <v>40982</v>
      </c>
      <c r="F121" s="220">
        <f t="shared" si="1"/>
        <v>41013</v>
      </c>
      <c r="G121" s="221">
        <v>5771.3</v>
      </c>
      <c r="H121" s="217">
        <v>287</v>
      </c>
      <c r="I121" s="217" t="s">
        <v>1306</v>
      </c>
      <c r="J121" s="222"/>
    </row>
    <row r="122" spans="1:10" x14ac:dyDescent="0.25">
      <c r="A122" s="216" t="s">
        <v>16544</v>
      </c>
      <c r="B122" s="217" t="s">
        <v>16545</v>
      </c>
      <c r="C122" s="218" t="s">
        <v>16546</v>
      </c>
      <c r="D122" s="217" t="s">
        <v>1951</v>
      </c>
      <c r="E122" s="219">
        <v>40982</v>
      </c>
      <c r="F122" s="220">
        <f t="shared" si="1"/>
        <v>41013</v>
      </c>
      <c r="G122" s="221">
        <v>5771.3</v>
      </c>
      <c r="H122" s="217">
        <v>288</v>
      </c>
      <c r="I122" s="217" t="s">
        <v>1306</v>
      </c>
      <c r="J122" s="222"/>
    </row>
    <row r="123" spans="1:10" x14ac:dyDescent="0.25">
      <c r="A123" s="216" t="s">
        <v>16547</v>
      </c>
      <c r="B123" s="217" t="s">
        <v>16548</v>
      </c>
      <c r="C123" s="218" t="s">
        <v>16549</v>
      </c>
      <c r="D123" s="217" t="s">
        <v>1963</v>
      </c>
      <c r="E123" s="219">
        <v>40982</v>
      </c>
      <c r="F123" s="220">
        <f t="shared" si="1"/>
        <v>41013</v>
      </c>
      <c r="G123" s="221">
        <v>5771.3</v>
      </c>
      <c r="H123" s="217">
        <v>289</v>
      </c>
      <c r="I123" s="217" t="s">
        <v>1306</v>
      </c>
      <c r="J123" s="222"/>
    </row>
    <row r="124" spans="1:10" x14ac:dyDescent="0.25">
      <c r="A124" s="216" t="s">
        <v>16550</v>
      </c>
      <c r="B124" s="217" t="s">
        <v>16551</v>
      </c>
      <c r="C124" s="218" t="s">
        <v>16552</v>
      </c>
      <c r="D124" s="217" t="s">
        <v>1965</v>
      </c>
      <c r="E124" s="219">
        <v>40983</v>
      </c>
      <c r="F124" s="220">
        <f t="shared" si="1"/>
        <v>41014</v>
      </c>
      <c r="G124" s="221">
        <v>5771.3</v>
      </c>
      <c r="H124" s="217">
        <v>290</v>
      </c>
      <c r="I124" s="217" t="s">
        <v>1306</v>
      </c>
      <c r="J124" s="222"/>
    </row>
    <row r="125" spans="1:10" x14ac:dyDescent="0.25">
      <c r="A125" s="216" t="s">
        <v>16553</v>
      </c>
      <c r="B125" s="217" t="s">
        <v>16554</v>
      </c>
      <c r="C125" s="218" t="s">
        <v>16555</v>
      </c>
      <c r="D125" s="217" t="s">
        <v>1957</v>
      </c>
      <c r="E125" s="219">
        <v>40987</v>
      </c>
      <c r="F125" s="220">
        <f t="shared" si="1"/>
        <v>41018</v>
      </c>
      <c r="G125" s="221">
        <v>5771.3</v>
      </c>
      <c r="H125" s="217">
        <v>291</v>
      </c>
      <c r="I125" s="217" t="s">
        <v>1306</v>
      </c>
      <c r="J125" s="222"/>
    </row>
    <row r="126" spans="1:10" x14ac:dyDescent="0.25">
      <c r="A126" s="216" t="s">
        <v>16556</v>
      </c>
      <c r="B126" s="217" t="s">
        <v>640</v>
      </c>
      <c r="C126" s="218" t="s">
        <v>16557</v>
      </c>
      <c r="D126" s="217" t="s">
        <v>1593</v>
      </c>
      <c r="E126" s="219">
        <v>40988</v>
      </c>
      <c r="F126" s="220">
        <f t="shared" si="1"/>
        <v>41019</v>
      </c>
      <c r="G126" s="221">
        <v>5771.3</v>
      </c>
      <c r="H126" s="217">
        <v>292</v>
      </c>
      <c r="I126" s="217" t="s">
        <v>1306</v>
      </c>
      <c r="J126" s="222"/>
    </row>
    <row r="127" spans="1:10" x14ac:dyDescent="0.25">
      <c r="A127" s="216" t="s">
        <v>16558</v>
      </c>
      <c r="B127" s="217" t="s">
        <v>809</v>
      </c>
      <c r="C127" s="218" t="s">
        <v>16559</v>
      </c>
      <c r="D127" s="217" t="s">
        <v>1979</v>
      </c>
      <c r="E127" s="219">
        <v>40988</v>
      </c>
      <c r="F127" s="220">
        <f t="shared" si="1"/>
        <v>41019</v>
      </c>
      <c r="G127" s="221">
        <v>5771.3</v>
      </c>
      <c r="H127" s="217">
        <v>293</v>
      </c>
      <c r="I127" s="217" t="s">
        <v>1306</v>
      </c>
      <c r="J127" s="222"/>
    </row>
    <row r="128" spans="1:10" x14ac:dyDescent="0.25">
      <c r="A128" s="216" t="s">
        <v>16560</v>
      </c>
      <c r="B128" s="217" t="s">
        <v>739</v>
      </c>
      <c r="C128" s="218" t="s">
        <v>16561</v>
      </c>
      <c r="D128" s="217" t="s">
        <v>1977</v>
      </c>
      <c r="E128" s="219">
        <v>40988</v>
      </c>
      <c r="F128" s="220">
        <f t="shared" si="1"/>
        <v>41019</v>
      </c>
      <c r="G128" s="221">
        <v>5771.3</v>
      </c>
      <c r="H128" s="217">
        <v>294</v>
      </c>
      <c r="I128" s="217" t="s">
        <v>1306</v>
      </c>
      <c r="J128" s="222"/>
    </row>
    <row r="129" spans="1:10" x14ac:dyDescent="0.25">
      <c r="A129" s="216" t="s">
        <v>16562</v>
      </c>
      <c r="B129" s="217" t="s">
        <v>16563</v>
      </c>
      <c r="C129" s="218" t="s">
        <v>16564</v>
      </c>
      <c r="D129" s="217" t="s">
        <v>1779</v>
      </c>
      <c r="E129" s="219">
        <v>40989</v>
      </c>
      <c r="F129" s="220">
        <f t="shared" si="1"/>
        <v>41020</v>
      </c>
      <c r="G129" s="221">
        <v>5771.3</v>
      </c>
      <c r="H129" s="217">
        <v>295</v>
      </c>
      <c r="I129" s="217" t="s">
        <v>1538</v>
      </c>
      <c r="J129" s="222"/>
    </row>
    <row r="130" spans="1:10" x14ac:dyDescent="0.25">
      <c r="A130" s="216" t="s">
        <v>16565</v>
      </c>
      <c r="B130" s="217" t="s">
        <v>636</v>
      </c>
      <c r="C130" s="218" t="s">
        <v>16566</v>
      </c>
      <c r="D130" s="217" t="s">
        <v>2009</v>
      </c>
      <c r="E130" s="219">
        <v>40989</v>
      </c>
      <c r="F130" s="220">
        <f t="shared" si="1"/>
        <v>41020</v>
      </c>
      <c r="G130" s="221">
        <v>5771.3</v>
      </c>
      <c r="H130" s="217">
        <v>296</v>
      </c>
      <c r="I130" s="217" t="s">
        <v>1306</v>
      </c>
      <c r="J130" s="222"/>
    </row>
    <row r="131" spans="1:10" x14ac:dyDescent="0.25">
      <c r="A131" s="216" t="s">
        <v>16567</v>
      </c>
      <c r="B131" s="217" t="s">
        <v>342</v>
      </c>
      <c r="C131" s="218" t="s">
        <v>16568</v>
      </c>
      <c r="D131" s="217" t="s">
        <v>1976</v>
      </c>
      <c r="E131" s="219">
        <v>40989</v>
      </c>
      <c r="F131" s="220">
        <f t="shared" si="1"/>
        <v>41020</v>
      </c>
      <c r="G131" s="221">
        <v>5771.3</v>
      </c>
      <c r="H131" s="217">
        <v>297</v>
      </c>
      <c r="I131" s="217" t="s">
        <v>1306</v>
      </c>
      <c r="J131" s="222"/>
    </row>
    <row r="132" spans="1:10" x14ac:dyDescent="0.25">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x14ac:dyDescent="0.25">
      <c r="A133" s="216" t="s">
        <v>16572</v>
      </c>
      <c r="B133" s="217" t="s">
        <v>16573</v>
      </c>
      <c r="C133" s="218" t="s">
        <v>16574</v>
      </c>
      <c r="D133" s="217" t="s">
        <v>2018</v>
      </c>
      <c r="E133" s="219">
        <v>40994</v>
      </c>
      <c r="F133" s="220">
        <f t="shared" si="3"/>
        <v>41025</v>
      </c>
      <c r="G133" s="221">
        <v>5771.3</v>
      </c>
      <c r="H133" s="217">
        <v>320</v>
      </c>
      <c r="I133" s="217" t="s">
        <v>1306</v>
      </c>
      <c r="J133" s="222"/>
    </row>
    <row r="134" spans="1:10" x14ac:dyDescent="0.25">
      <c r="A134" s="216" t="s">
        <v>16575</v>
      </c>
      <c r="B134" s="217" t="s">
        <v>16576</v>
      </c>
      <c r="C134" s="218" t="s">
        <v>16577</v>
      </c>
      <c r="D134" s="217" t="s">
        <v>2011</v>
      </c>
      <c r="E134" s="219">
        <v>40994</v>
      </c>
      <c r="F134" s="220">
        <f t="shared" si="3"/>
        <v>41025</v>
      </c>
      <c r="G134" s="221">
        <v>5771.3</v>
      </c>
      <c r="H134" s="217">
        <v>300</v>
      </c>
      <c r="I134" s="217" t="s">
        <v>1306</v>
      </c>
      <c r="J134" s="222"/>
    </row>
    <row r="135" spans="1:10" x14ac:dyDescent="0.25">
      <c r="A135" s="216" t="s">
        <v>16578</v>
      </c>
      <c r="B135" s="217" t="s">
        <v>620</v>
      </c>
      <c r="C135" s="218" t="s">
        <v>16579</v>
      </c>
      <c r="D135" s="217" t="s">
        <v>2014</v>
      </c>
      <c r="E135" s="219">
        <v>40994</v>
      </c>
      <c r="F135" s="220">
        <f t="shared" si="3"/>
        <v>41025</v>
      </c>
      <c r="G135" s="221">
        <v>5771.3</v>
      </c>
      <c r="H135" s="217">
        <v>301</v>
      </c>
      <c r="I135" s="217" t="s">
        <v>1306</v>
      </c>
      <c r="J135" s="222"/>
    </row>
    <row r="136" spans="1:10" x14ac:dyDescent="0.25">
      <c r="A136" s="216" t="s">
        <v>16580</v>
      </c>
      <c r="B136" s="217" t="s">
        <v>16581</v>
      </c>
      <c r="C136" s="218" t="s">
        <v>16582</v>
      </c>
      <c r="D136" s="217" t="s">
        <v>2019</v>
      </c>
      <c r="E136" s="219">
        <v>40994</v>
      </c>
      <c r="F136" s="220">
        <f t="shared" si="3"/>
        <v>41025</v>
      </c>
      <c r="G136" s="221">
        <v>5771.3</v>
      </c>
      <c r="H136" s="217">
        <v>302</v>
      </c>
      <c r="I136" s="217" t="s">
        <v>1306</v>
      </c>
      <c r="J136" s="222"/>
    </row>
    <row r="137" spans="1:10" x14ac:dyDescent="0.25">
      <c r="A137" s="216" t="s">
        <v>16583</v>
      </c>
      <c r="B137" s="217" t="s">
        <v>1015</v>
      </c>
      <c r="C137" s="218" t="s">
        <v>16584</v>
      </c>
      <c r="D137" s="217" t="s">
        <v>2118</v>
      </c>
      <c r="E137" s="219">
        <v>40996</v>
      </c>
      <c r="F137" s="220">
        <f t="shared" si="3"/>
        <v>41027</v>
      </c>
      <c r="G137" s="221">
        <v>5771.3</v>
      </c>
      <c r="H137" s="217">
        <v>303</v>
      </c>
      <c r="I137" s="217" t="s">
        <v>1538</v>
      </c>
      <c r="J137" s="222"/>
    </row>
    <row r="138" spans="1:10" x14ac:dyDescent="0.25">
      <c r="A138" s="216" t="s">
        <v>16585</v>
      </c>
      <c r="B138" s="217" t="s">
        <v>997</v>
      </c>
      <c r="C138" s="218" t="s">
        <v>16586</v>
      </c>
      <c r="D138" s="217" t="s">
        <v>2012</v>
      </c>
      <c r="E138" s="219">
        <v>40996</v>
      </c>
      <c r="F138" s="220">
        <f t="shared" si="3"/>
        <v>41027</v>
      </c>
      <c r="G138" s="221">
        <v>5771.3</v>
      </c>
      <c r="H138" s="217">
        <v>304</v>
      </c>
      <c r="I138" s="217" t="s">
        <v>1306</v>
      </c>
      <c r="J138" s="222"/>
    </row>
    <row r="139" spans="1:10" x14ac:dyDescent="0.25">
      <c r="A139" s="216" t="s">
        <v>16587</v>
      </c>
      <c r="B139" s="217" t="s">
        <v>1005</v>
      </c>
      <c r="C139" s="218" t="s">
        <v>16588</v>
      </c>
      <c r="D139" s="217" t="s">
        <v>2121</v>
      </c>
      <c r="E139" s="219">
        <v>40996</v>
      </c>
      <c r="F139" s="220">
        <f t="shared" si="3"/>
        <v>41027</v>
      </c>
      <c r="G139" s="221">
        <v>5771.3</v>
      </c>
      <c r="H139" s="217">
        <v>305</v>
      </c>
      <c r="I139" s="217" t="s">
        <v>1306</v>
      </c>
      <c r="J139" s="222"/>
    </row>
    <row r="140" spans="1:10" x14ac:dyDescent="0.25">
      <c r="A140" s="216" t="s">
        <v>16589</v>
      </c>
      <c r="B140" s="217" t="s">
        <v>16590</v>
      </c>
      <c r="C140" s="218" t="s">
        <v>16591</v>
      </c>
      <c r="D140" s="217" t="s">
        <v>1764</v>
      </c>
      <c r="E140" s="219">
        <v>40996</v>
      </c>
      <c r="F140" s="220">
        <f t="shared" si="3"/>
        <v>41027</v>
      </c>
      <c r="G140" s="221">
        <v>5771.3</v>
      </c>
      <c r="H140" s="217">
        <v>306</v>
      </c>
      <c r="I140" s="217" t="s">
        <v>1306</v>
      </c>
      <c r="J140" s="222"/>
    </row>
    <row r="141" spans="1:10" x14ac:dyDescent="0.25">
      <c r="A141" s="216" t="s">
        <v>16592</v>
      </c>
      <c r="B141" s="217" t="s">
        <v>1025</v>
      </c>
      <c r="C141" s="218" t="s">
        <v>16593</v>
      </c>
      <c r="D141" s="217" t="s">
        <v>2020</v>
      </c>
      <c r="E141" s="219">
        <v>40995</v>
      </c>
      <c r="F141" s="220">
        <f t="shared" si="3"/>
        <v>41026</v>
      </c>
      <c r="G141" s="221">
        <v>5771.3</v>
      </c>
      <c r="H141" s="217">
        <v>307</v>
      </c>
      <c r="I141" s="217" t="s">
        <v>1306</v>
      </c>
      <c r="J141" s="222"/>
    </row>
    <row r="142" spans="1:10" x14ac:dyDescent="0.25">
      <c r="A142" s="216" t="s">
        <v>16594</v>
      </c>
      <c r="B142" s="217" t="s">
        <v>16595</v>
      </c>
      <c r="C142" s="218" t="s">
        <v>16596</v>
      </c>
      <c r="D142" s="217" t="s">
        <v>2125</v>
      </c>
      <c r="E142" s="219">
        <v>40995</v>
      </c>
      <c r="F142" s="220">
        <f t="shared" si="3"/>
        <v>41026</v>
      </c>
      <c r="G142" s="221">
        <v>5771.3</v>
      </c>
      <c r="H142" s="217">
        <v>308</v>
      </c>
      <c r="I142" s="217" t="s">
        <v>1306</v>
      </c>
      <c r="J142" s="222"/>
    </row>
    <row r="143" spans="1:10" x14ac:dyDescent="0.25">
      <c r="A143" s="216" t="s">
        <v>16597</v>
      </c>
      <c r="B143" s="217" t="s">
        <v>16598</v>
      </c>
      <c r="C143" s="218" t="s">
        <v>16599</v>
      </c>
      <c r="D143" s="217" t="s">
        <v>2114</v>
      </c>
      <c r="E143" s="219">
        <v>40995</v>
      </c>
      <c r="F143" s="220">
        <f t="shared" si="3"/>
        <v>41026</v>
      </c>
      <c r="G143" s="221">
        <v>5771.3</v>
      </c>
      <c r="H143" s="217">
        <v>309</v>
      </c>
      <c r="I143" s="217" t="s">
        <v>1306</v>
      </c>
      <c r="J143" s="222"/>
    </row>
    <row r="144" spans="1:10" x14ac:dyDescent="0.25">
      <c r="A144" s="216" t="s">
        <v>16600</v>
      </c>
      <c r="B144" s="217" t="s">
        <v>16601</v>
      </c>
      <c r="C144" s="218" t="s">
        <v>16602</v>
      </c>
      <c r="D144" s="217" t="s">
        <v>2128</v>
      </c>
      <c r="E144" s="219">
        <v>40998</v>
      </c>
      <c r="F144" s="220">
        <f t="shared" si="3"/>
        <v>41029</v>
      </c>
      <c r="G144" s="221">
        <v>5771.3</v>
      </c>
      <c r="H144" s="217">
        <v>310</v>
      </c>
      <c r="I144" s="217" t="s">
        <v>1306</v>
      </c>
      <c r="J144" s="222"/>
    </row>
    <row r="145" spans="1:10" x14ac:dyDescent="0.25">
      <c r="A145" s="216" t="s">
        <v>16603</v>
      </c>
      <c r="B145" s="217" t="s">
        <v>16604</v>
      </c>
      <c r="C145" s="218" t="s">
        <v>16605</v>
      </c>
      <c r="D145" s="217" t="s">
        <v>2117</v>
      </c>
      <c r="E145" s="219">
        <v>40997</v>
      </c>
      <c r="F145" s="220">
        <f t="shared" si="3"/>
        <v>41028</v>
      </c>
      <c r="G145" s="221">
        <v>5771.3</v>
      </c>
      <c r="H145" s="217">
        <v>312</v>
      </c>
      <c r="I145" s="217" t="s">
        <v>1315</v>
      </c>
      <c r="J145" s="222"/>
    </row>
    <row r="146" spans="1:10" x14ac:dyDescent="0.25">
      <c r="A146" s="216" t="s">
        <v>16606</v>
      </c>
      <c r="B146" s="217" t="s">
        <v>327</v>
      </c>
      <c r="C146" s="218" t="s">
        <v>16607</v>
      </c>
      <c r="D146" s="217" t="s">
        <v>424</v>
      </c>
      <c r="E146" s="219">
        <v>40997</v>
      </c>
      <c r="F146" s="220">
        <f t="shared" si="3"/>
        <v>41028</v>
      </c>
      <c r="G146" s="221">
        <v>5771.3</v>
      </c>
      <c r="H146" s="217">
        <v>313</v>
      </c>
      <c r="I146" s="217" t="s">
        <v>1306</v>
      </c>
      <c r="J146" s="222"/>
    </row>
    <row r="147" spans="1:10" x14ac:dyDescent="0.25">
      <c r="A147" s="216" t="s">
        <v>16608</v>
      </c>
      <c r="B147" s="217" t="s">
        <v>709</v>
      </c>
      <c r="C147" s="218" t="s">
        <v>16609</v>
      </c>
      <c r="D147" s="217" t="s">
        <v>1978</v>
      </c>
      <c r="E147" s="219">
        <v>40998</v>
      </c>
      <c r="F147" s="220">
        <f t="shared" si="3"/>
        <v>41029</v>
      </c>
      <c r="G147" s="221">
        <v>5771.3</v>
      </c>
      <c r="H147" s="217">
        <v>314</v>
      </c>
      <c r="I147" s="217" t="s">
        <v>1306</v>
      </c>
      <c r="J147" s="222"/>
    </row>
    <row r="148" spans="1:10" x14ac:dyDescent="0.25">
      <c r="A148" s="216" t="s">
        <v>16610</v>
      </c>
      <c r="B148" s="217" t="s">
        <v>16611</v>
      </c>
      <c r="C148" s="218" t="s">
        <v>16612</v>
      </c>
      <c r="D148" s="217" t="s">
        <v>2017</v>
      </c>
      <c r="E148" s="219">
        <v>41002</v>
      </c>
      <c r="F148" s="220">
        <f t="shared" si="3"/>
        <v>41033</v>
      </c>
      <c r="G148" s="221">
        <v>5771.3</v>
      </c>
      <c r="H148" s="217">
        <v>328</v>
      </c>
      <c r="I148" s="217" t="s">
        <v>1306</v>
      </c>
      <c r="J148" s="222"/>
    </row>
    <row r="149" spans="1:10" x14ac:dyDescent="0.25">
      <c r="A149" s="216" t="s">
        <v>16613</v>
      </c>
      <c r="B149" s="217" t="s">
        <v>16614</v>
      </c>
      <c r="C149" s="218" t="s">
        <v>16615</v>
      </c>
      <c r="D149" s="217" t="s">
        <v>2151</v>
      </c>
      <c r="E149" s="219">
        <v>41002</v>
      </c>
      <c r="F149" s="220">
        <f t="shared" si="3"/>
        <v>41033</v>
      </c>
      <c r="G149" s="221">
        <v>5771.3</v>
      </c>
      <c r="H149" s="217">
        <v>329</v>
      </c>
      <c r="I149" s="217" t="s">
        <v>1306</v>
      </c>
      <c r="J149" s="222"/>
    </row>
    <row r="150" spans="1:10" x14ac:dyDescent="0.25">
      <c r="A150" s="216" t="s">
        <v>16616</v>
      </c>
      <c r="B150" s="217" t="s">
        <v>16617</v>
      </c>
      <c r="C150" s="218" t="s">
        <v>16618</v>
      </c>
      <c r="D150" s="217" t="s">
        <v>2150</v>
      </c>
      <c r="E150" s="219">
        <v>41002</v>
      </c>
      <c r="F150" s="220">
        <f t="shared" si="3"/>
        <v>41033</v>
      </c>
      <c r="G150" s="221">
        <v>5771.3</v>
      </c>
      <c r="H150" s="217">
        <v>330</v>
      </c>
      <c r="I150" s="217" t="s">
        <v>1306</v>
      </c>
      <c r="J150" s="222"/>
    </row>
    <row r="151" spans="1:10" x14ac:dyDescent="0.25">
      <c r="A151" s="216" t="s">
        <v>16619</v>
      </c>
      <c r="B151" s="217" t="s">
        <v>16620</v>
      </c>
      <c r="C151" s="218" t="s">
        <v>16621</v>
      </c>
      <c r="D151" s="217" t="s">
        <v>2146</v>
      </c>
      <c r="E151" s="219">
        <v>41002</v>
      </c>
      <c r="F151" s="220">
        <f t="shared" si="3"/>
        <v>41033</v>
      </c>
      <c r="G151" s="221">
        <v>5771.3</v>
      </c>
      <c r="H151" s="217">
        <v>331</v>
      </c>
      <c r="I151" s="217" t="s">
        <v>1306</v>
      </c>
      <c r="J151" s="222"/>
    </row>
    <row r="152" spans="1:10" x14ac:dyDescent="0.25">
      <c r="A152" s="216" t="s">
        <v>16622</v>
      </c>
      <c r="B152" s="217" t="s">
        <v>16623</v>
      </c>
      <c r="C152" s="218" t="s">
        <v>16624</v>
      </c>
      <c r="D152" s="217" t="s">
        <v>2196</v>
      </c>
      <c r="E152" s="219">
        <v>41002</v>
      </c>
      <c r="F152" s="220">
        <f t="shared" si="3"/>
        <v>41033</v>
      </c>
      <c r="G152" s="221">
        <v>5771.3</v>
      </c>
      <c r="H152" s="217">
        <v>332</v>
      </c>
      <c r="I152" s="217" t="s">
        <v>1306</v>
      </c>
      <c r="J152" s="222"/>
    </row>
    <row r="153" spans="1:10" x14ac:dyDescent="0.25">
      <c r="A153" s="216" t="s">
        <v>16625</v>
      </c>
      <c r="B153" s="217" t="s">
        <v>16626</v>
      </c>
      <c r="C153" s="218" t="s">
        <v>16627</v>
      </c>
      <c r="D153" s="217" t="s">
        <v>2205</v>
      </c>
      <c r="E153" s="219">
        <v>41003</v>
      </c>
      <c r="F153" s="220">
        <f t="shared" si="3"/>
        <v>41034</v>
      </c>
      <c r="G153" s="221">
        <v>5771.3</v>
      </c>
      <c r="H153" s="217">
        <v>333</v>
      </c>
      <c r="I153" s="217" t="s">
        <v>1306</v>
      </c>
      <c r="J153" s="222"/>
    </row>
    <row r="154" spans="1:10" x14ac:dyDescent="0.25">
      <c r="A154" s="216" t="s">
        <v>16628</v>
      </c>
      <c r="B154" s="217" t="s">
        <v>634</v>
      </c>
      <c r="C154" s="218" t="s">
        <v>16629</v>
      </c>
      <c r="D154" s="217" t="s">
        <v>1582</v>
      </c>
      <c r="E154" s="219">
        <v>41010</v>
      </c>
      <c r="F154" s="220">
        <f t="shared" si="3"/>
        <v>41041</v>
      </c>
      <c r="G154" s="221">
        <v>5771.3</v>
      </c>
      <c r="H154" s="217">
        <v>334</v>
      </c>
      <c r="I154" s="217" t="s">
        <v>1315</v>
      </c>
      <c r="J154" s="222"/>
    </row>
    <row r="155" spans="1:10" x14ac:dyDescent="0.25">
      <c r="A155" s="216" t="s">
        <v>16630</v>
      </c>
      <c r="B155" s="217" t="s">
        <v>16631</v>
      </c>
      <c r="C155" s="218" t="s">
        <v>16632</v>
      </c>
      <c r="D155" s="217" t="s">
        <v>2358</v>
      </c>
      <c r="E155" s="219">
        <v>41012</v>
      </c>
      <c r="F155" s="220">
        <f t="shared" si="3"/>
        <v>41043</v>
      </c>
      <c r="G155" s="221">
        <v>5771.3</v>
      </c>
      <c r="H155" s="217">
        <v>335</v>
      </c>
      <c r="I155" s="217" t="s">
        <v>1306</v>
      </c>
      <c r="J155" s="222"/>
    </row>
    <row r="156" spans="1:10" x14ac:dyDescent="0.25">
      <c r="A156" s="216" t="s">
        <v>16633</v>
      </c>
      <c r="B156" s="217" t="s">
        <v>983</v>
      </c>
      <c r="C156" s="218" t="s">
        <v>16634</v>
      </c>
      <c r="D156" s="217" t="s">
        <v>1808</v>
      </c>
      <c r="E156" s="219">
        <v>41010</v>
      </c>
      <c r="F156" s="220">
        <f t="shared" si="3"/>
        <v>41041</v>
      </c>
      <c r="G156" s="221">
        <v>5771.3</v>
      </c>
      <c r="H156" s="217">
        <v>336</v>
      </c>
      <c r="I156" s="217" t="s">
        <v>1306</v>
      </c>
      <c r="J156" s="222"/>
    </row>
    <row r="157" spans="1:10" x14ac:dyDescent="0.25">
      <c r="A157" s="216" t="s">
        <v>16635</v>
      </c>
      <c r="B157" s="217" t="s">
        <v>270</v>
      </c>
      <c r="C157" s="218" t="s">
        <v>16636</v>
      </c>
      <c r="D157" s="217" t="s">
        <v>2362</v>
      </c>
      <c r="E157" s="219">
        <v>41012</v>
      </c>
      <c r="F157" s="220">
        <f t="shared" si="3"/>
        <v>41043</v>
      </c>
      <c r="G157" s="221">
        <v>5771.3</v>
      </c>
      <c r="H157" s="217">
        <v>347</v>
      </c>
      <c r="I157" s="217" t="s">
        <v>1306</v>
      </c>
      <c r="J157" s="222"/>
    </row>
    <row r="158" spans="1:10" x14ac:dyDescent="0.25">
      <c r="A158" s="216" t="s">
        <v>16637</v>
      </c>
      <c r="B158" s="217" t="s">
        <v>270</v>
      </c>
      <c r="C158" s="218" t="s">
        <v>16638</v>
      </c>
      <c r="D158" s="217" t="s">
        <v>2360</v>
      </c>
      <c r="E158" s="219">
        <v>41012</v>
      </c>
      <c r="F158" s="220">
        <f t="shared" si="3"/>
        <v>41043</v>
      </c>
      <c r="G158" s="221">
        <v>5771.3</v>
      </c>
      <c r="H158" s="217">
        <v>347</v>
      </c>
      <c r="I158" s="217" t="s">
        <v>1306</v>
      </c>
      <c r="J158" s="222"/>
    </row>
    <row r="159" spans="1:10" x14ac:dyDescent="0.25">
      <c r="A159" s="216" t="s">
        <v>16639</v>
      </c>
      <c r="B159" s="217" t="s">
        <v>270</v>
      </c>
      <c r="C159" s="218" t="s">
        <v>16640</v>
      </c>
      <c r="D159" s="217" t="s">
        <v>2348</v>
      </c>
      <c r="E159" s="219">
        <v>41011</v>
      </c>
      <c r="F159" s="220">
        <f t="shared" si="3"/>
        <v>41042</v>
      </c>
      <c r="G159" s="221">
        <v>5771.3</v>
      </c>
      <c r="H159" s="217">
        <v>347</v>
      </c>
      <c r="I159" s="217" t="s">
        <v>1306</v>
      </c>
      <c r="J159" s="222"/>
    </row>
    <row r="160" spans="1:10" x14ac:dyDescent="0.25">
      <c r="A160" s="216" t="s">
        <v>16641</v>
      </c>
      <c r="B160" s="217" t="s">
        <v>270</v>
      </c>
      <c r="C160" s="218" t="s">
        <v>16642</v>
      </c>
      <c r="D160" s="217" t="s">
        <v>2364</v>
      </c>
      <c r="E160" s="219">
        <v>41012</v>
      </c>
      <c r="F160" s="220">
        <f t="shared" si="3"/>
        <v>41043</v>
      </c>
      <c r="G160" s="221">
        <v>5771.3</v>
      </c>
      <c r="H160" s="217">
        <v>347</v>
      </c>
      <c r="I160" s="217" t="s">
        <v>1306</v>
      </c>
      <c r="J160" s="222"/>
    </row>
    <row r="161" spans="1:10" x14ac:dyDescent="0.25">
      <c r="A161" s="216" t="s">
        <v>16643</v>
      </c>
      <c r="B161" s="217" t="s">
        <v>16644</v>
      </c>
      <c r="C161" s="218" t="s">
        <v>16645</v>
      </c>
      <c r="D161" s="217" t="s">
        <v>2346</v>
      </c>
      <c r="E161" s="219">
        <v>41010</v>
      </c>
      <c r="F161" s="220">
        <f t="shared" si="3"/>
        <v>41041</v>
      </c>
      <c r="G161" s="221">
        <v>5771.3</v>
      </c>
      <c r="H161" s="217">
        <v>337</v>
      </c>
      <c r="I161" s="217" t="s">
        <v>1306</v>
      </c>
      <c r="J161" s="222"/>
    </row>
    <row r="162" spans="1:10" x14ac:dyDescent="0.25">
      <c r="A162" s="216" t="s">
        <v>16646</v>
      </c>
      <c r="B162" s="217" t="s">
        <v>16647</v>
      </c>
      <c r="C162" s="218" t="s">
        <v>16648</v>
      </c>
      <c r="D162" s="217" t="s">
        <v>2372</v>
      </c>
      <c r="E162" s="219">
        <v>41015</v>
      </c>
      <c r="F162" s="220">
        <f t="shared" si="3"/>
        <v>41046</v>
      </c>
      <c r="G162" s="221">
        <v>5771.3</v>
      </c>
      <c r="H162" s="217">
        <v>338</v>
      </c>
      <c r="I162" s="217" t="s">
        <v>1306</v>
      </c>
      <c r="J162" s="222"/>
    </row>
    <row r="163" spans="1:10" x14ac:dyDescent="0.25">
      <c r="A163" s="216" t="s">
        <v>16649</v>
      </c>
      <c r="B163" s="217" t="s">
        <v>270</v>
      </c>
      <c r="C163" s="218" t="s">
        <v>16650</v>
      </c>
      <c r="D163" s="217" t="s">
        <v>4903</v>
      </c>
      <c r="E163" s="219">
        <v>41015</v>
      </c>
      <c r="F163" s="220">
        <f t="shared" si="3"/>
        <v>41046</v>
      </c>
      <c r="G163" s="221">
        <v>5771.3</v>
      </c>
      <c r="H163" s="217">
        <v>347</v>
      </c>
      <c r="I163" s="217" t="s">
        <v>1306</v>
      </c>
      <c r="J163" s="222"/>
    </row>
    <row r="164" spans="1:10" x14ac:dyDescent="0.25">
      <c r="A164" s="216" t="s">
        <v>16651</v>
      </c>
      <c r="B164" s="217" t="s">
        <v>270</v>
      </c>
      <c r="C164" s="218" t="s">
        <v>16652</v>
      </c>
      <c r="D164" s="217" t="s">
        <v>4902</v>
      </c>
      <c r="E164" s="219">
        <v>41016</v>
      </c>
      <c r="F164" s="220">
        <f t="shared" si="3"/>
        <v>41047</v>
      </c>
      <c r="G164" s="221">
        <v>5771.3</v>
      </c>
      <c r="H164" s="217">
        <v>347</v>
      </c>
      <c r="I164" s="217" t="s">
        <v>1306</v>
      </c>
      <c r="J164" s="222"/>
    </row>
    <row r="165" spans="1:10" x14ac:dyDescent="0.25">
      <c r="A165" s="216" t="s">
        <v>16653</v>
      </c>
      <c r="B165" s="217" t="s">
        <v>270</v>
      </c>
      <c r="C165" s="218" t="s">
        <v>16654</v>
      </c>
      <c r="D165" s="217" t="s">
        <v>2369</v>
      </c>
      <c r="E165" s="219">
        <v>41016</v>
      </c>
      <c r="F165" s="220">
        <f t="shared" si="3"/>
        <v>41047</v>
      </c>
      <c r="G165" s="221">
        <v>5771.3</v>
      </c>
      <c r="H165" s="217">
        <v>347</v>
      </c>
      <c r="I165" s="217" t="s">
        <v>1306</v>
      </c>
      <c r="J165" s="222"/>
    </row>
    <row r="166" spans="1:10" x14ac:dyDescent="0.25">
      <c r="A166" s="216" t="s">
        <v>16655</v>
      </c>
      <c r="B166" s="217" t="s">
        <v>16656</v>
      </c>
      <c r="C166" s="218" t="s">
        <v>16657</v>
      </c>
      <c r="D166" s="217" t="s">
        <v>2366</v>
      </c>
      <c r="E166" s="219">
        <v>41016</v>
      </c>
      <c r="F166" s="220">
        <f t="shared" si="3"/>
        <v>41047</v>
      </c>
      <c r="G166" s="221">
        <v>5771.3</v>
      </c>
      <c r="H166" s="217">
        <v>339</v>
      </c>
      <c r="I166" s="217" t="s">
        <v>1306</v>
      </c>
      <c r="J166" s="222"/>
    </row>
    <row r="167" spans="1:10" x14ac:dyDescent="0.25">
      <c r="A167" s="216" t="s">
        <v>16658</v>
      </c>
      <c r="B167" s="217" t="s">
        <v>16659</v>
      </c>
      <c r="C167" s="218" t="s">
        <v>16660</v>
      </c>
      <c r="D167" s="217" t="s">
        <v>2469</v>
      </c>
      <c r="E167" s="219">
        <v>41018</v>
      </c>
      <c r="F167" s="220">
        <f t="shared" si="3"/>
        <v>41049</v>
      </c>
      <c r="G167" s="221">
        <v>5771.3</v>
      </c>
      <c r="H167" s="217">
        <v>346</v>
      </c>
      <c r="I167" s="217" t="s">
        <v>1306</v>
      </c>
      <c r="J167" s="222"/>
    </row>
    <row r="168" spans="1:10" x14ac:dyDescent="0.25">
      <c r="A168" s="216" t="s">
        <v>16661</v>
      </c>
      <c r="B168" s="217" t="s">
        <v>16659</v>
      </c>
      <c r="C168" s="218" t="s">
        <v>16662</v>
      </c>
      <c r="D168" s="217" t="s">
        <v>2374</v>
      </c>
      <c r="E168" s="219">
        <v>41017</v>
      </c>
      <c r="F168" s="220">
        <f t="shared" si="3"/>
        <v>41048</v>
      </c>
      <c r="G168" s="221">
        <v>5771.3</v>
      </c>
      <c r="H168" s="217">
        <v>346</v>
      </c>
      <c r="I168" s="217" t="s">
        <v>1306</v>
      </c>
      <c r="J168" s="222"/>
    </row>
    <row r="169" spans="1:10" x14ac:dyDescent="0.25">
      <c r="A169" s="216" t="s">
        <v>16663</v>
      </c>
      <c r="B169" s="217" t="s">
        <v>270</v>
      </c>
      <c r="C169" s="218" t="s">
        <v>16664</v>
      </c>
      <c r="D169" s="217" t="s">
        <v>2432</v>
      </c>
      <c r="E169" s="219">
        <v>41018</v>
      </c>
      <c r="F169" s="220">
        <f t="shared" si="3"/>
        <v>41049</v>
      </c>
      <c r="G169" s="221">
        <v>5771.3</v>
      </c>
      <c r="H169" s="217">
        <v>347</v>
      </c>
      <c r="I169" s="217" t="s">
        <v>1306</v>
      </c>
      <c r="J169" s="222"/>
    </row>
    <row r="170" spans="1:10" x14ac:dyDescent="0.25">
      <c r="A170" s="216" t="s">
        <v>16665</v>
      </c>
      <c r="B170" s="217" t="s">
        <v>270</v>
      </c>
      <c r="C170" s="218" t="s">
        <v>16666</v>
      </c>
      <c r="D170" s="217" t="s">
        <v>2368</v>
      </c>
      <c r="E170" s="219">
        <v>41017</v>
      </c>
      <c r="F170" s="220">
        <f t="shared" si="3"/>
        <v>41048</v>
      </c>
      <c r="G170" s="221">
        <v>5771.3</v>
      </c>
      <c r="H170" s="217">
        <v>347</v>
      </c>
      <c r="I170" s="217" t="s">
        <v>1306</v>
      </c>
      <c r="J170" s="222"/>
    </row>
    <row r="171" spans="1:10" x14ac:dyDescent="0.25">
      <c r="A171" s="216" t="s">
        <v>16667</v>
      </c>
      <c r="B171" s="217" t="s">
        <v>270</v>
      </c>
      <c r="C171" s="218" t="s">
        <v>16668</v>
      </c>
      <c r="D171" s="217" t="s">
        <v>2464</v>
      </c>
      <c r="E171" s="219">
        <v>41019</v>
      </c>
      <c r="F171" s="220">
        <f t="shared" si="3"/>
        <v>41050</v>
      </c>
      <c r="G171" s="221">
        <v>5771.3</v>
      </c>
      <c r="H171" s="217">
        <v>347</v>
      </c>
      <c r="I171" s="217" t="s">
        <v>1538</v>
      </c>
      <c r="J171" s="222"/>
    </row>
    <row r="172" spans="1:10" x14ac:dyDescent="0.25">
      <c r="A172" s="216" t="s">
        <v>16669</v>
      </c>
      <c r="B172" s="217" t="s">
        <v>270</v>
      </c>
      <c r="C172" s="218" t="s">
        <v>16670</v>
      </c>
      <c r="D172" s="217" t="s">
        <v>2516</v>
      </c>
      <c r="E172" s="219">
        <v>41019</v>
      </c>
      <c r="F172" s="220">
        <f t="shared" si="3"/>
        <v>41050</v>
      </c>
      <c r="G172" s="221">
        <v>5771.3</v>
      </c>
      <c r="H172" s="217">
        <v>347</v>
      </c>
      <c r="I172" s="217" t="s">
        <v>1306</v>
      </c>
      <c r="J172" s="222"/>
    </row>
    <row r="173" spans="1:10" x14ac:dyDescent="0.25">
      <c r="A173" s="216" t="s">
        <v>16671</v>
      </c>
      <c r="B173" s="217" t="s">
        <v>16672</v>
      </c>
      <c r="C173" s="218" t="s">
        <v>16673</v>
      </c>
      <c r="D173" s="217" t="s">
        <v>2300</v>
      </c>
      <c r="E173" s="219">
        <v>41023</v>
      </c>
      <c r="F173" s="220">
        <f t="shared" si="3"/>
        <v>41054</v>
      </c>
      <c r="G173" s="221">
        <v>5771.3</v>
      </c>
      <c r="H173" s="217">
        <v>340</v>
      </c>
      <c r="I173" s="217" t="s">
        <v>1306</v>
      </c>
      <c r="J173" s="222"/>
    </row>
    <row r="174" spans="1:10" x14ac:dyDescent="0.25">
      <c r="A174" s="216" t="s">
        <v>16674</v>
      </c>
      <c r="B174" s="217" t="s">
        <v>270</v>
      </c>
      <c r="C174" s="218" t="s">
        <v>16675</v>
      </c>
      <c r="D174" s="217" t="s">
        <v>2563</v>
      </c>
      <c r="E174" s="219">
        <v>41023</v>
      </c>
      <c r="F174" s="220">
        <f t="shared" si="3"/>
        <v>41054</v>
      </c>
      <c r="G174" s="221">
        <v>5771.3</v>
      </c>
      <c r="H174" s="217">
        <v>347</v>
      </c>
      <c r="I174" s="217" t="s">
        <v>1306</v>
      </c>
      <c r="J174" s="222"/>
    </row>
    <row r="175" spans="1:10" x14ac:dyDescent="0.25">
      <c r="A175" s="216" t="s">
        <v>16676</v>
      </c>
      <c r="B175" s="217" t="s">
        <v>270</v>
      </c>
      <c r="C175" s="218" t="s">
        <v>16677</v>
      </c>
      <c r="D175" s="217" t="s">
        <v>2435</v>
      </c>
      <c r="E175" s="219">
        <v>41023</v>
      </c>
      <c r="F175" s="220">
        <f t="shared" si="3"/>
        <v>41054</v>
      </c>
      <c r="G175" s="221">
        <v>5771.3</v>
      </c>
      <c r="H175" s="217">
        <v>347</v>
      </c>
      <c r="I175" s="217" t="s">
        <v>1306</v>
      </c>
      <c r="J175" s="222"/>
    </row>
    <row r="176" spans="1:10" x14ac:dyDescent="0.25">
      <c r="A176" s="216" t="s">
        <v>16678</v>
      </c>
      <c r="B176" s="217" t="s">
        <v>270</v>
      </c>
      <c r="C176" s="218" t="s">
        <v>16679</v>
      </c>
      <c r="D176" s="217" t="s">
        <v>2467</v>
      </c>
      <c r="E176" s="219">
        <v>41023</v>
      </c>
      <c r="F176" s="220">
        <f t="shared" si="3"/>
        <v>41054</v>
      </c>
      <c r="G176" s="221">
        <v>5771.3</v>
      </c>
      <c r="H176" s="217">
        <v>347</v>
      </c>
      <c r="I176" s="217" t="s">
        <v>1306</v>
      </c>
      <c r="J176" s="222"/>
    </row>
    <row r="177" spans="1:10" x14ac:dyDescent="0.25">
      <c r="A177" s="216" t="s">
        <v>16680</v>
      </c>
      <c r="B177" s="217" t="s">
        <v>270</v>
      </c>
      <c r="C177" s="218" t="s">
        <v>16681</v>
      </c>
      <c r="D177" s="217" t="s">
        <v>2370</v>
      </c>
      <c r="E177" s="219">
        <v>41023</v>
      </c>
      <c r="F177" s="220">
        <f t="shared" si="3"/>
        <v>41054</v>
      </c>
      <c r="G177" s="221">
        <v>5771.3</v>
      </c>
      <c r="H177" s="217">
        <v>347</v>
      </c>
      <c r="I177" s="217" t="s">
        <v>1306</v>
      </c>
      <c r="J177" s="222"/>
    </row>
    <row r="178" spans="1:10" x14ac:dyDescent="0.25">
      <c r="A178" s="216" t="s">
        <v>16682</v>
      </c>
      <c r="B178" s="217" t="s">
        <v>16683</v>
      </c>
      <c r="C178" s="218" t="s">
        <v>16684</v>
      </c>
      <c r="D178" s="217" t="s">
        <v>2463</v>
      </c>
      <c r="E178" s="219">
        <v>41023</v>
      </c>
      <c r="F178" s="220">
        <f t="shared" si="3"/>
        <v>41054</v>
      </c>
      <c r="G178" s="221">
        <v>5771.3</v>
      </c>
      <c r="H178" s="217">
        <v>341</v>
      </c>
      <c r="I178" s="217" t="s">
        <v>1306</v>
      </c>
      <c r="J178" s="222"/>
    </row>
    <row r="179" spans="1:10" x14ac:dyDescent="0.25">
      <c r="A179" s="216" t="s">
        <v>16685</v>
      </c>
      <c r="B179" s="217" t="s">
        <v>2448</v>
      </c>
      <c r="C179" s="218" t="s">
        <v>16686</v>
      </c>
      <c r="D179" s="217" t="s">
        <v>2568</v>
      </c>
      <c r="E179" s="219">
        <v>41023</v>
      </c>
      <c r="F179" s="220">
        <f t="shared" si="3"/>
        <v>41054</v>
      </c>
      <c r="G179" s="221">
        <v>5771.3</v>
      </c>
      <c r="H179" s="217">
        <v>342</v>
      </c>
      <c r="I179" s="217" t="s">
        <v>1306</v>
      </c>
      <c r="J179" s="222"/>
    </row>
    <row r="180" spans="1:10" x14ac:dyDescent="0.25">
      <c r="A180" s="216" t="s">
        <v>16687</v>
      </c>
      <c r="B180" s="217" t="s">
        <v>16688</v>
      </c>
      <c r="C180" s="218" t="s">
        <v>16689</v>
      </c>
      <c r="D180" s="217" t="s">
        <v>2462</v>
      </c>
      <c r="E180" s="219">
        <v>41024</v>
      </c>
      <c r="F180" s="220">
        <f t="shared" si="3"/>
        <v>41055</v>
      </c>
      <c r="G180" s="221">
        <v>5771.3</v>
      </c>
      <c r="H180" s="217">
        <v>343</v>
      </c>
      <c r="I180" s="217" t="s">
        <v>1306</v>
      </c>
      <c r="J180" s="222"/>
    </row>
    <row r="181" spans="1:10" x14ac:dyDescent="0.25">
      <c r="A181" s="216" t="s">
        <v>16690</v>
      </c>
      <c r="B181" s="217" t="s">
        <v>270</v>
      </c>
      <c r="C181" s="218" t="s">
        <v>16691</v>
      </c>
      <c r="D181" s="217" t="s">
        <v>2468</v>
      </c>
      <c r="E181" s="219">
        <v>41025</v>
      </c>
      <c r="F181" s="220">
        <f t="shared" si="3"/>
        <v>41056</v>
      </c>
      <c r="G181" s="221">
        <v>5771.3</v>
      </c>
      <c r="H181" s="217">
        <v>347</v>
      </c>
      <c r="I181" s="217" t="s">
        <v>1306</v>
      </c>
      <c r="J181" s="222"/>
    </row>
    <row r="182" spans="1:10" x14ac:dyDescent="0.25">
      <c r="A182" s="216" t="s">
        <v>16692</v>
      </c>
      <c r="B182" s="217" t="s">
        <v>16693</v>
      </c>
      <c r="C182" s="218" t="s">
        <v>16694</v>
      </c>
      <c r="D182" s="217" t="s">
        <v>2622</v>
      </c>
      <c r="E182" s="219">
        <v>40935</v>
      </c>
      <c r="F182" s="220">
        <f t="shared" si="3"/>
        <v>40966</v>
      </c>
      <c r="G182" s="221">
        <v>5771.3</v>
      </c>
      <c r="H182" s="217">
        <v>344</v>
      </c>
      <c r="I182" s="217" t="s">
        <v>1306</v>
      </c>
      <c r="J182" s="222"/>
    </row>
    <row r="183" spans="1:10" x14ac:dyDescent="0.25">
      <c r="A183" s="216" t="s">
        <v>16695</v>
      </c>
      <c r="B183" s="217" t="s">
        <v>16696</v>
      </c>
      <c r="C183" s="218" t="s">
        <v>16697</v>
      </c>
      <c r="D183" s="217" t="s">
        <v>2595</v>
      </c>
      <c r="E183" s="219">
        <v>40935</v>
      </c>
      <c r="F183" s="220">
        <f t="shared" si="3"/>
        <v>40966</v>
      </c>
      <c r="G183" s="221">
        <v>5771.3</v>
      </c>
      <c r="H183" s="217">
        <v>345</v>
      </c>
      <c r="I183" s="217" t="s">
        <v>1306</v>
      </c>
      <c r="J183" s="222"/>
    </row>
    <row r="184" spans="1:10" x14ac:dyDescent="0.25">
      <c r="A184" s="216" t="s">
        <v>16698</v>
      </c>
      <c r="B184" s="217" t="s">
        <v>2537</v>
      </c>
      <c r="C184" s="218" t="s">
        <v>16699</v>
      </c>
      <c r="D184" s="217" t="s">
        <v>2597</v>
      </c>
      <c r="E184" s="219">
        <v>41038</v>
      </c>
      <c r="F184" s="220">
        <f t="shared" si="3"/>
        <v>41069</v>
      </c>
      <c r="G184" s="221">
        <v>5771.3</v>
      </c>
      <c r="H184" s="217">
        <v>364</v>
      </c>
      <c r="I184" s="217" t="s">
        <v>1306</v>
      </c>
      <c r="J184" s="222"/>
    </row>
    <row r="185" spans="1:10" x14ac:dyDescent="0.25">
      <c r="A185" s="216" t="s">
        <v>16700</v>
      </c>
      <c r="B185" s="217" t="s">
        <v>2537</v>
      </c>
      <c r="C185" s="218" t="s">
        <v>16701</v>
      </c>
      <c r="D185" s="217" t="s">
        <v>2665</v>
      </c>
      <c r="E185" s="219">
        <v>41039</v>
      </c>
      <c r="F185" s="220">
        <f t="shared" si="3"/>
        <v>41070</v>
      </c>
      <c r="G185" s="221">
        <v>5771.3</v>
      </c>
      <c r="H185" s="217">
        <v>364</v>
      </c>
      <c r="I185" s="217" t="s">
        <v>1306</v>
      </c>
      <c r="J185" s="222"/>
    </row>
    <row r="186" spans="1:10" x14ac:dyDescent="0.25">
      <c r="A186" s="216" t="s">
        <v>16702</v>
      </c>
      <c r="B186" s="217" t="s">
        <v>2537</v>
      </c>
      <c r="C186" s="218" t="s">
        <v>16703</v>
      </c>
      <c r="D186" s="217" t="s">
        <v>2598</v>
      </c>
      <c r="E186" s="219">
        <v>41040</v>
      </c>
      <c r="F186" s="220">
        <f t="shared" si="3"/>
        <v>41071</v>
      </c>
      <c r="G186" s="221">
        <v>5771.3</v>
      </c>
      <c r="H186" s="217">
        <v>364</v>
      </c>
      <c r="I186" s="217" t="s">
        <v>1306</v>
      </c>
      <c r="J186" s="222"/>
    </row>
    <row r="187" spans="1:10" x14ac:dyDescent="0.25">
      <c r="A187" s="216" t="s">
        <v>16704</v>
      </c>
      <c r="B187" s="217" t="s">
        <v>2537</v>
      </c>
      <c r="C187" s="218" t="s">
        <v>16705</v>
      </c>
      <c r="D187" s="217" t="s">
        <v>2664</v>
      </c>
      <c r="E187" s="219">
        <v>41040</v>
      </c>
      <c r="F187" s="220">
        <f t="shared" si="3"/>
        <v>41071</v>
      </c>
      <c r="G187" s="221">
        <v>5771.3</v>
      </c>
      <c r="H187" s="217">
        <v>364</v>
      </c>
      <c r="I187" s="217" t="s">
        <v>1306</v>
      </c>
      <c r="J187" s="222"/>
    </row>
    <row r="188" spans="1:10" x14ac:dyDescent="0.25">
      <c r="A188" s="216" t="s">
        <v>16706</v>
      </c>
      <c r="B188" s="217" t="s">
        <v>2846</v>
      </c>
      <c r="C188" s="218" t="s">
        <v>16707</v>
      </c>
      <c r="D188" s="217" t="s">
        <v>3055</v>
      </c>
      <c r="E188" s="219">
        <v>41054</v>
      </c>
      <c r="F188" s="220">
        <f t="shared" si="3"/>
        <v>41085</v>
      </c>
      <c r="G188" s="221">
        <v>5771.3</v>
      </c>
      <c r="H188" s="217">
        <v>392</v>
      </c>
      <c r="I188" s="217" t="s">
        <v>1306</v>
      </c>
      <c r="J188" s="222"/>
    </row>
    <row r="189" spans="1:10" x14ac:dyDescent="0.25">
      <c r="A189" s="216" t="s">
        <v>16708</v>
      </c>
      <c r="B189" s="217" t="s">
        <v>2846</v>
      </c>
      <c r="C189" s="218" t="s">
        <v>16709</v>
      </c>
      <c r="D189" s="217" t="s">
        <v>3056</v>
      </c>
      <c r="E189" s="219">
        <v>41057</v>
      </c>
      <c r="F189" s="220">
        <f t="shared" si="3"/>
        <v>41088</v>
      </c>
      <c r="G189" s="221">
        <v>5771.3</v>
      </c>
      <c r="H189" s="217">
        <v>392</v>
      </c>
      <c r="I189" s="217" t="s">
        <v>1306</v>
      </c>
      <c r="J189" s="222"/>
    </row>
    <row r="190" spans="1:10" x14ac:dyDescent="0.25">
      <c r="A190" s="216" t="s">
        <v>16710</v>
      </c>
      <c r="B190" s="217" t="s">
        <v>184</v>
      </c>
      <c r="C190" s="218" t="s">
        <v>16711</v>
      </c>
      <c r="D190" s="217" t="s">
        <v>2914</v>
      </c>
      <c r="E190" s="219">
        <v>41046</v>
      </c>
      <c r="F190" s="220">
        <f t="shared" si="3"/>
        <v>41077</v>
      </c>
      <c r="G190" s="221">
        <v>5771.3</v>
      </c>
      <c r="H190" s="217">
        <v>366</v>
      </c>
      <c r="I190" s="217" t="s">
        <v>1306</v>
      </c>
      <c r="J190" s="222"/>
    </row>
    <row r="191" spans="1:10" x14ac:dyDescent="0.25">
      <c r="A191" s="216" t="s">
        <v>16712</v>
      </c>
      <c r="B191" s="217" t="s">
        <v>184</v>
      </c>
      <c r="C191" s="218" t="s">
        <v>16713</v>
      </c>
      <c r="D191" s="217" t="s">
        <v>2916</v>
      </c>
      <c r="E191" s="219">
        <v>41046</v>
      </c>
      <c r="F191" s="220">
        <f t="shared" si="3"/>
        <v>41077</v>
      </c>
      <c r="G191" s="221">
        <v>5771.3</v>
      </c>
      <c r="H191" s="217">
        <v>366</v>
      </c>
      <c r="I191" s="217" t="s">
        <v>1306</v>
      </c>
      <c r="J191" s="222"/>
    </row>
    <row r="192" spans="1:10" x14ac:dyDescent="0.25">
      <c r="A192" s="216" t="s">
        <v>16714</v>
      </c>
      <c r="B192" s="217" t="s">
        <v>2599</v>
      </c>
      <c r="C192" s="218" t="s">
        <v>16715</v>
      </c>
      <c r="D192" s="217" t="s">
        <v>2675</v>
      </c>
      <c r="E192" s="219">
        <v>41038</v>
      </c>
      <c r="F192" s="220">
        <f t="shared" si="3"/>
        <v>41069</v>
      </c>
      <c r="G192" s="221">
        <v>5771.3</v>
      </c>
      <c r="H192" s="217">
        <v>367</v>
      </c>
      <c r="I192" s="217" t="s">
        <v>1306</v>
      </c>
      <c r="J192" s="222"/>
    </row>
    <row r="193" spans="1:10" x14ac:dyDescent="0.25">
      <c r="A193" s="216" t="s">
        <v>16716</v>
      </c>
      <c r="B193" s="217" t="s">
        <v>2599</v>
      </c>
      <c r="C193" s="218" t="s">
        <v>16717</v>
      </c>
      <c r="D193" s="217" t="s">
        <v>2676</v>
      </c>
      <c r="E193" s="219">
        <v>41039</v>
      </c>
      <c r="F193" s="220">
        <f t="shared" si="3"/>
        <v>41070</v>
      </c>
      <c r="G193" s="221">
        <v>5771.3</v>
      </c>
      <c r="H193" s="217">
        <v>367</v>
      </c>
      <c r="I193" s="217" t="s">
        <v>1306</v>
      </c>
      <c r="J193" s="222"/>
    </row>
    <row r="194" spans="1:10" x14ac:dyDescent="0.25">
      <c r="A194" s="216" t="s">
        <v>16718</v>
      </c>
      <c r="B194" s="217" t="s">
        <v>2599</v>
      </c>
      <c r="C194" s="218" t="s">
        <v>16719</v>
      </c>
      <c r="D194" s="217" t="s">
        <v>2678</v>
      </c>
      <c r="E194" s="219">
        <v>41040</v>
      </c>
      <c r="F194" s="220">
        <f t="shared" si="3"/>
        <v>41071</v>
      </c>
      <c r="G194" s="221">
        <v>5771.3</v>
      </c>
      <c r="H194" s="217">
        <v>367</v>
      </c>
      <c r="I194" s="217" t="s">
        <v>1306</v>
      </c>
      <c r="J194" s="222"/>
    </row>
    <row r="195" spans="1:10" x14ac:dyDescent="0.25">
      <c r="A195" s="216" t="s">
        <v>16720</v>
      </c>
      <c r="B195" s="217" t="s">
        <v>2599</v>
      </c>
      <c r="C195" s="218" t="s">
        <v>16721</v>
      </c>
      <c r="D195" s="217" t="s">
        <v>2925</v>
      </c>
      <c r="E195" s="219">
        <v>41051</v>
      </c>
      <c r="F195" s="220">
        <f t="shared" si="3"/>
        <v>41082</v>
      </c>
      <c r="G195" s="221">
        <v>5771.3</v>
      </c>
      <c r="H195" s="217">
        <v>367</v>
      </c>
      <c r="I195" s="217" t="s">
        <v>1306</v>
      </c>
      <c r="J195" s="222"/>
    </row>
    <row r="196" spans="1:10" x14ac:dyDescent="0.25">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x14ac:dyDescent="0.25">
      <c r="A197" s="216" t="s">
        <v>16724</v>
      </c>
      <c r="B197" s="217" t="s">
        <v>2606</v>
      </c>
      <c r="C197" s="218" t="s">
        <v>16725</v>
      </c>
      <c r="D197" s="217" t="s">
        <v>2759</v>
      </c>
      <c r="E197" s="219">
        <v>41043</v>
      </c>
      <c r="F197" s="220">
        <f t="shared" si="4"/>
        <v>41074</v>
      </c>
      <c r="G197" s="221">
        <v>5771.3</v>
      </c>
      <c r="H197" s="217">
        <v>368</v>
      </c>
      <c r="I197" s="217" t="s">
        <v>1306</v>
      </c>
      <c r="J197" s="222"/>
    </row>
    <row r="198" spans="1:10" x14ac:dyDescent="0.25">
      <c r="A198" s="216" t="s">
        <v>16726</v>
      </c>
      <c r="B198" s="217" t="s">
        <v>2611</v>
      </c>
      <c r="C198" s="218" t="s">
        <v>16727</v>
      </c>
      <c r="D198" s="217" t="s">
        <v>2768</v>
      </c>
      <c r="E198" s="219">
        <v>41043</v>
      </c>
      <c r="F198" s="220">
        <f t="shared" si="4"/>
        <v>41074</v>
      </c>
      <c r="G198" s="221">
        <v>5771.3</v>
      </c>
      <c r="H198" s="217">
        <v>369</v>
      </c>
      <c r="I198" s="217" t="s">
        <v>1306</v>
      </c>
      <c r="J198" s="222"/>
    </row>
    <row r="199" spans="1:10" x14ac:dyDescent="0.25">
      <c r="A199" s="216" t="s">
        <v>16728</v>
      </c>
      <c r="B199" s="217" t="s">
        <v>16729</v>
      </c>
      <c r="C199" s="218" t="s">
        <v>16730</v>
      </c>
      <c r="D199" s="217" t="s">
        <v>2621</v>
      </c>
      <c r="E199" s="219">
        <v>41031</v>
      </c>
      <c r="F199" s="220">
        <f t="shared" si="4"/>
        <v>41062</v>
      </c>
      <c r="G199" s="221">
        <v>5771.3</v>
      </c>
      <c r="H199" s="217">
        <v>370</v>
      </c>
      <c r="I199" s="217" t="s">
        <v>1306</v>
      </c>
      <c r="J199" s="222"/>
    </row>
    <row r="200" spans="1:10" x14ac:dyDescent="0.25">
      <c r="A200" s="216" t="s">
        <v>16731</v>
      </c>
      <c r="B200" s="217" t="s">
        <v>2167</v>
      </c>
      <c r="C200" s="218" t="s">
        <v>16732</v>
      </c>
      <c r="D200" s="217" t="s">
        <v>3058</v>
      </c>
      <c r="E200" s="219">
        <v>41057</v>
      </c>
      <c r="F200" s="220">
        <f t="shared" si="4"/>
        <v>41088</v>
      </c>
      <c r="G200" s="221">
        <v>5771.3</v>
      </c>
      <c r="H200" s="217">
        <v>371</v>
      </c>
      <c r="I200" s="217" t="s">
        <v>1306</v>
      </c>
      <c r="J200" s="222"/>
    </row>
    <row r="201" spans="1:10" x14ac:dyDescent="0.25">
      <c r="A201" s="216" t="s">
        <v>16733</v>
      </c>
      <c r="B201" s="217" t="s">
        <v>16734</v>
      </c>
      <c r="C201" s="218" t="s">
        <v>16735</v>
      </c>
      <c r="D201" s="217" t="s">
        <v>2681</v>
      </c>
      <c r="E201" s="219">
        <v>41039</v>
      </c>
      <c r="F201" s="220">
        <f t="shared" si="4"/>
        <v>41070</v>
      </c>
      <c r="G201" s="221">
        <v>5771.3</v>
      </c>
      <c r="H201" s="217">
        <v>372</v>
      </c>
      <c r="I201" s="217" t="s">
        <v>1306</v>
      </c>
      <c r="J201" s="222"/>
    </row>
    <row r="202" spans="1:10" x14ac:dyDescent="0.25">
      <c r="A202" s="216" t="s">
        <v>16736</v>
      </c>
      <c r="B202" s="217" t="s">
        <v>2815</v>
      </c>
      <c r="C202" s="218" t="s">
        <v>16737</v>
      </c>
      <c r="D202" s="217" t="s">
        <v>3170</v>
      </c>
      <c r="E202" s="219">
        <v>41053</v>
      </c>
      <c r="F202" s="220">
        <f t="shared" si="4"/>
        <v>41084</v>
      </c>
      <c r="G202" s="221">
        <v>5771.3</v>
      </c>
      <c r="H202" s="217">
        <v>373</v>
      </c>
      <c r="I202" s="217" t="s">
        <v>1538</v>
      </c>
      <c r="J202" s="222"/>
    </row>
    <row r="203" spans="1:10" x14ac:dyDescent="0.25">
      <c r="A203" s="216" t="s">
        <v>16738</v>
      </c>
      <c r="B203" s="217" t="s">
        <v>2379</v>
      </c>
      <c r="C203" s="218" t="s">
        <v>16739</v>
      </c>
      <c r="D203" s="217" t="s">
        <v>2566</v>
      </c>
      <c r="E203" s="219">
        <v>41036</v>
      </c>
      <c r="F203" s="220">
        <f t="shared" si="4"/>
        <v>41067</v>
      </c>
      <c r="G203" s="221">
        <v>5771.3</v>
      </c>
      <c r="H203" s="217">
        <v>374</v>
      </c>
      <c r="I203" s="217" t="s">
        <v>1306</v>
      </c>
      <c r="J203" s="222"/>
    </row>
    <row r="204" spans="1:10" x14ac:dyDescent="0.25">
      <c r="A204" s="216" t="s">
        <v>16740</v>
      </c>
      <c r="B204" s="217" t="s">
        <v>2576</v>
      </c>
      <c r="C204" s="218" t="s">
        <v>16741</v>
      </c>
      <c r="D204" s="217" t="s">
        <v>2765</v>
      </c>
      <c r="E204" s="219">
        <v>41046</v>
      </c>
      <c r="F204" s="220">
        <f t="shared" si="4"/>
        <v>41077</v>
      </c>
      <c r="G204" s="221">
        <v>5771.3</v>
      </c>
      <c r="H204" s="217">
        <v>375</v>
      </c>
      <c r="I204" s="217" t="s">
        <v>1306</v>
      </c>
      <c r="J204" s="222"/>
    </row>
    <row r="205" spans="1:10" x14ac:dyDescent="0.25">
      <c r="A205" s="216" t="s">
        <v>16742</v>
      </c>
      <c r="B205" s="217" t="s">
        <v>2576</v>
      </c>
      <c r="C205" s="218" t="s">
        <v>16743</v>
      </c>
      <c r="D205" s="217" t="s">
        <v>3550</v>
      </c>
      <c r="E205" s="219">
        <v>41054</v>
      </c>
      <c r="F205" s="220">
        <f t="shared" si="4"/>
        <v>41085</v>
      </c>
      <c r="G205" s="221">
        <v>5771.3</v>
      </c>
      <c r="H205" s="217">
        <v>375</v>
      </c>
      <c r="I205" s="217" t="s">
        <v>1306</v>
      </c>
      <c r="J205" s="222"/>
    </row>
    <row r="206" spans="1:10" x14ac:dyDescent="0.25">
      <c r="A206" s="216" t="s">
        <v>16744</v>
      </c>
      <c r="B206" s="217" t="s">
        <v>2390</v>
      </c>
      <c r="C206" s="218" t="s">
        <v>16745</v>
      </c>
      <c r="D206" s="217" t="s">
        <v>2683</v>
      </c>
      <c r="E206" s="219">
        <v>41033</v>
      </c>
      <c r="F206" s="220">
        <f t="shared" si="4"/>
        <v>41064</v>
      </c>
      <c r="G206" s="221">
        <v>5771.3</v>
      </c>
      <c r="H206" s="217">
        <v>376</v>
      </c>
      <c r="I206" s="217" t="s">
        <v>1306</v>
      </c>
      <c r="J206" s="222"/>
    </row>
    <row r="207" spans="1:10" x14ac:dyDescent="0.25">
      <c r="A207" s="216" t="s">
        <v>16746</v>
      </c>
      <c r="B207" s="217" t="s">
        <v>2394</v>
      </c>
      <c r="C207" s="218" t="s">
        <v>16747</v>
      </c>
      <c r="D207" s="217" t="s">
        <v>2623</v>
      </c>
      <c r="E207" s="219">
        <v>41031</v>
      </c>
      <c r="F207" s="220">
        <f t="shared" si="4"/>
        <v>41062</v>
      </c>
      <c r="G207" s="221">
        <v>5771.3</v>
      </c>
      <c r="H207" s="217">
        <v>377</v>
      </c>
      <c r="I207" s="217" t="s">
        <v>1306</v>
      </c>
      <c r="J207" s="222"/>
    </row>
    <row r="208" spans="1:10" x14ac:dyDescent="0.25">
      <c r="A208" s="216" t="s">
        <v>16748</v>
      </c>
      <c r="B208" s="217" t="s">
        <v>2398</v>
      </c>
      <c r="C208" s="218" t="s">
        <v>16749</v>
      </c>
      <c r="D208" s="217" t="s">
        <v>2567</v>
      </c>
      <c r="E208" s="219">
        <v>41032</v>
      </c>
      <c r="F208" s="220">
        <f t="shared" si="4"/>
        <v>41063</v>
      </c>
      <c r="G208" s="221">
        <v>5771.3</v>
      </c>
      <c r="H208" s="217">
        <v>378</v>
      </c>
      <c r="I208" s="217" t="s">
        <v>1306</v>
      </c>
      <c r="J208" s="222"/>
    </row>
    <row r="209" spans="1:10" x14ac:dyDescent="0.25">
      <c r="A209" s="216" t="s">
        <v>16750</v>
      </c>
      <c r="B209" s="217" t="s">
        <v>2406</v>
      </c>
      <c r="C209" s="218" t="s">
        <v>16751</v>
      </c>
      <c r="D209" s="217" t="s">
        <v>3053</v>
      </c>
      <c r="E209" s="219">
        <v>41054</v>
      </c>
      <c r="F209" s="220">
        <f t="shared" si="4"/>
        <v>41085</v>
      </c>
      <c r="G209" s="221">
        <v>5771.3</v>
      </c>
      <c r="H209" s="217">
        <v>379</v>
      </c>
      <c r="I209" s="217" t="s">
        <v>1306</v>
      </c>
      <c r="J209" s="222"/>
    </row>
    <row r="210" spans="1:10" x14ac:dyDescent="0.25">
      <c r="A210" s="216" t="s">
        <v>16752</v>
      </c>
      <c r="B210" s="217" t="s">
        <v>2444</v>
      </c>
      <c r="C210" s="218" t="s">
        <v>16753</v>
      </c>
      <c r="D210" s="217" t="s">
        <v>2658</v>
      </c>
      <c r="E210" s="219">
        <v>41053</v>
      </c>
      <c r="F210" s="220">
        <f t="shared" si="4"/>
        <v>41084</v>
      </c>
      <c r="G210" s="221">
        <v>5771.3</v>
      </c>
      <c r="H210" s="217">
        <v>380</v>
      </c>
      <c r="I210" s="217" t="s">
        <v>1306</v>
      </c>
      <c r="J210" s="222"/>
    </row>
    <row r="211" spans="1:10" x14ac:dyDescent="0.25">
      <c r="A211" s="216" t="s">
        <v>16754</v>
      </c>
      <c r="B211" s="217" t="s">
        <v>2482</v>
      </c>
      <c r="C211" s="218" t="s">
        <v>16755</v>
      </c>
      <c r="D211" s="217" t="s">
        <v>2672</v>
      </c>
      <c r="E211" s="219">
        <v>41032</v>
      </c>
      <c r="F211" s="220">
        <f t="shared" si="4"/>
        <v>41063</v>
      </c>
      <c r="G211" s="221">
        <v>5771.3</v>
      </c>
      <c r="H211" s="217">
        <v>381</v>
      </c>
      <c r="I211" s="217" t="s">
        <v>1306</v>
      </c>
      <c r="J211" s="222"/>
    </row>
    <row r="212" spans="1:10" x14ac:dyDescent="0.25">
      <c r="A212" s="216" t="s">
        <v>16756</v>
      </c>
      <c r="B212" s="217" t="s">
        <v>2472</v>
      </c>
      <c r="C212" s="218" t="s">
        <v>16757</v>
      </c>
      <c r="D212" s="217" t="s">
        <v>2596</v>
      </c>
      <c r="E212" s="219">
        <v>41032</v>
      </c>
      <c r="F212" s="220">
        <f t="shared" si="4"/>
        <v>41063</v>
      </c>
      <c r="G212" s="221">
        <v>5771.3</v>
      </c>
      <c r="H212" s="217">
        <v>382</v>
      </c>
      <c r="I212" s="217" t="s">
        <v>1306</v>
      </c>
      <c r="J212" s="222"/>
    </row>
    <row r="213" spans="1:10" x14ac:dyDescent="0.25">
      <c r="A213" s="216" t="s">
        <v>16758</v>
      </c>
      <c r="B213" s="217" t="s">
        <v>2489</v>
      </c>
      <c r="C213" s="218" t="s">
        <v>16759</v>
      </c>
      <c r="D213" s="217" t="s">
        <v>2659</v>
      </c>
      <c r="E213" s="219">
        <v>41032</v>
      </c>
      <c r="F213" s="220">
        <f t="shared" si="4"/>
        <v>41063</v>
      </c>
      <c r="G213" s="221">
        <v>5771.3</v>
      </c>
      <c r="H213" s="217">
        <v>383</v>
      </c>
      <c r="I213" s="217" t="s">
        <v>1306</v>
      </c>
      <c r="J213" s="222"/>
    </row>
    <row r="214" spans="1:10" x14ac:dyDescent="0.25">
      <c r="A214" s="216" t="s">
        <v>16760</v>
      </c>
      <c r="B214" s="217" t="s">
        <v>1792</v>
      </c>
      <c r="C214" s="218" t="s">
        <v>16761</v>
      </c>
      <c r="D214" s="217" t="s">
        <v>3054</v>
      </c>
      <c r="E214" s="219">
        <v>41053</v>
      </c>
      <c r="F214" s="220">
        <f t="shared" si="4"/>
        <v>41084</v>
      </c>
      <c r="G214" s="221">
        <v>5771.3</v>
      </c>
      <c r="H214" s="217">
        <v>384</v>
      </c>
      <c r="I214" s="217" t="s">
        <v>1306</v>
      </c>
      <c r="J214" s="222"/>
    </row>
    <row r="215" spans="1:10" x14ac:dyDescent="0.25">
      <c r="A215" s="216" t="s">
        <v>16762</v>
      </c>
      <c r="B215" s="217" t="s">
        <v>2492</v>
      </c>
      <c r="C215" s="218" t="s">
        <v>16763</v>
      </c>
      <c r="D215" s="217" t="s">
        <v>2624</v>
      </c>
      <c r="E215" s="219">
        <v>41031</v>
      </c>
      <c r="F215" s="220">
        <f t="shared" si="4"/>
        <v>41062</v>
      </c>
      <c r="G215" s="221">
        <v>5771.3</v>
      </c>
      <c r="H215" s="217">
        <v>385</v>
      </c>
      <c r="I215" s="217" t="s">
        <v>1306</v>
      </c>
      <c r="J215" s="222"/>
    </row>
    <row r="216" spans="1:10" x14ac:dyDescent="0.25">
      <c r="A216" s="224" t="s">
        <v>16764</v>
      </c>
      <c r="B216" s="225" t="s">
        <v>2533</v>
      </c>
      <c r="C216" s="226" t="s">
        <v>16765</v>
      </c>
      <c r="D216" s="225" t="s">
        <v>2662</v>
      </c>
      <c r="E216" s="227">
        <v>41036</v>
      </c>
      <c r="F216" s="220">
        <f t="shared" si="4"/>
        <v>41067</v>
      </c>
      <c r="G216" s="221">
        <v>5771.3</v>
      </c>
      <c r="H216" s="225">
        <v>386</v>
      </c>
      <c r="I216" s="225" t="s">
        <v>1306</v>
      </c>
      <c r="J216" s="228"/>
    </row>
    <row r="217" spans="1:10" x14ac:dyDescent="0.25">
      <c r="A217" s="224" t="s">
        <v>16766</v>
      </c>
      <c r="B217" s="225" t="s">
        <v>2569</v>
      </c>
      <c r="C217" s="226" t="s">
        <v>16767</v>
      </c>
      <c r="D217" s="225" t="s">
        <v>2695</v>
      </c>
      <c r="E217" s="227">
        <v>41039</v>
      </c>
      <c r="F217" s="220">
        <f t="shared" si="4"/>
        <v>41070</v>
      </c>
      <c r="G217" s="221">
        <v>5771.3</v>
      </c>
      <c r="H217" s="225">
        <v>387</v>
      </c>
      <c r="I217" s="225" t="s">
        <v>1306</v>
      </c>
      <c r="J217" s="228"/>
    </row>
    <row r="218" spans="1:10" x14ac:dyDescent="0.25">
      <c r="A218" s="224" t="s">
        <v>16768</v>
      </c>
      <c r="B218" s="225" t="s">
        <v>2569</v>
      </c>
      <c r="C218" s="226" t="s">
        <v>16769</v>
      </c>
      <c r="D218" s="225" t="s">
        <v>2694</v>
      </c>
      <c r="E218" s="227">
        <v>41040</v>
      </c>
      <c r="F218" s="220">
        <f t="shared" si="4"/>
        <v>41071</v>
      </c>
      <c r="G218" s="221">
        <v>5771.3</v>
      </c>
      <c r="H218" s="225">
        <v>387</v>
      </c>
      <c r="I218" s="225" t="s">
        <v>1306</v>
      </c>
      <c r="J218" s="228"/>
    </row>
    <row r="219" spans="1:10" x14ac:dyDescent="0.25">
      <c r="A219" s="216" t="s">
        <v>16770</v>
      </c>
      <c r="B219" s="217" t="s">
        <v>16771</v>
      </c>
      <c r="C219" s="218" t="s">
        <v>16772</v>
      </c>
      <c r="D219" s="217" t="s">
        <v>2204</v>
      </c>
      <c r="E219" s="219">
        <v>41031</v>
      </c>
      <c r="F219" s="220">
        <f t="shared" si="4"/>
        <v>41062</v>
      </c>
      <c r="G219" s="221">
        <v>5771.3</v>
      </c>
      <c r="H219" s="217">
        <v>388</v>
      </c>
      <c r="I219" s="217" t="s">
        <v>1538</v>
      </c>
      <c r="J219" s="222"/>
    </row>
    <row r="220" spans="1:10" x14ac:dyDescent="0.25">
      <c r="A220" s="224" t="s">
        <v>16773</v>
      </c>
      <c r="B220" s="225" t="s">
        <v>270</v>
      </c>
      <c r="C220" s="226" t="s">
        <v>16774</v>
      </c>
      <c r="D220" s="225" t="s">
        <v>2349</v>
      </c>
      <c r="E220" s="227">
        <v>41032</v>
      </c>
      <c r="F220" s="220">
        <f t="shared" si="4"/>
        <v>41063</v>
      </c>
      <c r="G220" s="221">
        <v>5771.3</v>
      </c>
      <c r="H220" s="225">
        <v>389</v>
      </c>
      <c r="I220" s="225" t="s">
        <v>1306</v>
      </c>
      <c r="J220" s="228"/>
    </row>
    <row r="221" spans="1:10" x14ac:dyDescent="0.25">
      <c r="A221" s="216" t="s">
        <v>16775</v>
      </c>
      <c r="B221" s="217" t="s">
        <v>270</v>
      </c>
      <c r="C221" s="218" t="s">
        <v>16776</v>
      </c>
      <c r="D221" s="217" t="s">
        <v>2371</v>
      </c>
      <c r="E221" s="227">
        <v>41032</v>
      </c>
      <c r="F221" s="220">
        <f t="shared" si="4"/>
        <v>41063</v>
      </c>
      <c r="G221" s="221">
        <v>5771.3</v>
      </c>
      <c r="H221" s="217">
        <v>389</v>
      </c>
      <c r="I221" s="217" t="s">
        <v>1306</v>
      </c>
      <c r="J221" s="222"/>
    </row>
    <row r="222" spans="1:10" x14ac:dyDescent="0.25">
      <c r="A222" s="216" t="s">
        <v>16777</v>
      </c>
      <c r="B222" s="217" t="s">
        <v>270</v>
      </c>
      <c r="C222" s="218" t="s">
        <v>16778</v>
      </c>
      <c r="D222" s="217" t="s">
        <v>2692</v>
      </c>
      <c r="E222" s="227">
        <v>41038</v>
      </c>
      <c r="F222" s="220">
        <f t="shared" si="4"/>
        <v>41069</v>
      </c>
      <c r="G222" s="221">
        <v>5771.3</v>
      </c>
      <c r="H222" s="217">
        <v>389</v>
      </c>
      <c r="I222" s="217" t="s">
        <v>1538</v>
      </c>
      <c r="J222" s="222"/>
    </row>
    <row r="223" spans="1:10" x14ac:dyDescent="0.25">
      <c r="A223" s="216" t="s">
        <v>16779</v>
      </c>
      <c r="B223" s="217" t="s">
        <v>1624</v>
      </c>
      <c r="C223" s="218" t="s">
        <v>16780</v>
      </c>
      <c r="D223" s="217" t="s">
        <v>3186</v>
      </c>
      <c r="E223" s="227">
        <v>41058</v>
      </c>
      <c r="F223" s="220">
        <f t="shared" si="4"/>
        <v>41089</v>
      </c>
      <c r="G223" s="221">
        <v>5771.3</v>
      </c>
      <c r="H223" s="217">
        <v>390</v>
      </c>
      <c r="I223" s="217" t="s">
        <v>1306</v>
      </c>
      <c r="J223" s="222"/>
    </row>
    <row r="224" spans="1:10" x14ac:dyDescent="0.25">
      <c r="A224" s="216" t="s">
        <v>16781</v>
      </c>
      <c r="B224" s="217" t="s">
        <v>2440</v>
      </c>
      <c r="C224" s="218" t="s">
        <v>16782</v>
      </c>
      <c r="D224" s="217" t="s">
        <v>3190</v>
      </c>
      <c r="E224" s="227">
        <v>41059</v>
      </c>
      <c r="F224" s="220">
        <f t="shared" si="4"/>
        <v>41090</v>
      </c>
      <c r="G224" s="221">
        <v>5771.3</v>
      </c>
      <c r="H224" s="217">
        <v>391</v>
      </c>
      <c r="I224" s="217" t="s">
        <v>1306</v>
      </c>
      <c r="J224" s="222"/>
    </row>
    <row r="225" spans="1:10" x14ac:dyDescent="0.25">
      <c r="A225" s="216" t="s">
        <v>16783</v>
      </c>
      <c r="B225" s="217" t="s">
        <v>2846</v>
      </c>
      <c r="C225" s="218" t="s">
        <v>16784</v>
      </c>
      <c r="D225" s="217" t="s">
        <v>3057</v>
      </c>
      <c r="E225" s="227">
        <v>41060</v>
      </c>
      <c r="F225" s="220">
        <f>E225+30</f>
        <v>41090</v>
      </c>
      <c r="G225" s="221">
        <v>5771.3</v>
      </c>
      <c r="H225" s="217">
        <v>402</v>
      </c>
      <c r="I225" s="217" t="s">
        <v>1306</v>
      </c>
      <c r="J225" s="222"/>
    </row>
    <row r="226" spans="1:10" x14ac:dyDescent="0.25">
      <c r="A226" s="216" t="s">
        <v>16785</v>
      </c>
      <c r="B226" s="217" t="s">
        <v>2343</v>
      </c>
      <c r="C226" s="218" t="s">
        <v>16786</v>
      </c>
      <c r="D226" s="217" t="s">
        <v>2687</v>
      </c>
      <c r="E226" s="227">
        <v>41060</v>
      </c>
      <c r="F226" s="220">
        <f>E226+30</f>
        <v>41090</v>
      </c>
      <c r="G226" s="221">
        <v>5771.3</v>
      </c>
      <c r="H226" s="217">
        <v>403</v>
      </c>
      <c r="I226" s="217" t="s">
        <v>1306</v>
      </c>
      <c r="J226" s="222"/>
    </row>
    <row r="227" spans="1:10" x14ac:dyDescent="0.25">
      <c r="A227" s="216" t="s">
        <v>16787</v>
      </c>
      <c r="B227" s="217" t="s">
        <v>2343</v>
      </c>
      <c r="C227" s="218" t="s">
        <v>16788</v>
      </c>
      <c r="D227" s="217" t="s">
        <v>2666</v>
      </c>
      <c r="E227" s="227">
        <v>41064</v>
      </c>
      <c r="F227" s="220">
        <f t="shared" si="4"/>
        <v>41095</v>
      </c>
      <c r="G227" s="221">
        <v>5771.3</v>
      </c>
      <c r="H227" s="217">
        <v>403</v>
      </c>
      <c r="I227" s="217" t="s">
        <v>1306</v>
      </c>
      <c r="J227" s="222"/>
    </row>
    <row r="228" spans="1:10" x14ac:dyDescent="0.25">
      <c r="A228" s="216" t="s">
        <v>16789</v>
      </c>
      <c r="B228" s="217" t="s">
        <v>2343</v>
      </c>
      <c r="C228" s="218" t="s">
        <v>16790</v>
      </c>
      <c r="D228" s="217" t="s">
        <v>2667</v>
      </c>
      <c r="E228" s="227">
        <v>41078</v>
      </c>
      <c r="F228" s="220">
        <f t="shared" si="4"/>
        <v>41109</v>
      </c>
      <c r="G228" s="221">
        <v>5771.3</v>
      </c>
      <c r="H228" s="217">
        <v>403</v>
      </c>
      <c r="I228" s="217" t="s">
        <v>1306</v>
      </c>
      <c r="J228" s="222"/>
    </row>
    <row r="229" spans="1:10" x14ac:dyDescent="0.25">
      <c r="A229" s="216" t="s">
        <v>16791</v>
      </c>
      <c r="B229" s="217" t="s">
        <v>1861</v>
      </c>
      <c r="C229" s="226">
        <v>3450</v>
      </c>
      <c r="D229" s="225" t="s">
        <v>2918</v>
      </c>
      <c r="E229" s="227">
        <v>41082</v>
      </c>
      <c r="F229" s="220">
        <f t="shared" si="4"/>
        <v>41113</v>
      </c>
      <c r="G229" s="229">
        <v>5771.3</v>
      </c>
      <c r="H229" s="217">
        <v>404</v>
      </c>
      <c r="I229" s="225" t="s">
        <v>1306</v>
      </c>
      <c r="J229" s="228"/>
    </row>
    <row r="230" spans="1:10" x14ac:dyDescent="0.25">
      <c r="A230" s="216" t="s">
        <v>16792</v>
      </c>
      <c r="B230" s="217" t="s">
        <v>1861</v>
      </c>
      <c r="C230" s="226" t="s">
        <v>16793</v>
      </c>
      <c r="D230" s="217" t="s">
        <v>3039</v>
      </c>
      <c r="E230" s="227">
        <v>41085</v>
      </c>
      <c r="F230" s="220">
        <f t="shared" si="4"/>
        <v>41116</v>
      </c>
      <c r="G230" s="229">
        <v>5771.3</v>
      </c>
      <c r="H230" s="217">
        <v>404</v>
      </c>
      <c r="I230" s="225" t="s">
        <v>1306</v>
      </c>
      <c r="J230" s="228"/>
    </row>
    <row r="231" spans="1:10" x14ac:dyDescent="0.25">
      <c r="A231" s="216" t="s">
        <v>16794</v>
      </c>
      <c r="B231" s="217" t="s">
        <v>1861</v>
      </c>
      <c r="C231" s="226">
        <v>3443</v>
      </c>
      <c r="D231" s="217" t="s">
        <v>3042</v>
      </c>
      <c r="E231" s="227">
        <v>41087</v>
      </c>
      <c r="F231" s="220">
        <f t="shared" si="4"/>
        <v>41118</v>
      </c>
      <c r="G231" s="229">
        <v>5771.3</v>
      </c>
      <c r="H231" s="217">
        <v>404</v>
      </c>
      <c r="I231" s="225" t="s">
        <v>1306</v>
      </c>
      <c r="J231" s="228"/>
    </row>
    <row r="232" spans="1:10" x14ac:dyDescent="0.25">
      <c r="A232" s="216" t="s">
        <v>16795</v>
      </c>
      <c r="B232" s="217" t="s">
        <v>1861</v>
      </c>
      <c r="C232" s="226">
        <v>3442</v>
      </c>
      <c r="D232" s="217" t="s">
        <v>3043</v>
      </c>
      <c r="E232" s="227">
        <v>41087</v>
      </c>
      <c r="F232" s="220">
        <f t="shared" si="4"/>
        <v>41118</v>
      </c>
      <c r="G232" s="229">
        <v>5771.3</v>
      </c>
      <c r="H232" s="217">
        <v>404</v>
      </c>
      <c r="I232" s="225" t="s">
        <v>1306</v>
      </c>
      <c r="J232" s="228"/>
    </row>
    <row r="233" spans="1:10" x14ac:dyDescent="0.25">
      <c r="A233" s="216" t="s">
        <v>16796</v>
      </c>
      <c r="B233" s="217" t="s">
        <v>186</v>
      </c>
      <c r="C233" s="226" t="s">
        <v>16797</v>
      </c>
      <c r="D233" s="217" t="s">
        <v>3374</v>
      </c>
      <c r="E233" s="227">
        <v>41064</v>
      </c>
      <c r="F233" s="220">
        <f t="shared" si="4"/>
        <v>41095</v>
      </c>
      <c r="G233" s="229">
        <v>5771.3</v>
      </c>
      <c r="H233" s="217">
        <v>405</v>
      </c>
      <c r="I233" s="225" t="s">
        <v>1306</v>
      </c>
      <c r="J233" s="228"/>
    </row>
    <row r="234" spans="1:10" x14ac:dyDescent="0.25">
      <c r="A234" s="216" t="s">
        <v>16798</v>
      </c>
      <c r="B234" s="217" t="s">
        <v>186</v>
      </c>
      <c r="C234" s="226" t="s">
        <v>16799</v>
      </c>
      <c r="D234" s="217" t="s">
        <v>2668</v>
      </c>
      <c r="E234" s="227">
        <v>41066</v>
      </c>
      <c r="F234" s="220">
        <f t="shared" si="4"/>
        <v>41097</v>
      </c>
      <c r="G234" s="229">
        <v>5771.3</v>
      </c>
      <c r="H234" s="217">
        <v>405</v>
      </c>
      <c r="I234" s="225" t="s">
        <v>1306</v>
      </c>
      <c r="J234" s="228"/>
    </row>
    <row r="235" spans="1:10" x14ac:dyDescent="0.25">
      <c r="A235" s="216" t="s">
        <v>16800</v>
      </c>
      <c r="B235" s="217" t="s">
        <v>186</v>
      </c>
      <c r="C235" s="226" t="s">
        <v>16801</v>
      </c>
      <c r="D235" s="217" t="s">
        <v>3828</v>
      </c>
      <c r="E235" s="227">
        <v>41082</v>
      </c>
      <c r="F235" s="220">
        <f t="shared" si="4"/>
        <v>41113</v>
      </c>
      <c r="G235" s="229">
        <v>5771.3</v>
      </c>
      <c r="H235" s="217">
        <v>405</v>
      </c>
      <c r="I235" s="225" t="s">
        <v>1306</v>
      </c>
      <c r="J235" s="228"/>
    </row>
    <row r="236" spans="1:10" x14ac:dyDescent="0.25">
      <c r="A236" s="216" t="s">
        <v>16802</v>
      </c>
      <c r="B236" s="217" t="s">
        <v>2611</v>
      </c>
      <c r="C236" s="226" t="s">
        <v>16803</v>
      </c>
      <c r="D236" s="217" t="s">
        <v>3191</v>
      </c>
      <c r="E236" s="227">
        <v>41060</v>
      </c>
      <c r="F236" s="220">
        <f>E236+30</f>
        <v>41090</v>
      </c>
      <c r="G236" s="229">
        <v>5771.3</v>
      </c>
      <c r="H236" s="217">
        <v>406</v>
      </c>
      <c r="I236" s="225" t="s">
        <v>1306</v>
      </c>
      <c r="J236" s="228"/>
    </row>
    <row r="237" spans="1:10" x14ac:dyDescent="0.25">
      <c r="A237" s="216" t="s">
        <v>16804</v>
      </c>
      <c r="B237" s="217" t="s">
        <v>2611</v>
      </c>
      <c r="C237" s="226" t="s">
        <v>16805</v>
      </c>
      <c r="D237" s="217" t="s">
        <v>3180</v>
      </c>
      <c r="E237" s="227">
        <v>41060</v>
      </c>
      <c r="F237" s="220">
        <f>E237+30</f>
        <v>41090</v>
      </c>
      <c r="G237" s="229">
        <v>5771.3</v>
      </c>
      <c r="H237" s="217">
        <v>406</v>
      </c>
      <c r="I237" s="225" t="s">
        <v>1306</v>
      </c>
      <c r="J237" s="228"/>
    </row>
    <row r="238" spans="1:10" x14ac:dyDescent="0.25">
      <c r="A238" s="216" t="s">
        <v>16806</v>
      </c>
      <c r="B238" s="217" t="s">
        <v>2861</v>
      </c>
      <c r="C238" s="226">
        <v>3497</v>
      </c>
      <c r="D238" s="217" t="s">
        <v>3991</v>
      </c>
      <c r="E238" s="227">
        <v>41087</v>
      </c>
      <c r="F238" s="220">
        <f t="shared" si="4"/>
        <v>41118</v>
      </c>
      <c r="G238" s="229">
        <v>5771.3</v>
      </c>
      <c r="H238" s="217">
        <v>407</v>
      </c>
      <c r="I238" s="225" t="s">
        <v>1538</v>
      </c>
      <c r="J238" s="228"/>
    </row>
    <row r="239" spans="1:10" x14ac:dyDescent="0.25">
      <c r="A239" s="216" t="s">
        <v>16807</v>
      </c>
      <c r="B239" s="217" t="s">
        <v>2861</v>
      </c>
      <c r="C239" s="226">
        <v>3498</v>
      </c>
      <c r="D239" s="217" t="s">
        <v>3993</v>
      </c>
      <c r="E239" s="227">
        <v>41087</v>
      </c>
      <c r="F239" s="220">
        <f t="shared" si="4"/>
        <v>41118</v>
      </c>
      <c r="G239" s="229">
        <v>5771.3</v>
      </c>
      <c r="H239" s="217">
        <v>407</v>
      </c>
      <c r="I239" s="225" t="s">
        <v>1538</v>
      </c>
      <c r="J239" s="228"/>
    </row>
    <row r="240" spans="1:10" x14ac:dyDescent="0.25">
      <c r="A240" s="216" t="s">
        <v>16808</v>
      </c>
      <c r="B240" s="217" t="s">
        <v>926</v>
      </c>
      <c r="C240" s="226" t="s">
        <v>16809</v>
      </c>
      <c r="D240" s="217" t="s">
        <v>3549</v>
      </c>
      <c r="E240" s="227">
        <v>41079</v>
      </c>
      <c r="F240" s="220">
        <f t="shared" si="4"/>
        <v>41110</v>
      </c>
      <c r="G240" s="229">
        <v>5771.3</v>
      </c>
      <c r="H240" s="217">
        <v>408</v>
      </c>
      <c r="I240" s="225" t="s">
        <v>1306</v>
      </c>
      <c r="J240" s="228"/>
    </row>
    <row r="241" spans="1:10" x14ac:dyDescent="0.25">
      <c r="A241" s="216" t="s">
        <v>16810</v>
      </c>
      <c r="B241" s="217" t="s">
        <v>202</v>
      </c>
      <c r="C241" s="226">
        <v>3500</v>
      </c>
      <c r="D241" s="217" t="s">
        <v>4909</v>
      </c>
      <c r="E241" s="227">
        <v>41087</v>
      </c>
      <c r="F241" s="220">
        <f t="shared" si="4"/>
        <v>41118</v>
      </c>
      <c r="G241" s="229">
        <v>5771.3</v>
      </c>
      <c r="H241" s="217">
        <v>409</v>
      </c>
      <c r="I241" s="225" t="s">
        <v>1538</v>
      </c>
      <c r="J241" s="228"/>
    </row>
    <row r="242" spans="1:10" x14ac:dyDescent="0.25">
      <c r="A242" s="216" t="s">
        <v>16811</v>
      </c>
      <c r="B242" s="217" t="s">
        <v>202</v>
      </c>
      <c r="C242" s="226">
        <v>3501</v>
      </c>
      <c r="D242" s="217" t="s">
        <v>3990</v>
      </c>
      <c r="E242" s="227">
        <v>41087</v>
      </c>
      <c r="F242" s="220">
        <f t="shared" si="4"/>
        <v>41118</v>
      </c>
      <c r="G242" s="229">
        <v>5771.3</v>
      </c>
      <c r="H242" s="217">
        <v>409</v>
      </c>
      <c r="I242" s="225" t="s">
        <v>1538</v>
      </c>
      <c r="J242" s="228"/>
    </row>
    <row r="243" spans="1:10" x14ac:dyDescent="0.25">
      <c r="A243" s="216" t="s">
        <v>16812</v>
      </c>
      <c r="B243" s="217" t="s">
        <v>202</v>
      </c>
      <c r="C243" s="226">
        <v>3502</v>
      </c>
      <c r="D243" s="217" t="s">
        <v>4084</v>
      </c>
      <c r="E243" s="227">
        <v>41089</v>
      </c>
      <c r="F243" s="220">
        <f t="shared" si="4"/>
        <v>41120</v>
      </c>
      <c r="G243" s="229">
        <v>5771.3</v>
      </c>
      <c r="H243" s="217">
        <v>409</v>
      </c>
      <c r="I243" s="225" t="s">
        <v>1538</v>
      </c>
      <c r="J243" s="228"/>
    </row>
    <row r="244" spans="1:10" x14ac:dyDescent="0.25">
      <c r="A244" s="216" t="s">
        <v>16813</v>
      </c>
      <c r="B244" s="217" t="s">
        <v>2815</v>
      </c>
      <c r="C244" s="226" t="s">
        <v>16814</v>
      </c>
      <c r="D244" s="217" t="s">
        <v>3551</v>
      </c>
      <c r="E244" s="227">
        <v>41079</v>
      </c>
      <c r="F244" s="220">
        <f t="shared" si="4"/>
        <v>41110</v>
      </c>
      <c r="G244" s="229">
        <v>5771.3</v>
      </c>
      <c r="H244" s="217">
        <v>410</v>
      </c>
      <c r="I244" s="225" t="s">
        <v>1538</v>
      </c>
      <c r="J244" s="228"/>
    </row>
    <row r="245" spans="1:10" x14ac:dyDescent="0.25">
      <c r="A245" s="216" t="s">
        <v>16815</v>
      </c>
      <c r="B245" s="217" t="s">
        <v>2815</v>
      </c>
      <c r="C245" s="226" t="s">
        <v>16816</v>
      </c>
      <c r="D245" s="217" t="s">
        <v>3552</v>
      </c>
      <c r="E245" s="227">
        <v>41079</v>
      </c>
      <c r="F245" s="220">
        <f t="shared" si="4"/>
        <v>41110</v>
      </c>
      <c r="G245" s="229">
        <v>5771.3</v>
      </c>
      <c r="H245" s="217">
        <v>410</v>
      </c>
      <c r="I245" s="225" t="s">
        <v>1538</v>
      </c>
      <c r="J245" s="228"/>
    </row>
    <row r="246" spans="1:10" x14ac:dyDescent="0.25">
      <c r="A246" s="216" t="s">
        <v>16817</v>
      </c>
      <c r="B246" s="217" t="s">
        <v>208</v>
      </c>
      <c r="C246" s="226" t="s">
        <v>16818</v>
      </c>
      <c r="D246" s="217" t="s">
        <v>418</v>
      </c>
      <c r="E246" s="227">
        <v>41086</v>
      </c>
      <c r="F246" s="220">
        <f t="shared" si="4"/>
        <v>41117</v>
      </c>
      <c r="G246" s="229">
        <v>5771.3</v>
      </c>
      <c r="H246" s="217">
        <v>411</v>
      </c>
      <c r="I246" s="225" t="s">
        <v>1306</v>
      </c>
      <c r="J246" s="228"/>
    </row>
    <row r="247" spans="1:10" x14ac:dyDescent="0.25">
      <c r="A247" s="216" t="s">
        <v>16819</v>
      </c>
      <c r="B247" s="217" t="s">
        <v>1792</v>
      </c>
      <c r="C247" s="226">
        <v>3512</v>
      </c>
      <c r="D247" s="217" t="s">
        <v>4082</v>
      </c>
      <c r="E247" s="227">
        <v>41089</v>
      </c>
      <c r="F247" s="220">
        <f t="shared" si="4"/>
        <v>41120</v>
      </c>
      <c r="G247" s="229">
        <v>5771.3</v>
      </c>
      <c r="H247" s="217">
        <v>412</v>
      </c>
      <c r="I247" s="225" t="s">
        <v>1538</v>
      </c>
      <c r="J247" s="228"/>
    </row>
    <row r="248" spans="1:10" x14ac:dyDescent="0.25">
      <c r="A248" s="216" t="s">
        <v>16820</v>
      </c>
      <c r="B248" s="217" t="s">
        <v>2696</v>
      </c>
      <c r="C248" s="226">
        <v>3456</v>
      </c>
      <c r="D248" s="217" t="s">
        <v>3046</v>
      </c>
      <c r="E248" s="227">
        <v>41082</v>
      </c>
      <c r="F248" s="220">
        <f t="shared" si="4"/>
        <v>41113</v>
      </c>
      <c r="G248" s="229">
        <v>5771.3</v>
      </c>
      <c r="H248" s="217">
        <v>413</v>
      </c>
      <c r="I248" s="225" t="s">
        <v>1306</v>
      </c>
      <c r="J248" s="228"/>
    </row>
    <row r="249" spans="1:10" x14ac:dyDescent="0.25">
      <c r="A249" s="216" t="s">
        <v>16821</v>
      </c>
      <c r="B249" s="217" t="s">
        <v>2696</v>
      </c>
      <c r="C249" s="226">
        <v>3457</v>
      </c>
      <c r="D249" s="217" t="s">
        <v>3047</v>
      </c>
      <c r="E249" s="227">
        <v>41082</v>
      </c>
      <c r="F249" s="220">
        <f t="shared" si="4"/>
        <v>41113</v>
      </c>
      <c r="G249" s="229">
        <v>5771.3</v>
      </c>
      <c r="H249" s="217">
        <v>413</v>
      </c>
      <c r="I249" s="225" t="s">
        <v>1306</v>
      </c>
      <c r="J249" s="228"/>
    </row>
    <row r="250" spans="1:10" x14ac:dyDescent="0.25">
      <c r="A250" s="216" t="s">
        <v>16822</v>
      </c>
      <c r="B250" s="217" t="s">
        <v>2696</v>
      </c>
      <c r="C250" s="226" t="s">
        <v>16823</v>
      </c>
      <c r="D250" s="217" t="s">
        <v>3900</v>
      </c>
      <c r="E250" s="227">
        <v>41085</v>
      </c>
      <c r="F250" s="220">
        <f t="shared" si="4"/>
        <v>41116</v>
      </c>
      <c r="G250" s="229">
        <v>5771.3</v>
      </c>
      <c r="H250" s="217">
        <v>413</v>
      </c>
      <c r="I250" s="225" t="s">
        <v>1306</v>
      </c>
      <c r="J250" s="228"/>
    </row>
    <row r="251" spans="1:10" x14ac:dyDescent="0.25">
      <c r="A251" s="216" t="s">
        <v>16824</v>
      </c>
      <c r="B251" s="217" t="s">
        <v>1176</v>
      </c>
      <c r="C251" s="226">
        <v>3485</v>
      </c>
      <c r="D251" s="217" t="s">
        <v>4054</v>
      </c>
      <c r="E251" s="227">
        <v>41089</v>
      </c>
      <c r="F251" s="220">
        <f t="shared" si="4"/>
        <v>41120</v>
      </c>
      <c r="G251" s="229">
        <v>5771.3</v>
      </c>
      <c r="H251" s="217">
        <v>414</v>
      </c>
      <c r="I251" s="225" t="s">
        <v>1306</v>
      </c>
      <c r="J251" s="228"/>
    </row>
    <row r="252" spans="1:10" x14ac:dyDescent="0.25">
      <c r="A252" s="216" t="s">
        <v>16825</v>
      </c>
      <c r="B252" s="217" t="s">
        <v>3083</v>
      </c>
      <c r="C252" s="226">
        <v>3555</v>
      </c>
      <c r="D252" s="217" t="s">
        <v>3919</v>
      </c>
      <c r="E252" s="227">
        <v>41086</v>
      </c>
      <c r="F252" s="220">
        <f t="shared" si="4"/>
        <v>41117</v>
      </c>
      <c r="G252" s="229">
        <v>5771.3</v>
      </c>
      <c r="H252" s="217">
        <v>415</v>
      </c>
      <c r="I252" s="225" t="s">
        <v>1306</v>
      </c>
      <c r="J252" s="228"/>
    </row>
    <row r="253" spans="1:10" x14ac:dyDescent="0.25">
      <c r="A253" s="216" t="s">
        <v>16826</v>
      </c>
      <c r="B253" s="217" t="s">
        <v>3080</v>
      </c>
      <c r="C253" s="226" t="s">
        <v>16827</v>
      </c>
      <c r="D253" s="217" t="s">
        <v>4055</v>
      </c>
      <c r="E253" s="227">
        <v>41088</v>
      </c>
      <c r="F253" s="220">
        <f t="shared" si="4"/>
        <v>41119</v>
      </c>
      <c r="G253" s="229">
        <v>5771.3</v>
      </c>
      <c r="H253" s="217">
        <v>416</v>
      </c>
      <c r="I253" s="225" t="s">
        <v>1306</v>
      </c>
      <c r="J253" s="228"/>
    </row>
    <row r="254" spans="1:10" x14ac:dyDescent="0.25">
      <c r="A254" s="216" t="s">
        <v>16828</v>
      </c>
      <c r="B254" s="217" t="s">
        <v>119</v>
      </c>
      <c r="C254" s="226">
        <v>3445</v>
      </c>
      <c r="D254" s="217" t="s">
        <v>3040</v>
      </c>
      <c r="E254" s="227">
        <v>41086</v>
      </c>
      <c r="F254" s="220">
        <f t="shared" si="4"/>
        <v>41117</v>
      </c>
      <c r="G254" s="229">
        <v>5771.3</v>
      </c>
      <c r="H254" s="217">
        <v>417</v>
      </c>
      <c r="I254" s="225" t="s">
        <v>1306</v>
      </c>
      <c r="J254" s="228"/>
    </row>
    <row r="255" spans="1:10" x14ac:dyDescent="0.25">
      <c r="A255" s="216" t="s">
        <v>16829</v>
      </c>
      <c r="B255" s="217" t="s">
        <v>119</v>
      </c>
      <c r="C255" s="226">
        <v>3484</v>
      </c>
      <c r="D255" s="217" t="s">
        <v>3909</v>
      </c>
      <c r="E255" s="227">
        <v>41087</v>
      </c>
      <c r="F255" s="220">
        <f t="shared" si="4"/>
        <v>41118</v>
      </c>
      <c r="G255" s="229">
        <v>5771.3</v>
      </c>
      <c r="H255" s="217">
        <v>417</v>
      </c>
      <c r="I255" s="225" t="s">
        <v>1306</v>
      </c>
      <c r="J255" s="228"/>
    </row>
    <row r="256" spans="1:10" x14ac:dyDescent="0.25">
      <c r="A256" s="216" t="s">
        <v>16830</v>
      </c>
      <c r="B256" s="217" t="s">
        <v>3064</v>
      </c>
      <c r="C256" s="226" t="s">
        <v>16831</v>
      </c>
      <c r="D256" s="217" t="s">
        <v>3379</v>
      </c>
      <c r="E256" s="227">
        <v>41071</v>
      </c>
      <c r="F256" s="220">
        <f t="shared" si="4"/>
        <v>41102</v>
      </c>
      <c r="G256" s="229">
        <v>5771.3</v>
      </c>
      <c r="H256" s="217">
        <v>418</v>
      </c>
      <c r="I256" s="225" t="s">
        <v>1306</v>
      </c>
      <c r="J256" s="228"/>
    </row>
    <row r="257" spans="1:10" x14ac:dyDescent="0.25">
      <c r="A257" s="216" t="s">
        <v>16832</v>
      </c>
      <c r="B257" s="217" t="s">
        <v>3119</v>
      </c>
      <c r="C257" s="226" t="s">
        <v>16833</v>
      </c>
      <c r="D257" s="217" t="s">
        <v>4057</v>
      </c>
      <c r="E257" s="227">
        <v>41088</v>
      </c>
      <c r="F257" s="220">
        <f t="shared" si="4"/>
        <v>41119</v>
      </c>
      <c r="G257" s="229">
        <v>5771.3</v>
      </c>
      <c r="H257" s="217">
        <v>419</v>
      </c>
      <c r="I257" s="225" t="s">
        <v>1306</v>
      </c>
      <c r="J257" s="228"/>
    </row>
    <row r="258" spans="1:10" x14ac:dyDescent="0.25">
      <c r="A258" s="216" t="s">
        <v>16834</v>
      </c>
      <c r="B258" s="217" t="s">
        <v>3127</v>
      </c>
      <c r="C258" s="226" t="s">
        <v>16835</v>
      </c>
      <c r="D258" s="217" t="s">
        <v>3380</v>
      </c>
      <c r="E258" s="227">
        <v>41066</v>
      </c>
      <c r="F258" s="220">
        <f t="shared" si="4"/>
        <v>41097</v>
      </c>
      <c r="G258" s="229">
        <v>5771.3</v>
      </c>
      <c r="H258" s="217">
        <v>420</v>
      </c>
      <c r="I258" s="225" t="s">
        <v>1306</v>
      </c>
      <c r="J258" s="228"/>
    </row>
    <row r="259" spans="1:10" x14ac:dyDescent="0.25">
      <c r="A259" s="216" t="s">
        <v>16836</v>
      </c>
      <c r="B259" s="217" t="s">
        <v>3134</v>
      </c>
      <c r="C259" s="226">
        <v>3573</v>
      </c>
      <c r="D259" s="217" t="s">
        <v>4059</v>
      </c>
      <c r="E259" s="227">
        <v>41089</v>
      </c>
      <c r="F259" s="220">
        <f t="shared" si="4"/>
        <v>41120</v>
      </c>
      <c r="G259" s="229">
        <v>5771.3</v>
      </c>
      <c r="H259" s="217">
        <v>421</v>
      </c>
      <c r="I259" s="225" t="s">
        <v>1306</v>
      </c>
      <c r="J259" s="228"/>
    </row>
    <row r="260" spans="1:10" x14ac:dyDescent="0.25">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x14ac:dyDescent="0.25">
      <c r="A261" s="216" t="s">
        <v>16839</v>
      </c>
      <c r="B261" s="217" t="s">
        <v>2944</v>
      </c>
      <c r="C261" s="226" t="s">
        <v>16840</v>
      </c>
      <c r="D261" s="217" t="s">
        <v>3377</v>
      </c>
      <c r="E261" s="227">
        <v>41074</v>
      </c>
      <c r="F261" s="220">
        <f t="shared" si="5"/>
        <v>41105</v>
      </c>
      <c r="G261" s="229">
        <v>5771.3</v>
      </c>
      <c r="H261" s="217">
        <v>422</v>
      </c>
      <c r="I261" s="225" t="s">
        <v>1306</v>
      </c>
      <c r="J261" s="228"/>
    </row>
    <row r="262" spans="1:10" x14ac:dyDescent="0.25">
      <c r="A262" s="216" t="s">
        <v>16841</v>
      </c>
      <c r="B262" s="217" t="s">
        <v>2944</v>
      </c>
      <c r="C262" s="226" t="s">
        <v>16842</v>
      </c>
      <c r="D262" s="217" t="s">
        <v>3419</v>
      </c>
      <c r="E262" s="227">
        <v>41074</v>
      </c>
      <c r="F262" s="220">
        <f t="shared" si="5"/>
        <v>41105</v>
      </c>
      <c r="G262" s="229">
        <v>5771.3</v>
      </c>
      <c r="H262" s="217">
        <v>422</v>
      </c>
      <c r="I262" s="225" t="s">
        <v>1306</v>
      </c>
      <c r="J262" s="228"/>
    </row>
    <row r="263" spans="1:10" x14ac:dyDescent="0.25">
      <c r="A263" s="216" t="s">
        <v>16843</v>
      </c>
      <c r="B263" s="217" t="s">
        <v>1668</v>
      </c>
      <c r="C263" s="226">
        <v>3467</v>
      </c>
      <c r="D263" s="217" t="s">
        <v>2931</v>
      </c>
      <c r="E263" s="227">
        <v>41082</v>
      </c>
      <c r="F263" s="220">
        <f t="shared" si="5"/>
        <v>41113</v>
      </c>
      <c r="G263" s="229">
        <v>5771.3</v>
      </c>
      <c r="H263" s="217">
        <v>423</v>
      </c>
      <c r="I263" s="225" t="s">
        <v>1306</v>
      </c>
      <c r="J263" s="228"/>
    </row>
    <row r="264" spans="1:10" x14ac:dyDescent="0.25">
      <c r="A264" s="216" t="s">
        <v>16844</v>
      </c>
      <c r="B264" s="217" t="s">
        <v>1668</v>
      </c>
      <c r="C264" s="226">
        <v>3459</v>
      </c>
      <c r="D264" s="217" t="s">
        <v>3045</v>
      </c>
      <c r="E264" s="227">
        <v>41087</v>
      </c>
      <c r="F264" s="220">
        <f t="shared" si="5"/>
        <v>41118</v>
      </c>
      <c r="G264" s="229">
        <v>5771.3</v>
      </c>
      <c r="H264" s="217">
        <v>423</v>
      </c>
      <c r="I264" s="225" t="s">
        <v>1306</v>
      </c>
      <c r="J264" s="228"/>
    </row>
    <row r="265" spans="1:10" x14ac:dyDescent="0.25">
      <c r="A265" s="216" t="s">
        <v>16845</v>
      </c>
      <c r="B265" s="217" t="s">
        <v>1668</v>
      </c>
      <c r="C265" s="226">
        <v>3468</v>
      </c>
      <c r="D265" s="217" t="s">
        <v>2930</v>
      </c>
      <c r="E265" s="227">
        <v>41087</v>
      </c>
      <c r="F265" s="220">
        <f t="shared" si="5"/>
        <v>41118</v>
      </c>
      <c r="G265" s="229">
        <v>5771.3</v>
      </c>
      <c r="H265" s="217">
        <v>423</v>
      </c>
      <c r="I265" s="225" t="s">
        <v>1306</v>
      </c>
      <c r="J265" s="228"/>
    </row>
    <row r="266" spans="1:10" x14ac:dyDescent="0.25">
      <c r="A266" s="216" t="s">
        <v>16846</v>
      </c>
      <c r="B266" s="217" t="s">
        <v>1668</v>
      </c>
      <c r="C266" s="226">
        <v>3464</v>
      </c>
      <c r="D266" s="217" t="s">
        <v>2932</v>
      </c>
      <c r="E266" s="227">
        <v>41087</v>
      </c>
      <c r="F266" s="220">
        <f t="shared" si="5"/>
        <v>41118</v>
      </c>
      <c r="G266" s="229">
        <v>5771.3</v>
      </c>
      <c r="H266" s="217">
        <v>423</v>
      </c>
      <c r="I266" s="225" t="s">
        <v>1306</v>
      </c>
      <c r="J266" s="228"/>
    </row>
    <row r="267" spans="1:10" x14ac:dyDescent="0.25">
      <c r="A267" s="216" t="s">
        <v>16847</v>
      </c>
      <c r="B267" s="217" t="s">
        <v>1668</v>
      </c>
      <c r="C267" s="226">
        <v>3470</v>
      </c>
      <c r="D267" s="217" t="s">
        <v>2929</v>
      </c>
      <c r="E267" s="227">
        <v>41089</v>
      </c>
      <c r="F267" s="220">
        <f t="shared" si="5"/>
        <v>41120</v>
      </c>
      <c r="G267" s="229">
        <v>5771.3</v>
      </c>
      <c r="H267" s="217">
        <v>423</v>
      </c>
      <c r="I267" s="225" t="s">
        <v>1306</v>
      </c>
      <c r="J267" s="228"/>
    </row>
    <row r="268" spans="1:10" x14ac:dyDescent="0.25">
      <c r="A268" s="216" t="s">
        <v>16848</v>
      </c>
      <c r="B268" s="217" t="s">
        <v>1668</v>
      </c>
      <c r="C268" s="226">
        <v>3465</v>
      </c>
      <c r="D268" s="217" t="s">
        <v>3050</v>
      </c>
      <c r="E268" s="227">
        <v>41089</v>
      </c>
      <c r="F268" s="220">
        <f t="shared" si="5"/>
        <v>41120</v>
      </c>
      <c r="G268" s="229">
        <v>5771.3</v>
      </c>
      <c r="H268" s="217">
        <v>423</v>
      </c>
      <c r="I268" s="225" t="s">
        <v>1306</v>
      </c>
      <c r="J268" s="228"/>
    </row>
    <row r="269" spans="1:10" x14ac:dyDescent="0.25">
      <c r="A269" s="216" t="s">
        <v>16849</v>
      </c>
      <c r="B269" s="217" t="s">
        <v>1668</v>
      </c>
      <c r="C269" s="226">
        <v>3466</v>
      </c>
      <c r="D269" s="217" t="s">
        <v>4053</v>
      </c>
      <c r="E269" s="227">
        <v>41089</v>
      </c>
      <c r="F269" s="220">
        <f t="shared" si="5"/>
        <v>41120</v>
      </c>
      <c r="G269" s="229">
        <v>5771.3</v>
      </c>
      <c r="H269" s="217">
        <v>423</v>
      </c>
      <c r="I269" s="225" t="s">
        <v>1306</v>
      </c>
      <c r="J269" s="228"/>
    </row>
    <row r="270" spans="1:10" x14ac:dyDescent="0.25">
      <c r="A270" s="216" t="s">
        <v>16850</v>
      </c>
      <c r="B270" s="217" t="s">
        <v>1923</v>
      </c>
      <c r="C270" s="226">
        <v>3534</v>
      </c>
      <c r="D270" s="217" t="s">
        <v>3912</v>
      </c>
      <c r="E270" s="227">
        <v>41087</v>
      </c>
      <c r="F270" s="220">
        <f t="shared" si="5"/>
        <v>41118</v>
      </c>
      <c r="G270" s="229">
        <v>5771.3</v>
      </c>
      <c r="H270" s="217">
        <v>424</v>
      </c>
      <c r="I270" s="225" t="s">
        <v>1306</v>
      </c>
      <c r="J270" s="228"/>
    </row>
    <row r="271" spans="1:10" x14ac:dyDescent="0.25">
      <c r="A271" s="216" t="s">
        <v>16851</v>
      </c>
      <c r="B271" s="217" t="s">
        <v>2955</v>
      </c>
      <c r="C271" s="226" t="s">
        <v>16852</v>
      </c>
      <c r="D271" s="217" t="s">
        <v>3404</v>
      </c>
      <c r="E271" s="227">
        <v>41075</v>
      </c>
      <c r="F271" s="220">
        <f t="shared" si="5"/>
        <v>41106</v>
      </c>
      <c r="G271" s="229">
        <v>5771.3</v>
      </c>
      <c r="H271" s="217">
        <v>425</v>
      </c>
      <c r="I271" s="225" t="s">
        <v>1306</v>
      </c>
      <c r="J271" s="228"/>
    </row>
    <row r="272" spans="1:10" x14ac:dyDescent="0.25">
      <c r="A272" s="216" t="s">
        <v>16853</v>
      </c>
      <c r="B272" s="217" t="s">
        <v>2951</v>
      </c>
      <c r="C272" s="226">
        <v>3539</v>
      </c>
      <c r="D272" s="217" t="s">
        <v>3910</v>
      </c>
      <c r="E272" s="227">
        <v>41089</v>
      </c>
      <c r="F272" s="220">
        <f t="shared" si="5"/>
        <v>41120</v>
      </c>
      <c r="G272" s="229">
        <v>5771.3</v>
      </c>
      <c r="H272" s="217">
        <v>426</v>
      </c>
      <c r="I272" s="225" t="s">
        <v>1306</v>
      </c>
      <c r="J272" s="228"/>
    </row>
    <row r="273" spans="1:10" x14ac:dyDescent="0.25">
      <c r="A273" s="216" t="s">
        <v>16854</v>
      </c>
      <c r="B273" s="217" t="s">
        <v>2636</v>
      </c>
      <c r="C273" s="226" t="s">
        <v>16855</v>
      </c>
      <c r="D273" s="225" t="s">
        <v>3038</v>
      </c>
      <c r="E273" s="227">
        <v>41060</v>
      </c>
      <c r="F273" s="220">
        <f>E273+30</f>
        <v>41090</v>
      </c>
      <c r="G273" s="229">
        <v>5771.3</v>
      </c>
      <c r="H273" s="225">
        <v>427</v>
      </c>
      <c r="I273" s="225" t="s">
        <v>1306</v>
      </c>
      <c r="J273" s="228"/>
    </row>
    <row r="274" spans="1:10" x14ac:dyDescent="0.25">
      <c r="A274" s="216" t="s">
        <v>16856</v>
      </c>
      <c r="B274" s="217" t="s">
        <v>2636</v>
      </c>
      <c r="C274" s="226" t="s">
        <v>16857</v>
      </c>
      <c r="D274" s="225" t="s">
        <v>2927</v>
      </c>
      <c r="E274" s="227">
        <v>41061</v>
      </c>
      <c r="F274" s="220">
        <f t="shared" si="5"/>
        <v>41092</v>
      </c>
      <c r="G274" s="229">
        <v>5771.3</v>
      </c>
      <c r="H274" s="225">
        <v>427</v>
      </c>
      <c r="I274" s="225" t="s">
        <v>1306</v>
      </c>
      <c r="J274" s="228"/>
    </row>
    <row r="275" spans="1:10" x14ac:dyDescent="0.25">
      <c r="A275" s="216" t="s">
        <v>16858</v>
      </c>
      <c r="B275" s="217" t="s">
        <v>3290</v>
      </c>
      <c r="C275" s="226">
        <v>3591</v>
      </c>
      <c r="D275" s="225" t="s">
        <v>3926</v>
      </c>
      <c r="E275" s="227">
        <v>41087</v>
      </c>
      <c r="F275" s="220">
        <f t="shared" si="5"/>
        <v>41118</v>
      </c>
      <c r="G275" s="229">
        <v>5771.3</v>
      </c>
      <c r="H275" s="225">
        <v>428</v>
      </c>
      <c r="I275" s="225" t="s">
        <v>1306</v>
      </c>
      <c r="J275" s="228"/>
    </row>
    <row r="276" spans="1:10" x14ac:dyDescent="0.25">
      <c r="A276" s="216" t="s">
        <v>16859</v>
      </c>
      <c r="B276" s="217" t="s">
        <v>3286</v>
      </c>
      <c r="C276" s="226">
        <v>3592</v>
      </c>
      <c r="D276" s="225" t="s">
        <v>3994</v>
      </c>
      <c r="E276" s="227">
        <v>41087</v>
      </c>
      <c r="F276" s="220">
        <f t="shared" si="5"/>
        <v>41118</v>
      </c>
      <c r="G276" s="229">
        <v>5771.3</v>
      </c>
      <c r="H276" s="225">
        <v>429</v>
      </c>
      <c r="I276" s="225" t="s">
        <v>1306</v>
      </c>
      <c r="J276" s="228"/>
    </row>
    <row r="277" spans="1:10" x14ac:dyDescent="0.25">
      <c r="A277" s="216" t="s">
        <v>16860</v>
      </c>
      <c r="B277" s="217" t="s">
        <v>1707</v>
      </c>
      <c r="C277" s="226" t="s">
        <v>16861</v>
      </c>
      <c r="D277" s="225" t="s">
        <v>3430</v>
      </c>
      <c r="E277" s="227">
        <v>41078</v>
      </c>
      <c r="F277" s="220">
        <f t="shared" si="5"/>
        <v>41109</v>
      </c>
      <c r="G277" s="229">
        <v>5771.3</v>
      </c>
      <c r="H277" s="225">
        <v>430</v>
      </c>
      <c r="I277" s="225" t="s">
        <v>1306</v>
      </c>
      <c r="J277" s="228"/>
    </row>
    <row r="278" spans="1:10" x14ac:dyDescent="0.25">
      <c r="A278" s="216" t="s">
        <v>16862</v>
      </c>
      <c r="B278" s="217" t="s">
        <v>1707</v>
      </c>
      <c r="C278" s="226" t="s">
        <v>16863</v>
      </c>
      <c r="D278" s="225" t="s">
        <v>3376</v>
      </c>
      <c r="E278" s="227">
        <v>41078</v>
      </c>
      <c r="F278" s="220">
        <f t="shared" si="5"/>
        <v>41109</v>
      </c>
      <c r="G278" s="229">
        <v>5771.3</v>
      </c>
      <c r="H278" s="225">
        <v>430</v>
      </c>
      <c r="I278" s="225" t="s">
        <v>1306</v>
      </c>
      <c r="J278" s="228"/>
    </row>
    <row r="279" spans="1:10" x14ac:dyDescent="0.25">
      <c r="A279" s="216" t="s">
        <v>16864</v>
      </c>
      <c r="B279" s="217" t="s">
        <v>1707</v>
      </c>
      <c r="C279" s="226" t="s">
        <v>16865</v>
      </c>
      <c r="D279" s="225" t="s">
        <v>3431</v>
      </c>
      <c r="E279" s="227">
        <v>41079</v>
      </c>
      <c r="F279" s="220">
        <f t="shared" si="5"/>
        <v>41110</v>
      </c>
      <c r="G279" s="229">
        <v>5771.3</v>
      </c>
      <c r="H279" s="225">
        <v>430</v>
      </c>
      <c r="I279" s="225" t="s">
        <v>1306</v>
      </c>
      <c r="J279" s="228"/>
    </row>
    <row r="280" spans="1:10" x14ac:dyDescent="0.25">
      <c r="A280" s="216" t="s">
        <v>16866</v>
      </c>
      <c r="B280" s="217" t="s">
        <v>1707</v>
      </c>
      <c r="C280" s="226" t="s">
        <v>16867</v>
      </c>
      <c r="D280" s="225" t="s">
        <v>3556</v>
      </c>
      <c r="E280" s="227">
        <v>41080</v>
      </c>
      <c r="F280" s="220">
        <f t="shared" si="5"/>
        <v>41111</v>
      </c>
      <c r="G280" s="229">
        <v>5771.3</v>
      </c>
      <c r="H280" s="225">
        <v>430</v>
      </c>
      <c r="I280" s="225" t="s">
        <v>1306</v>
      </c>
      <c r="J280" s="228"/>
    </row>
    <row r="281" spans="1:10" x14ac:dyDescent="0.25">
      <c r="A281" s="216">
        <v>3735</v>
      </c>
      <c r="B281" s="217" t="s">
        <v>2109</v>
      </c>
      <c r="C281" s="226" t="s">
        <v>16868</v>
      </c>
      <c r="D281" s="225" t="s">
        <v>4936</v>
      </c>
      <c r="E281" s="227">
        <v>41103</v>
      </c>
      <c r="F281" s="220">
        <f t="shared" si="5"/>
        <v>41134</v>
      </c>
      <c r="G281" s="229">
        <v>5771.3</v>
      </c>
      <c r="H281" s="225">
        <v>442</v>
      </c>
      <c r="I281" s="225" t="s">
        <v>1306</v>
      </c>
      <c r="J281" s="228"/>
    </row>
    <row r="282" spans="1:10" x14ac:dyDescent="0.25">
      <c r="A282" s="216">
        <v>3740</v>
      </c>
      <c r="B282" s="217" t="s">
        <v>2109</v>
      </c>
      <c r="C282" s="226" t="s">
        <v>16869</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16870</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16871</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16872</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16873</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16874</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16875</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16876</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16877</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5345</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5347</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5349</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5545</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16879</v>
      </c>
      <c r="D325" s="225" t="s">
        <v>4422</v>
      </c>
      <c r="E325" s="227">
        <v>41106</v>
      </c>
      <c r="F325" s="220">
        <f t="shared" si="8"/>
        <v>41137</v>
      </c>
      <c r="G325" s="229">
        <v>5771.3</v>
      </c>
      <c r="H325" s="225">
        <v>453</v>
      </c>
      <c r="I325" s="225" t="s">
        <v>1306</v>
      </c>
      <c r="J325" s="228"/>
    </row>
    <row r="326" spans="1:10" x14ac:dyDescent="0.25">
      <c r="A326" s="216" t="s">
        <v>899</v>
      </c>
      <c r="B326" s="217" t="s">
        <v>917</v>
      </c>
      <c r="C326" s="226" t="s">
        <v>16880</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16881</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16882</v>
      </c>
      <c r="D329" s="225" t="s">
        <v>5208</v>
      </c>
      <c r="E329" s="227">
        <v>41116</v>
      </c>
      <c r="F329" s="220">
        <f t="shared" si="8"/>
        <v>41147</v>
      </c>
      <c r="G329" s="229">
        <v>5771.3</v>
      </c>
      <c r="H329" s="225">
        <v>457</v>
      </c>
      <c r="I329" s="225" t="s">
        <v>1306</v>
      </c>
      <c r="J329" s="228"/>
    </row>
    <row r="330" spans="1:10" x14ac:dyDescent="0.25">
      <c r="A330" s="216" t="s">
        <v>16883</v>
      </c>
      <c r="B330" s="217" t="s">
        <v>1030</v>
      </c>
      <c r="C330" s="226" t="s">
        <v>16884</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16885</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16886</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5525</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16887</v>
      </c>
      <c r="B335" s="217" t="s">
        <v>2912</v>
      </c>
      <c r="C335" s="226" t="s">
        <v>16888</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16889</v>
      </c>
      <c r="D339" s="225" t="s">
        <v>4924</v>
      </c>
      <c r="E339" s="227">
        <v>41103</v>
      </c>
      <c r="F339" s="220">
        <f t="shared" si="8"/>
        <v>41134</v>
      </c>
      <c r="G339" s="229">
        <v>5771.3</v>
      </c>
      <c r="H339" s="225">
        <v>467</v>
      </c>
      <c r="I339" s="225" t="s">
        <v>1538</v>
      </c>
      <c r="J339" s="228"/>
    </row>
    <row r="340" spans="1:10" x14ac:dyDescent="0.25">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16891</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16892</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16893</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16894</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16895</v>
      </c>
      <c r="D353" s="225" t="s">
        <v>5336</v>
      </c>
      <c r="E353" s="227">
        <v>41117</v>
      </c>
      <c r="F353" s="220">
        <f t="shared" si="8"/>
        <v>41148</v>
      </c>
      <c r="G353" s="229">
        <v>5771.3</v>
      </c>
      <c r="H353" s="225">
        <v>475</v>
      </c>
      <c r="I353" s="225" t="s">
        <v>1306</v>
      </c>
      <c r="J353" s="228"/>
    </row>
    <row r="354" spans="1:10" x14ac:dyDescent="0.25">
      <c r="A354" s="216">
        <v>3782</v>
      </c>
      <c r="B354" s="217" t="s">
        <v>3745</v>
      </c>
      <c r="C354" s="226" t="s">
        <v>16896</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5351</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16897</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16898</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16899</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16900</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16901</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16902</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16903</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16904</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16905</v>
      </c>
      <c r="B375" s="217" t="s">
        <v>3293</v>
      </c>
      <c r="C375" s="226" t="s">
        <v>16906</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16907</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16908</v>
      </c>
      <c r="D377" s="225" t="s">
        <v>5126</v>
      </c>
      <c r="E377" s="227">
        <v>41116</v>
      </c>
      <c r="F377" s="220">
        <f t="shared" si="8"/>
        <v>41147</v>
      </c>
      <c r="G377" s="229">
        <v>5771.3</v>
      </c>
      <c r="H377" s="225">
        <v>495</v>
      </c>
      <c r="I377" s="225" t="s">
        <v>1306</v>
      </c>
      <c r="J377" s="228"/>
    </row>
    <row r="378" spans="1:10" x14ac:dyDescent="0.25">
      <c r="A378" s="216" t="s">
        <v>16909</v>
      </c>
      <c r="B378" s="217" t="s">
        <v>833</v>
      </c>
      <c r="C378" s="226" t="s">
        <v>16910</v>
      </c>
      <c r="D378" s="225" t="s">
        <v>4318</v>
      </c>
      <c r="E378" s="227">
        <v>41094</v>
      </c>
      <c r="F378" s="220">
        <f t="shared" si="8"/>
        <v>41125</v>
      </c>
      <c r="G378" s="229">
        <v>5771.3</v>
      </c>
      <c r="H378" s="225">
        <v>496</v>
      </c>
      <c r="I378" s="225" t="s">
        <v>1306</v>
      </c>
      <c r="J378" s="228"/>
    </row>
    <row r="379" spans="1:10" x14ac:dyDescent="0.25">
      <c r="A379" s="216" t="s">
        <v>726</v>
      </c>
      <c r="B379" s="217" t="s">
        <v>727</v>
      </c>
      <c r="C379" s="226" t="s">
        <v>16911</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16912</v>
      </c>
      <c r="B381" s="217" t="s">
        <v>3252</v>
      </c>
      <c r="C381" s="226" t="s">
        <v>16913</v>
      </c>
      <c r="D381" s="225" t="s">
        <v>4621</v>
      </c>
      <c r="E381" s="227">
        <v>41093</v>
      </c>
      <c r="F381" s="220">
        <f t="shared" si="8"/>
        <v>41124</v>
      </c>
      <c r="G381" s="229">
        <v>5771.3</v>
      </c>
      <c r="H381" s="225">
        <v>499</v>
      </c>
      <c r="I381" s="225" t="s">
        <v>1538</v>
      </c>
      <c r="J381" s="228"/>
    </row>
    <row r="382" spans="1:10" x14ac:dyDescent="0.25">
      <c r="A382" s="216">
        <v>3599</v>
      </c>
      <c r="B382" s="217" t="s">
        <v>3255</v>
      </c>
      <c r="C382" s="226" t="s">
        <v>16914</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16915</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16916</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16919</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16920</v>
      </c>
      <c r="D391" s="225" t="s">
        <v>5806</v>
      </c>
      <c r="E391" s="227">
        <v>41128</v>
      </c>
      <c r="F391" s="220">
        <f t="shared" si="10"/>
        <v>41159</v>
      </c>
      <c r="G391" s="229">
        <v>5771.3</v>
      </c>
      <c r="H391" s="225">
        <v>524</v>
      </c>
      <c r="I391" s="225" t="s">
        <v>1306</v>
      </c>
      <c r="J391" s="228"/>
    </row>
    <row r="392" spans="1:10" x14ac:dyDescent="0.25">
      <c r="A392" s="216">
        <v>3847</v>
      </c>
      <c r="B392" s="217" t="s">
        <v>4735</v>
      </c>
      <c r="C392" s="226">
        <v>3847</v>
      </c>
      <c r="D392" s="225" t="s">
        <v>5804</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5977</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5541</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5706</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5709</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5711</v>
      </c>
      <c r="E398" s="227">
        <v>41124</v>
      </c>
      <c r="F398" s="220">
        <f t="shared" si="10"/>
        <v>41155</v>
      </c>
      <c r="G398" s="229">
        <v>5771.3</v>
      </c>
      <c r="H398" s="225">
        <f t="shared" si="11"/>
        <v>525</v>
      </c>
      <c r="I398" s="225" t="s">
        <v>1306</v>
      </c>
      <c r="J398" s="228"/>
    </row>
    <row r="399" spans="1:10" x14ac:dyDescent="0.25">
      <c r="A399" s="216">
        <v>3860</v>
      </c>
      <c r="B399" s="217" t="s">
        <v>1853</v>
      </c>
      <c r="C399" s="226" t="s">
        <v>16921</v>
      </c>
      <c r="D399" s="225" t="s">
        <v>5708</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5816</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5982</v>
      </c>
      <c r="E401" s="227">
        <v>41131</v>
      </c>
      <c r="F401" s="220">
        <f t="shared" si="10"/>
        <v>41162</v>
      </c>
      <c r="G401" s="229">
        <v>5771.3</v>
      </c>
      <c r="H401" s="225">
        <f t="shared" si="11"/>
        <v>525</v>
      </c>
      <c r="I401" s="225" t="s">
        <v>1306</v>
      </c>
      <c r="J401" s="228"/>
    </row>
    <row r="402" spans="1:10" x14ac:dyDescent="0.25">
      <c r="A402" s="216" t="s">
        <v>724</v>
      </c>
      <c r="B402" s="217" t="s">
        <v>725</v>
      </c>
      <c r="C402" s="226" t="s">
        <v>16922</v>
      </c>
      <c r="D402" s="225" t="s">
        <v>5934</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5980</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5810</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5808</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5792</v>
      </c>
      <c r="E407" s="227">
        <v>41128</v>
      </c>
      <c r="F407" s="220">
        <f t="shared" si="10"/>
        <v>41159</v>
      </c>
      <c r="G407" s="229">
        <v>5771.3</v>
      </c>
      <c r="H407" s="225">
        <f>H406+1</f>
        <v>529</v>
      </c>
      <c r="I407" s="225" t="s">
        <v>1306</v>
      </c>
      <c r="J407" s="228"/>
    </row>
    <row r="408" spans="1:10" x14ac:dyDescent="0.25">
      <c r="A408" s="216">
        <v>3613</v>
      </c>
      <c r="B408" s="217" t="s">
        <v>3193</v>
      </c>
      <c r="C408" s="226" t="s">
        <v>16923</v>
      </c>
      <c r="D408" s="225" t="s">
        <v>5654</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5714</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5818</v>
      </c>
      <c r="E411" s="227">
        <v>41128</v>
      </c>
      <c r="F411" s="220">
        <f t="shared" si="10"/>
        <v>41159</v>
      </c>
      <c r="G411" s="229">
        <v>5771.3</v>
      </c>
      <c r="H411" s="225">
        <f>H410</f>
        <v>530</v>
      </c>
      <c r="I411" s="225" t="s">
        <v>1306</v>
      </c>
      <c r="J411" s="228"/>
    </row>
    <row r="412" spans="1:10" x14ac:dyDescent="0.25">
      <c r="A412" s="216">
        <v>3206</v>
      </c>
      <c r="B412" s="217" t="s">
        <v>2343</v>
      </c>
      <c r="C412" s="226" t="s">
        <v>16924</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5532</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5677</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5679</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5539</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5673</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5682</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5687</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5689</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5692</v>
      </c>
      <c r="E422" s="227">
        <v>41127</v>
      </c>
      <c r="F422" s="220">
        <f t="shared" si="10"/>
        <v>41158</v>
      </c>
      <c r="G422" s="229">
        <v>5771.3</v>
      </c>
      <c r="H422" s="225">
        <f t="shared" si="12"/>
        <v>532</v>
      </c>
      <c r="I422" s="225" t="s">
        <v>1538</v>
      </c>
      <c r="J422" s="228"/>
    </row>
    <row r="423" spans="1:10" x14ac:dyDescent="0.25">
      <c r="A423" s="216">
        <v>3815</v>
      </c>
      <c r="B423" s="217" t="s">
        <v>3936</v>
      </c>
      <c r="C423" s="226" t="s">
        <v>16925</v>
      </c>
      <c r="D423" s="225" t="s">
        <v>5801</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5685</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5970</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5972</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5974</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6248</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6501</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6505</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6509</v>
      </c>
      <c r="E431" s="227">
        <v>41148</v>
      </c>
      <c r="F431" s="220">
        <f t="shared" si="10"/>
        <v>41179</v>
      </c>
      <c r="G431" s="229">
        <v>5771.3</v>
      </c>
      <c r="H431" s="225">
        <f t="shared" si="12"/>
        <v>532</v>
      </c>
      <c r="I431" s="225" t="s">
        <v>1538</v>
      </c>
      <c r="J431" s="228"/>
    </row>
    <row r="432" spans="1:10" x14ac:dyDescent="0.25">
      <c r="A432" s="216">
        <v>3830</v>
      </c>
      <c r="B432" s="217" t="s">
        <v>3936</v>
      </c>
      <c r="C432" s="226" t="s">
        <v>16926</v>
      </c>
      <c r="D432" s="225" t="s">
        <v>6507</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6504</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6613</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6617</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6755</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6619</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6512</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5354</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5548</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16927</v>
      </c>
      <c r="D448" s="225" t="s">
        <v>6234</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16928</v>
      </c>
      <c r="D450" s="225" t="s">
        <v>6470</v>
      </c>
      <c r="E450" s="227">
        <v>41145</v>
      </c>
      <c r="F450" s="220">
        <f t="shared" si="10"/>
        <v>41176</v>
      </c>
      <c r="G450" s="229">
        <v>5771.3</v>
      </c>
      <c r="H450" s="225">
        <f>H449+1</f>
        <v>537</v>
      </c>
      <c r="I450" s="225" t="s">
        <v>1306</v>
      </c>
      <c r="J450" s="228"/>
    </row>
    <row r="451" spans="1:10" x14ac:dyDescent="0.25">
      <c r="A451" s="216" t="s">
        <v>2026</v>
      </c>
      <c r="B451" s="217" t="s">
        <v>2039</v>
      </c>
      <c r="C451" s="226" t="s">
        <v>16929</v>
      </c>
      <c r="D451" s="225" t="s">
        <v>5641</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5988</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6262</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6169</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6260</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6264</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x14ac:dyDescent="0.25">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x14ac:dyDescent="0.25">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x14ac:dyDescent="0.25">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6476</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5969</v>
      </c>
      <c r="E465" s="227">
        <v>41137</v>
      </c>
      <c r="F465" s="220">
        <f t="shared" si="13"/>
        <v>41168</v>
      </c>
      <c r="G465" s="229">
        <v>5771.3</v>
      </c>
      <c r="H465" s="225">
        <f t="shared" si="14"/>
        <v>547</v>
      </c>
      <c r="I465" s="225" t="s">
        <v>1306</v>
      </c>
      <c r="J465" s="228"/>
    </row>
    <row r="466" spans="1:10" x14ac:dyDescent="0.25">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5645</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5657</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5524</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5527</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5342</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16934</v>
      </c>
      <c r="E472" s="227">
        <v>41151</v>
      </c>
      <c r="F472" s="220">
        <f t="shared" si="13"/>
        <v>41182</v>
      </c>
      <c r="G472" s="229">
        <v>5771.3</v>
      </c>
      <c r="H472" s="225">
        <f>H471+1</f>
        <v>551</v>
      </c>
      <c r="I472" s="225" t="s">
        <v>1306</v>
      </c>
      <c r="J472" s="228"/>
    </row>
    <row r="473" spans="1:10" x14ac:dyDescent="0.25">
      <c r="A473" s="216">
        <v>3452</v>
      </c>
      <c r="B473" s="217" t="s">
        <v>2912</v>
      </c>
      <c r="C473" s="226" t="s">
        <v>16935</v>
      </c>
      <c r="D473" s="225" t="s">
        <v>5947</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5662</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5343</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6176</v>
      </c>
      <c r="E476" s="227">
        <v>41137</v>
      </c>
      <c r="F476" s="220">
        <f t="shared" si="13"/>
        <v>41168</v>
      </c>
      <c r="G476" s="229">
        <v>5771.3</v>
      </c>
      <c r="H476" s="225">
        <f>H475</f>
        <v>553</v>
      </c>
      <c r="I476" s="225" t="s">
        <v>1306</v>
      </c>
      <c r="J476" s="228"/>
    </row>
    <row r="477" spans="1:10" x14ac:dyDescent="0.25">
      <c r="A477" s="216">
        <v>3336</v>
      </c>
      <c r="B477" s="217" t="s">
        <v>2437</v>
      </c>
      <c r="C477" s="226" t="s">
        <v>16936</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6156</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6155</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5669</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6245</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6159</v>
      </c>
      <c r="E483" s="227">
        <v>41137</v>
      </c>
      <c r="F483" s="220">
        <f t="shared" si="13"/>
        <v>41168</v>
      </c>
      <c r="G483" s="229">
        <v>5771.3</v>
      </c>
      <c r="H483" s="225">
        <f>H482</f>
        <v>558</v>
      </c>
      <c r="I483" s="225" t="s">
        <v>1306</v>
      </c>
      <c r="J483" s="228"/>
    </row>
    <row r="484" spans="1:10" x14ac:dyDescent="0.25">
      <c r="A484" s="216" t="s">
        <v>1129</v>
      </c>
      <c r="B484" s="217" t="s">
        <v>1066</v>
      </c>
      <c r="C484" s="226" t="s">
        <v>16937</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16938</v>
      </c>
      <c r="D485" s="225" t="s">
        <v>5518</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5945</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5543</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5721</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5723</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5725</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5550</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5738</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5719</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5740</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5742</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6160</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6253</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6162</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6164</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6258</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6165</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6251</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6255</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5985</v>
      </c>
      <c r="E505" s="227">
        <v>41134</v>
      </c>
      <c r="F505" s="220">
        <f t="shared" si="13"/>
        <v>41165</v>
      </c>
      <c r="G505" s="229">
        <v>5771.3</v>
      </c>
      <c r="H505" s="225">
        <f>H504+1</f>
        <v>563</v>
      </c>
      <c r="I505" s="225" t="s">
        <v>1306</v>
      </c>
      <c r="J505" s="228"/>
    </row>
    <row r="506" spans="1:10" x14ac:dyDescent="0.25">
      <c r="A506" s="216">
        <v>3350</v>
      </c>
      <c r="B506" s="217" t="s">
        <v>2524</v>
      </c>
      <c r="C506" s="226" t="s">
        <v>16939</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16940</v>
      </c>
      <c r="D507" s="225" t="s">
        <v>6151</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5402</v>
      </c>
      <c r="C509" s="226">
        <v>4034</v>
      </c>
      <c r="D509" s="225" t="s">
        <v>5750</v>
      </c>
      <c r="E509" s="227">
        <v>41123</v>
      </c>
      <c r="F509" s="220">
        <f t="shared" si="13"/>
        <v>41154</v>
      </c>
      <c r="G509" s="229">
        <v>5771.3</v>
      </c>
      <c r="H509" s="225">
        <f>H508+1</f>
        <v>567</v>
      </c>
      <c r="I509" s="225" t="s">
        <v>1306</v>
      </c>
      <c r="J509" s="228"/>
    </row>
    <row r="510" spans="1:10" x14ac:dyDescent="0.25">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x14ac:dyDescent="0.25">
      <c r="A511" s="216">
        <v>4024</v>
      </c>
      <c r="B511" s="217" t="s">
        <v>5402</v>
      </c>
      <c r="C511" s="226">
        <v>4024</v>
      </c>
      <c r="D511" s="225" t="s">
        <v>5756</v>
      </c>
      <c r="E511" s="227">
        <v>41124</v>
      </c>
      <c r="F511" s="220">
        <f t="shared" si="13"/>
        <v>41155</v>
      </c>
      <c r="G511" s="229">
        <v>5771.3</v>
      </c>
      <c r="H511" s="225">
        <f t="shared" si="16"/>
        <v>567</v>
      </c>
      <c r="I511" s="225" t="s">
        <v>1306</v>
      </c>
      <c r="J511" s="228"/>
    </row>
    <row r="512" spans="1:10" x14ac:dyDescent="0.25">
      <c r="A512" s="216">
        <v>4023</v>
      </c>
      <c r="B512" s="217" t="s">
        <v>5402</v>
      </c>
      <c r="C512" s="226">
        <v>4023</v>
      </c>
      <c r="D512" s="225" t="s">
        <v>5754</v>
      </c>
      <c r="E512" s="227">
        <v>41127</v>
      </c>
      <c r="F512" s="220">
        <f t="shared" si="13"/>
        <v>41158</v>
      </c>
      <c r="G512" s="229">
        <v>5771.3</v>
      </c>
      <c r="H512" s="225">
        <f t="shared" si="16"/>
        <v>567</v>
      </c>
      <c r="I512" s="225" t="s">
        <v>1306</v>
      </c>
      <c r="J512" s="228"/>
    </row>
    <row r="513" spans="1:10" x14ac:dyDescent="0.25">
      <c r="A513" s="216">
        <v>4027</v>
      </c>
      <c r="B513" s="217" t="s">
        <v>5402</v>
      </c>
      <c r="C513" s="226">
        <v>4027</v>
      </c>
      <c r="D513" s="225" t="s">
        <v>5758</v>
      </c>
      <c r="E513" s="227">
        <v>41127</v>
      </c>
      <c r="F513" s="220">
        <f t="shared" si="13"/>
        <v>41158</v>
      </c>
      <c r="G513" s="229">
        <v>5771.3</v>
      </c>
      <c r="H513" s="225">
        <f t="shared" si="16"/>
        <v>567</v>
      </c>
      <c r="I513" s="225" t="s">
        <v>1306</v>
      </c>
      <c r="J513" s="228"/>
    </row>
    <row r="514" spans="1:10" x14ac:dyDescent="0.25">
      <c r="A514" s="216">
        <v>4039</v>
      </c>
      <c r="B514" s="217" t="s">
        <v>5402</v>
      </c>
      <c r="C514" s="226" t="s">
        <v>16941</v>
      </c>
      <c r="D514" s="225" t="s">
        <v>5826</v>
      </c>
      <c r="E514" s="227">
        <v>41127</v>
      </c>
      <c r="F514" s="220">
        <f t="shared" si="13"/>
        <v>41158</v>
      </c>
      <c r="G514" s="229">
        <v>5771.3</v>
      </c>
      <c r="H514" s="225">
        <f t="shared" si="16"/>
        <v>567</v>
      </c>
      <c r="I514" s="225" t="s">
        <v>1306</v>
      </c>
      <c r="J514" s="228"/>
    </row>
    <row r="515" spans="1:10" x14ac:dyDescent="0.25">
      <c r="A515" s="216">
        <v>4028</v>
      </c>
      <c r="B515" s="217" t="s">
        <v>5402</v>
      </c>
      <c r="C515" s="226">
        <v>4028</v>
      </c>
      <c r="D515" s="225" t="s">
        <v>5833</v>
      </c>
      <c r="E515" s="227">
        <v>41130</v>
      </c>
      <c r="F515" s="220">
        <f t="shared" si="13"/>
        <v>41161</v>
      </c>
      <c r="G515" s="229">
        <v>5771.3</v>
      </c>
      <c r="H515" s="225">
        <f t="shared" si="16"/>
        <v>567</v>
      </c>
      <c r="I515" s="225" t="s">
        <v>1306</v>
      </c>
      <c r="J515" s="228"/>
    </row>
    <row r="516" spans="1:10" x14ac:dyDescent="0.25">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x14ac:dyDescent="0.25">
      <c r="A517" s="216">
        <v>4043</v>
      </c>
      <c r="B517" s="217" t="s">
        <v>5402</v>
      </c>
      <c r="C517" s="226">
        <v>4043</v>
      </c>
      <c r="D517" s="225" t="s">
        <v>5992</v>
      </c>
      <c r="E517" s="227">
        <v>41134</v>
      </c>
      <c r="F517" s="220">
        <f t="shared" si="17"/>
        <v>41165</v>
      </c>
      <c r="G517" s="229">
        <v>5771.3</v>
      </c>
      <c r="H517" s="225">
        <f t="shared" si="16"/>
        <v>567</v>
      </c>
      <c r="I517" s="225" t="s">
        <v>1306</v>
      </c>
      <c r="J517" s="228"/>
    </row>
    <row r="518" spans="1:10" x14ac:dyDescent="0.25">
      <c r="A518" s="216">
        <v>4046</v>
      </c>
      <c r="B518" s="217" t="s">
        <v>5402</v>
      </c>
      <c r="C518" s="226">
        <v>4046</v>
      </c>
      <c r="D518" s="225" t="s">
        <v>5998</v>
      </c>
      <c r="E518" s="227">
        <v>41134</v>
      </c>
      <c r="F518" s="220">
        <f t="shared" si="17"/>
        <v>41165</v>
      </c>
      <c r="G518" s="229">
        <v>5771.3</v>
      </c>
      <c r="H518" s="225">
        <f t="shared" si="16"/>
        <v>567</v>
      </c>
      <c r="I518" s="225" t="s">
        <v>1306</v>
      </c>
      <c r="J518" s="228"/>
    </row>
    <row r="519" spans="1:10" x14ac:dyDescent="0.25">
      <c r="A519" s="216">
        <v>4045</v>
      </c>
      <c r="B519" s="217" t="s">
        <v>5402</v>
      </c>
      <c r="C519" s="226" t="s">
        <v>16942</v>
      </c>
      <c r="D519" s="225" t="s">
        <v>5996</v>
      </c>
      <c r="E519" s="227">
        <v>41134</v>
      </c>
      <c r="F519" s="220">
        <f t="shared" si="17"/>
        <v>41165</v>
      </c>
      <c r="G519" s="229">
        <v>5771.3</v>
      </c>
      <c r="H519" s="225">
        <f t="shared" si="16"/>
        <v>567</v>
      </c>
      <c r="I519" s="225" t="s">
        <v>1306</v>
      </c>
      <c r="J519" s="228"/>
    </row>
    <row r="520" spans="1:10" x14ac:dyDescent="0.25">
      <c r="A520" s="216">
        <v>4051</v>
      </c>
      <c r="B520" s="217" t="s">
        <v>5402</v>
      </c>
      <c r="C520" s="226">
        <v>4051</v>
      </c>
      <c r="D520" s="225" t="s">
        <v>6171</v>
      </c>
      <c r="E520" s="227">
        <v>41135</v>
      </c>
      <c r="F520" s="220">
        <f t="shared" si="17"/>
        <v>41166</v>
      </c>
      <c r="G520" s="229">
        <v>5771.3</v>
      </c>
      <c r="H520" s="225">
        <f t="shared" si="16"/>
        <v>567</v>
      </c>
      <c r="I520" s="225" t="s">
        <v>1306</v>
      </c>
      <c r="J520" s="228"/>
    </row>
    <row r="521" spans="1:10" x14ac:dyDescent="0.25">
      <c r="A521" s="216">
        <v>4044</v>
      </c>
      <c r="B521" s="217" t="s">
        <v>5402</v>
      </c>
      <c r="C521" s="226">
        <v>4044</v>
      </c>
      <c r="D521" s="225" t="s">
        <v>5995</v>
      </c>
      <c r="E521" s="227">
        <v>41135</v>
      </c>
      <c r="F521" s="220">
        <f t="shared" si="17"/>
        <v>41166</v>
      </c>
      <c r="G521" s="229">
        <v>5771.3</v>
      </c>
      <c r="H521" s="225">
        <f t="shared" si="16"/>
        <v>567</v>
      </c>
      <c r="I521" s="225" t="s">
        <v>1306</v>
      </c>
      <c r="J521" s="228"/>
    </row>
    <row r="522" spans="1:10" x14ac:dyDescent="0.25">
      <c r="A522" s="216">
        <v>4052</v>
      </c>
      <c r="B522" s="217" t="s">
        <v>5402</v>
      </c>
      <c r="C522" s="226">
        <v>4052</v>
      </c>
      <c r="D522" s="225" t="s">
        <v>6173</v>
      </c>
      <c r="E522" s="227">
        <v>41135</v>
      </c>
      <c r="F522" s="220">
        <f t="shared" si="17"/>
        <v>41166</v>
      </c>
      <c r="G522" s="229">
        <v>5771.3</v>
      </c>
      <c r="H522" s="225">
        <f t="shared" si="16"/>
        <v>567</v>
      </c>
      <c r="I522" s="225" t="s">
        <v>1306</v>
      </c>
      <c r="J522" s="228"/>
    </row>
    <row r="523" spans="1:10" x14ac:dyDescent="0.25">
      <c r="A523" s="216">
        <v>4022</v>
      </c>
      <c r="B523" s="217" t="s">
        <v>5402</v>
      </c>
      <c r="C523" s="225">
        <v>4022</v>
      </c>
      <c r="D523" s="225" t="s">
        <v>5832</v>
      </c>
      <c r="E523" s="227">
        <v>41137</v>
      </c>
      <c r="F523" s="220">
        <f t="shared" si="17"/>
        <v>41168</v>
      </c>
      <c r="G523" s="229">
        <v>5771.3</v>
      </c>
      <c r="H523" s="225">
        <f t="shared" si="16"/>
        <v>567</v>
      </c>
      <c r="I523" s="225" t="s">
        <v>1306</v>
      </c>
      <c r="J523" s="228"/>
    </row>
    <row r="524" spans="1:10" x14ac:dyDescent="0.25">
      <c r="A524" s="216">
        <v>4040</v>
      </c>
      <c r="B524" s="217" t="s">
        <v>5402</v>
      </c>
      <c r="C524" s="225">
        <v>4040</v>
      </c>
      <c r="D524" s="225" t="s">
        <v>6271</v>
      </c>
      <c r="E524" s="227">
        <v>41137</v>
      </c>
      <c r="F524" s="220">
        <f t="shared" si="17"/>
        <v>41168</v>
      </c>
      <c r="G524" s="229">
        <v>5771.3</v>
      </c>
      <c r="H524" s="225">
        <f t="shared" si="16"/>
        <v>567</v>
      </c>
      <c r="I524" s="225" t="s">
        <v>1306</v>
      </c>
      <c r="J524" s="228"/>
    </row>
    <row r="525" spans="1:10" x14ac:dyDescent="0.25">
      <c r="A525" s="216">
        <v>4041</v>
      </c>
      <c r="B525" s="217" t="s">
        <v>5402</v>
      </c>
      <c r="C525" s="225">
        <v>4041</v>
      </c>
      <c r="D525" s="225" t="s">
        <v>6273</v>
      </c>
      <c r="E525" s="227">
        <v>41138</v>
      </c>
      <c r="F525" s="220">
        <f t="shared" si="17"/>
        <v>41169</v>
      </c>
      <c r="G525" s="229">
        <v>5771.3</v>
      </c>
      <c r="H525" s="225">
        <f t="shared" si="16"/>
        <v>567</v>
      </c>
      <c r="I525" s="225" t="s">
        <v>1306</v>
      </c>
      <c r="J525" s="228"/>
    </row>
    <row r="526" spans="1:10" x14ac:dyDescent="0.25">
      <c r="A526" s="216">
        <v>4026</v>
      </c>
      <c r="B526" s="217" t="s">
        <v>5402</v>
      </c>
      <c r="C526" s="225">
        <v>4026</v>
      </c>
      <c r="D526" s="225" t="s">
        <v>5828</v>
      </c>
      <c r="E526" s="227">
        <v>41141</v>
      </c>
      <c r="F526" s="220">
        <f t="shared" si="17"/>
        <v>41172</v>
      </c>
      <c r="G526" s="229">
        <v>5771.3</v>
      </c>
      <c r="H526" s="225">
        <f t="shared" si="16"/>
        <v>567</v>
      </c>
      <c r="I526" s="225" t="s">
        <v>1306</v>
      </c>
      <c r="J526" s="228"/>
    </row>
    <row r="527" spans="1:10" x14ac:dyDescent="0.25">
      <c r="A527" s="216">
        <v>4029</v>
      </c>
      <c r="B527" s="217" t="s">
        <v>5402</v>
      </c>
      <c r="C527" s="225">
        <v>4029</v>
      </c>
      <c r="D527" s="225" t="s">
        <v>6267</v>
      </c>
      <c r="E527" s="227">
        <v>41141</v>
      </c>
      <c r="F527" s="220">
        <f t="shared" si="17"/>
        <v>41172</v>
      </c>
      <c r="G527" s="229">
        <v>5771.3</v>
      </c>
      <c r="H527" s="225">
        <f t="shared" si="16"/>
        <v>567</v>
      </c>
      <c r="I527" s="225" t="s">
        <v>1306</v>
      </c>
      <c r="J527" s="228"/>
    </row>
    <row r="528" spans="1:10" x14ac:dyDescent="0.25">
      <c r="A528" s="216">
        <v>4050</v>
      </c>
      <c r="B528" s="217" t="s">
        <v>5402</v>
      </c>
      <c r="C528" s="226" t="s">
        <v>16943</v>
      </c>
      <c r="D528" s="225" t="s">
        <v>6518</v>
      </c>
      <c r="E528" s="227">
        <v>41149</v>
      </c>
      <c r="F528" s="220">
        <f t="shared" si="17"/>
        <v>41180</v>
      </c>
      <c r="G528" s="229">
        <v>5771.3</v>
      </c>
      <c r="H528" s="225">
        <f t="shared" si="16"/>
        <v>567</v>
      </c>
      <c r="I528" s="225" t="s">
        <v>1306</v>
      </c>
      <c r="J528" s="228"/>
    </row>
    <row r="529" spans="1:10" x14ac:dyDescent="0.25">
      <c r="A529" s="216">
        <v>4048</v>
      </c>
      <c r="B529" s="217" t="s">
        <v>5402</v>
      </c>
      <c r="C529" s="225">
        <v>4048</v>
      </c>
      <c r="D529" s="225" t="s">
        <v>6270</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6241</v>
      </c>
      <c r="E530" s="227">
        <v>41138</v>
      </c>
      <c r="F530" s="220">
        <f t="shared" si="17"/>
        <v>41169</v>
      </c>
      <c r="G530" s="229">
        <v>5771.3</v>
      </c>
      <c r="H530" s="225">
        <f>H529+1</f>
        <v>568</v>
      </c>
      <c r="I530" s="225" t="s">
        <v>1306</v>
      </c>
      <c r="J530" s="228"/>
    </row>
    <row r="531" spans="1:10" x14ac:dyDescent="0.25">
      <c r="A531" s="216" t="s">
        <v>1134</v>
      </c>
      <c r="B531" s="217" t="s">
        <v>1069</v>
      </c>
      <c r="C531" s="226" t="s">
        <v>16944</v>
      </c>
      <c r="D531" s="225" t="s">
        <v>6147</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5957</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5747</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5745</v>
      </c>
      <c r="E534" s="227">
        <v>41124</v>
      </c>
      <c r="F534" s="220">
        <f t="shared" si="17"/>
        <v>41155</v>
      </c>
      <c r="G534" s="229">
        <v>5771.3</v>
      </c>
      <c r="H534" s="225">
        <f>H533</f>
        <v>571</v>
      </c>
      <c r="I534" s="225" t="s">
        <v>1306</v>
      </c>
      <c r="J534" s="228"/>
    </row>
    <row r="535" spans="1:10" x14ac:dyDescent="0.25">
      <c r="A535" s="216">
        <v>3964</v>
      </c>
      <c r="B535" s="217" t="s">
        <v>3064</v>
      </c>
      <c r="C535" s="226" t="s">
        <v>16945</v>
      </c>
      <c r="D535" s="225" t="s">
        <v>5744</v>
      </c>
      <c r="E535" s="227">
        <v>41128</v>
      </c>
      <c r="F535" s="220">
        <f t="shared" si="17"/>
        <v>41159</v>
      </c>
      <c r="G535" s="229">
        <v>5771.3</v>
      </c>
      <c r="H535" s="225">
        <f>H534</f>
        <v>571</v>
      </c>
      <c r="I535" s="225" t="s">
        <v>1306</v>
      </c>
      <c r="J535" s="228"/>
    </row>
    <row r="536" spans="1:10" x14ac:dyDescent="0.25">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5652</v>
      </c>
      <c r="E537" s="227">
        <v>41123</v>
      </c>
      <c r="F537" s="220">
        <f t="shared" si="17"/>
        <v>41154</v>
      </c>
      <c r="G537" s="229">
        <v>5771.3</v>
      </c>
      <c r="H537" s="225">
        <f t="shared" si="18"/>
        <v>573</v>
      </c>
      <c r="I537" s="225" t="s">
        <v>1306</v>
      </c>
      <c r="J537" s="228"/>
    </row>
    <row r="538" spans="1:10" x14ac:dyDescent="0.25">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5790</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6153</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5788</v>
      </c>
      <c r="E546" s="227">
        <v>41130</v>
      </c>
      <c r="F546" s="220">
        <f t="shared" si="17"/>
        <v>41161</v>
      </c>
      <c r="G546" s="229">
        <v>5771.3</v>
      </c>
      <c r="H546" s="225">
        <f t="shared" si="18"/>
        <v>582</v>
      </c>
      <c r="I546" s="225" t="s">
        <v>1306</v>
      </c>
      <c r="J546" s="228"/>
    </row>
    <row r="547" spans="1:10" x14ac:dyDescent="0.25">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5542</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5794</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x14ac:dyDescent="0.25">
      <c r="A553" s="216">
        <v>3593</v>
      </c>
      <c r="B553" s="217" t="s">
        <v>3237</v>
      </c>
      <c r="C553" s="226" t="s">
        <v>16953</v>
      </c>
      <c r="D553" s="225" t="s">
        <v>5958</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5960</v>
      </c>
      <c r="E556" s="227">
        <v>41131</v>
      </c>
      <c r="F556" s="220">
        <f t="shared" si="17"/>
        <v>41162</v>
      </c>
      <c r="G556" s="229">
        <v>5771.3</v>
      </c>
      <c r="H556" s="225">
        <f t="shared" si="18"/>
        <v>592</v>
      </c>
      <c r="I556" s="225" t="s">
        <v>1306</v>
      </c>
      <c r="J556" s="228"/>
    </row>
    <row r="557" spans="1:10" x14ac:dyDescent="0.25">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6280</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6278</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6283</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6289</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6275</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6287</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6291</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6286</v>
      </c>
      <c r="E566" s="227">
        <v>41142</v>
      </c>
      <c r="F566" s="220">
        <f t="shared" si="17"/>
        <v>41173</v>
      </c>
      <c r="G566" s="229">
        <v>5771.3</v>
      </c>
      <c r="H566" s="225">
        <f t="shared" si="19"/>
        <v>593</v>
      </c>
      <c r="I566" s="225" t="s">
        <v>1306</v>
      </c>
      <c r="J566" s="228"/>
    </row>
    <row r="567" spans="1:10" x14ac:dyDescent="0.25">
      <c r="A567" s="216">
        <v>4137</v>
      </c>
      <c r="B567" s="217" t="s">
        <v>1714</v>
      </c>
      <c r="C567" s="226" t="s">
        <v>16956</v>
      </c>
      <c r="D567" s="225" t="s">
        <v>6296</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6523</v>
      </c>
      <c r="E568" s="227">
        <v>41144</v>
      </c>
      <c r="F568" s="220">
        <f t="shared" si="17"/>
        <v>41175</v>
      </c>
      <c r="G568" s="229">
        <v>5771.3</v>
      </c>
      <c r="H568" s="225">
        <f t="shared" si="19"/>
        <v>593</v>
      </c>
      <c r="I568" s="225" t="s">
        <v>1306</v>
      </c>
      <c r="J568" s="228"/>
    </row>
    <row r="569" spans="1:10" x14ac:dyDescent="0.25">
      <c r="A569" s="216" t="s">
        <v>732</v>
      </c>
      <c r="B569" s="217" t="s">
        <v>733</v>
      </c>
      <c r="C569" s="226" t="s">
        <v>16957</v>
      </c>
      <c r="D569" s="225" t="s">
        <v>6228</v>
      </c>
      <c r="E569" s="227">
        <v>41137</v>
      </c>
      <c r="F569" s="220">
        <f t="shared" si="17"/>
        <v>41168</v>
      </c>
      <c r="G569" s="229">
        <v>5771.3</v>
      </c>
      <c r="H569" s="225">
        <f>H568+1</f>
        <v>594</v>
      </c>
      <c r="I569" s="225" t="s">
        <v>1306</v>
      </c>
      <c r="J569" s="228"/>
    </row>
    <row r="570" spans="1:10" x14ac:dyDescent="0.25">
      <c r="A570" s="216" t="s">
        <v>1113</v>
      </c>
      <c r="B570" s="217" t="s">
        <v>1114</v>
      </c>
      <c r="C570" s="226" t="s">
        <v>16958</v>
      </c>
      <c r="D570" s="225" t="s">
        <v>5940</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5537</v>
      </c>
      <c r="E571" s="227">
        <v>41121</v>
      </c>
      <c r="F571" s="220">
        <f t="shared" si="17"/>
        <v>41152</v>
      </c>
      <c r="G571" s="229">
        <v>5771.3</v>
      </c>
      <c r="H571" s="225">
        <f>H570+1</f>
        <v>596</v>
      </c>
      <c r="I571" s="225" t="s">
        <v>1306</v>
      </c>
      <c r="J571" s="228"/>
    </row>
    <row r="572" spans="1:10" x14ac:dyDescent="0.25">
      <c r="A572" s="216" t="s">
        <v>1162</v>
      </c>
      <c r="B572" s="217" t="s">
        <v>1087</v>
      </c>
      <c r="C572" s="226" t="s">
        <v>16959</v>
      </c>
      <c r="D572" s="225" t="s">
        <v>5633</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5531</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5671</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5965</v>
      </c>
      <c r="E576" s="227">
        <v>41131</v>
      </c>
      <c r="F576" s="220">
        <f t="shared" si="17"/>
        <v>41162</v>
      </c>
      <c r="G576" s="229">
        <v>5771.3</v>
      </c>
      <c r="H576" s="225">
        <f t="shared" si="20"/>
        <v>598</v>
      </c>
      <c r="I576" s="225" t="s">
        <v>1306</v>
      </c>
      <c r="J576" s="228"/>
    </row>
    <row r="577" spans="1:10" x14ac:dyDescent="0.25">
      <c r="A577" s="216">
        <v>3691</v>
      </c>
      <c r="B577" s="217" t="s">
        <v>171</v>
      </c>
      <c r="C577" s="226" t="s">
        <v>16960</v>
      </c>
      <c r="D577" s="225" t="s">
        <v>5963</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5667</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x14ac:dyDescent="0.25">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x14ac:dyDescent="0.25">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x14ac:dyDescent="0.25">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x14ac:dyDescent="0.25">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7802</v>
      </c>
      <c r="E587" s="234">
        <v>41178</v>
      </c>
      <c r="F587" s="220">
        <f t="shared" si="21"/>
        <v>41209</v>
      </c>
      <c r="G587" s="235">
        <v>5771.3</v>
      </c>
      <c r="H587" s="233">
        <v>615</v>
      </c>
      <c r="I587" s="233" t="s">
        <v>454</v>
      </c>
      <c r="J587" s="236"/>
    </row>
    <row r="588" spans="1:10" x14ac:dyDescent="0.25">
      <c r="A588" s="230" t="s">
        <v>722</v>
      </c>
      <c r="B588" s="231" t="s">
        <v>723</v>
      </c>
      <c r="C588" s="232" t="s">
        <v>16967</v>
      </c>
      <c r="D588" s="233" t="s">
        <v>7162</v>
      </c>
      <c r="E588" s="234">
        <v>41165</v>
      </c>
      <c r="F588" s="220">
        <f t="shared" si="21"/>
        <v>41196</v>
      </c>
      <c r="G588" s="235">
        <v>5771.3</v>
      </c>
      <c r="H588" s="233">
        <v>616</v>
      </c>
      <c r="I588" s="233" t="s">
        <v>613</v>
      </c>
      <c r="J588" s="236"/>
    </row>
    <row r="589" spans="1:10" x14ac:dyDescent="0.25">
      <c r="A589" s="230" t="s">
        <v>2032</v>
      </c>
      <c r="B589" s="231" t="s">
        <v>2044</v>
      </c>
      <c r="C589" s="232" t="s">
        <v>16968</v>
      </c>
      <c r="D589" s="233" t="s">
        <v>7362</v>
      </c>
      <c r="E589" s="234">
        <v>41169</v>
      </c>
      <c r="F589" s="220">
        <f t="shared" si="21"/>
        <v>41200</v>
      </c>
      <c r="G589" s="235">
        <v>5771.3</v>
      </c>
      <c r="H589" s="233">
        <v>617</v>
      </c>
      <c r="I589" s="233" t="s">
        <v>454</v>
      </c>
      <c r="J589" s="236"/>
    </row>
    <row r="590" spans="1:10" x14ac:dyDescent="0.25">
      <c r="A590" s="230" t="s">
        <v>1128</v>
      </c>
      <c r="B590" s="231" t="s">
        <v>1065</v>
      </c>
      <c r="C590" s="232" t="s">
        <v>16969</v>
      </c>
      <c r="D590" s="233" t="s">
        <v>6817</v>
      </c>
      <c r="E590" s="234">
        <v>41157</v>
      </c>
      <c r="F590" s="220">
        <f t="shared" si="21"/>
        <v>41188</v>
      </c>
      <c r="G590" s="235">
        <v>5771.3</v>
      </c>
      <c r="H590" s="233">
        <v>618</v>
      </c>
      <c r="I590" s="233" t="s">
        <v>454</v>
      </c>
      <c r="J590" s="236"/>
    </row>
    <row r="591" spans="1:10" x14ac:dyDescent="0.25">
      <c r="A591" s="230">
        <v>3670</v>
      </c>
      <c r="B591" s="231" t="s">
        <v>1855</v>
      </c>
      <c r="C591" s="232">
        <v>3670</v>
      </c>
      <c r="D591" s="233" t="s">
        <v>7497</v>
      </c>
      <c r="E591" s="234">
        <v>41172</v>
      </c>
      <c r="F591" s="220">
        <f t="shared" si="21"/>
        <v>41203</v>
      </c>
      <c r="G591" s="235">
        <v>5771.3</v>
      </c>
      <c r="H591" s="233">
        <v>619</v>
      </c>
      <c r="I591" s="233" t="s">
        <v>613</v>
      </c>
      <c r="J591" s="236"/>
    </row>
    <row r="592" spans="1:10" x14ac:dyDescent="0.25">
      <c r="A592" s="230">
        <v>3742</v>
      </c>
      <c r="B592" s="231" t="s">
        <v>2109</v>
      </c>
      <c r="C592" s="232">
        <v>3742</v>
      </c>
      <c r="D592" s="233" t="s">
        <v>6823</v>
      </c>
      <c r="E592" s="234">
        <v>41162</v>
      </c>
      <c r="F592" s="220">
        <f t="shared" si="21"/>
        <v>41193</v>
      </c>
      <c r="G592" s="235">
        <v>5771.3</v>
      </c>
      <c r="H592" s="233">
        <v>620</v>
      </c>
      <c r="I592" s="233" t="s">
        <v>454</v>
      </c>
      <c r="J592" s="236"/>
    </row>
    <row r="593" spans="1:10" x14ac:dyDescent="0.25">
      <c r="A593" s="230">
        <v>3739</v>
      </c>
      <c r="B593" s="231" t="s">
        <v>2109</v>
      </c>
      <c r="C593" s="232">
        <v>3739</v>
      </c>
      <c r="D593" s="233" t="s">
        <v>7170</v>
      </c>
      <c r="E593" s="234">
        <v>41165</v>
      </c>
      <c r="F593" s="220">
        <f t="shared" si="21"/>
        <v>41196</v>
      </c>
      <c r="G593" s="235">
        <v>5771.3</v>
      </c>
      <c r="H593" s="233">
        <v>620</v>
      </c>
      <c r="I593" s="233" t="s">
        <v>454</v>
      </c>
      <c r="J593" s="236"/>
    </row>
    <row r="594" spans="1:10" x14ac:dyDescent="0.25">
      <c r="A594" s="230">
        <v>3736</v>
      </c>
      <c r="B594" s="231" t="s">
        <v>2109</v>
      </c>
      <c r="C594" s="232">
        <v>3736</v>
      </c>
      <c r="D594" s="233" t="s">
        <v>7172</v>
      </c>
      <c r="E594" s="234">
        <v>41164</v>
      </c>
      <c r="F594" s="220">
        <f t="shared" si="21"/>
        <v>41195</v>
      </c>
      <c r="G594" s="235">
        <v>5771.3</v>
      </c>
      <c r="H594" s="233">
        <v>620</v>
      </c>
      <c r="I594" s="233" t="s">
        <v>454</v>
      </c>
      <c r="J594" s="236"/>
    </row>
    <row r="595" spans="1:10" x14ac:dyDescent="0.25">
      <c r="A595" s="230" t="s">
        <v>1248</v>
      </c>
      <c r="B595" s="231" t="s">
        <v>966</v>
      </c>
      <c r="C595" s="232" t="s">
        <v>16970</v>
      </c>
      <c r="D595" s="233" t="s">
        <v>6469</v>
      </c>
      <c r="E595" s="234">
        <v>41172</v>
      </c>
      <c r="F595" s="220">
        <f t="shared" si="21"/>
        <v>41203</v>
      </c>
      <c r="G595" s="235">
        <v>5771.3</v>
      </c>
      <c r="H595" s="233">
        <v>621</v>
      </c>
      <c r="I595" s="233" t="s">
        <v>454</v>
      </c>
      <c r="J595" s="236"/>
    </row>
    <row r="596" spans="1:10" x14ac:dyDescent="0.25">
      <c r="A596" s="230">
        <v>3628</v>
      </c>
      <c r="B596" s="231" t="s">
        <v>3193</v>
      </c>
      <c r="C596" s="232">
        <v>3628</v>
      </c>
      <c r="D596" s="233" t="s">
        <v>7797</v>
      </c>
      <c r="E596" s="234">
        <v>41179</v>
      </c>
      <c r="F596" s="220">
        <f t="shared" si="21"/>
        <v>41210</v>
      </c>
      <c r="G596" s="235">
        <v>5771.3</v>
      </c>
      <c r="H596" s="233">
        <v>622</v>
      </c>
      <c r="I596" s="233" t="s">
        <v>454</v>
      </c>
      <c r="J596" s="236"/>
    </row>
    <row r="597" spans="1:10" x14ac:dyDescent="0.25">
      <c r="A597" s="230">
        <v>3616</v>
      </c>
      <c r="B597" s="231" t="s">
        <v>3193</v>
      </c>
      <c r="C597" s="232">
        <v>3616</v>
      </c>
      <c r="D597" s="233" t="s">
        <v>7542</v>
      </c>
      <c r="E597" s="234">
        <v>41176</v>
      </c>
      <c r="F597" s="220">
        <f t="shared" si="21"/>
        <v>41207</v>
      </c>
      <c r="G597" s="235">
        <v>5771.3</v>
      </c>
      <c r="H597" s="233">
        <v>622</v>
      </c>
      <c r="I597" s="233" t="s">
        <v>454</v>
      </c>
      <c r="J597" s="236"/>
    </row>
    <row r="598" spans="1:10" x14ac:dyDescent="0.25">
      <c r="A598" s="230">
        <v>3618</v>
      </c>
      <c r="B598" s="231" t="s">
        <v>3193</v>
      </c>
      <c r="C598" s="232">
        <v>3618</v>
      </c>
      <c r="D598" s="233" t="s">
        <v>7494</v>
      </c>
      <c r="E598" s="234">
        <v>41171</v>
      </c>
      <c r="F598" s="220">
        <f t="shared" si="21"/>
        <v>41202</v>
      </c>
      <c r="G598" s="235">
        <v>5771.3</v>
      </c>
      <c r="H598" s="233">
        <v>622</v>
      </c>
      <c r="I598" s="233" t="s">
        <v>454</v>
      </c>
      <c r="J598" s="236"/>
    </row>
    <row r="599" spans="1:10" x14ac:dyDescent="0.25">
      <c r="A599" s="230">
        <v>4152</v>
      </c>
      <c r="B599" s="231" t="s">
        <v>6182</v>
      </c>
      <c r="C599" s="232">
        <v>4152</v>
      </c>
      <c r="D599" s="233" t="s">
        <v>7565</v>
      </c>
      <c r="E599" s="234">
        <v>41177</v>
      </c>
      <c r="F599" s="220">
        <f t="shared" si="21"/>
        <v>41208</v>
      </c>
      <c r="G599" s="235">
        <v>5771.3</v>
      </c>
      <c r="H599" s="233">
        <v>623</v>
      </c>
      <c r="I599" s="233" t="s">
        <v>454</v>
      </c>
      <c r="J599" s="236"/>
    </row>
    <row r="600" spans="1:10" x14ac:dyDescent="0.25">
      <c r="A600" s="230">
        <v>4153</v>
      </c>
      <c r="B600" s="231" t="s">
        <v>5889</v>
      </c>
      <c r="C600" s="232">
        <v>4153</v>
      </c>
      <c r="D600" s="233" t="s">
        <v>7566</v>
      </c>
      <c r="E600" s="234">
        <v>41172</v>
      </c>
      <c r="F600" s="220">
        <f t="shared" si="21"/>
        <v>41203</v>
      </c>
      <c r="G600" s="235">
        <v>5771.3</v>
      </c>
      <c r="H600" s="233">
        <v>624</v>
      </c>
      <c r="I600" s="233" t="s">
        <v>454</v>
      </c>
      <c r="J600" s="236"/>
    </row>
    <row r="601" spans="1:10" x14ac:dyDescent="0.25">
      <c r="A601" s="230">
        <v>4155</v>
      </c>
      <c r="B601" s="231" t="s">
        <v>5889</v>
      </c>
      <c r="C601" s="232">
        <v>4155</v>
      </c>
      <c r="D601" s="233" t="s">
        <v>7568</v>
      </c>
      <c r="E601" s="234">
        <v>41173</v>
      </c>
      <c r="F601" s="220">
        <f t="shared" si="21"/>
        <v>41204</v>
      </c>
      <c r="G601" s="235">
        <v>5771.3</v>
      </c>
      <c r="H601" s="233">
        <v>624</v>
      </c>
      <c r="I601" s="233" t="s">
        <v>454</v>
      </c>
      <c r="J601" s="236"/>
    </row>
    <row r="602" spans="1:10" x14ac:dyDescent="0.25">
      <c r="A602" s="230">
        <v>3515</v>
      </c>
      <c r="B602" s="231" t="s">
        <v>2611</v>
      </c>
      <c r="C602" s="232">
        <v>3515</v>
      </c>
      <c r="D602" s="233" t="s">
        <v>6754</v>
      </c>
      <c r="E602" s="234">
        <v>41152</v>
      </c>
      <c r="F602" s="220">
        <f t="shared" si="21"/>
        <v>41183</v>
      </c>
      <c r="G602" s="235">
        <v>5771.3</v>
      </c>
      <c r="H602" s="233">
        <v>625</v>
      </c>
      <c r="I602" s="233" t="s">
        <v>454</v>
      </c>
      <c r="J602" s="236"/>
    </row>
    <row r="603" spans="1:10" x14ac:dyDescent="0.25">
      <c r="A603" s="230" t="s">
        <v>2157</v>
      </c>
      <c r="B603" s="231" t="s">
        <v>2158</v>
      </c>
      <c r="C603" s="232" t="s">
        <v>16971</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7391</v>
      </c>
      <c r="E604" s="234">
        <v>41166</v>
      </c>
      <c r="F604" s="220">
        <f t="shared" si="21"/>
        <v>41197</v>
      </c>
      <c r="G604" s="235">
        <v>5771.3</v>
      </c>
      <c r="H604" s="233">
        <v>627</v>
      </c>
      <c r="I604" s="233" t="s">
        <v>454</v>
      </c>
      <c r="J604" s="236"/>
    </row>
    <row r="605" spans="1:10" x14ac:dyDescent="0.25">
      <c r="A605" s="230">
        <v>4082</v>
      </c>
      <c r="B605" s="231" t="s">
        <v>2163</v>
      </c>
      <c r="C605" s="232">
        <v>4082</v>
      </c>
      <c r="D605" s="233" t="s">
        <v>7183</v>
      </c>
      <c r="E605" s="234">
        <v>41166</v>
      </c>
      <c r="F605" s="220">
        <f t="shared" si="21"/>
        <v>41197</v>
      </c>
      <c r="G605" s="235">
        <v>5771.3</v>
      </c>
      <c r="H605" s="233">
        <v>627</v>
      </c>
      <c r="I605" s="233" t="s">
        <v>454</v>
      </c>
      <c r="J605" s="236"/>
    </row>
    <row r="606" spans="1:10" x14ac:dyDescent="0.25">
      <c r="A606" s="230">
        <v>4083</v>
      </c>
      <c r="B606" s="231" t="s">
        <v>2163</v>
      </c>
      <c r="C606" s="232">
        <v>4083</v>
      </c>
      <c r="D606" s="233" t="s">
        <v>7186</v>
      </c>
      <c r="E606" s="234">
        <v>41165</v>
      </c>
      <c r="F606" s="220">
        <f t="shared" si="21"/>
        <v>41196</v>
      </c>
      <c r="G606" s="235">
        <v>5771.3</v>
      </c>
      <c r="H606" s="233">
        <v>627</v>
      </c>
      <c r="I606" s="233" t="s">
        <v>454</v>
      </c>
      <c r="J606" s="236"/>
    </row>
    <row r="607" spans="1:10" x14ac:dyDescent="0.25">
      <c r="A607" s="230">
        <v>4180</v>
      </c>
      <c r="B607" s="231" t="s">
        <v>201</v>
      </c>
      <c r="C607" s="232">
        <v>4180</v>
      </c>
      <c r="D607" s="233" t="s">
        <v>17847</v>
      </c>
      <c r="E607" s="234">
        <v>41177</v>
      </c>
      <c r="F607" s="220">
        <f t="shared" si="21"/>
        <v>41208</v>
      </c>
      <c r="G607" s="235">
        <v>5771.3</v>
      </c>
      <c r="H607" s="233">
        <v>628</v>
      </c>
      <c r="I607" s="233" t="s">
        <v>454</v>
      </c>
      <c r="J607" s="236"/>
    </row>
    <row r="608" spans="1:10" x14ac:dyDescent="0.25">
      <c r="A608" s="230">
        <v>4086</v>
      </c>
      <c r="B608" s="231" t="s">
        <v>914</v>
      </c>
      <c r="C608" s="232">
        <v>4086</v>
      </c>
      <c r="D608" s="233" t="s">
        <v>7513</v>
      </c>
      <c r="E608" s="234">
        <v>41171</v>
      </c>
      <c r="F608" s="220">
        <f t="shared" si="21"/>
        <v>41202</v>
      </c>
      <c r="G608" s="235">
        <v>5771.3</v>
      </c>
      <c r="H608" s="233">
        <v>629</v>
      </c>
      <c r="I608" s="233" t="s">
        <v>454</v>
      </c>
      <c r="J608" s="236"/>
    </row>
    <row r="609" spans="1:10" x14ac:dyDescent="0.25">
      <c r="A609" s="230">
        <v>4085</v>
      </c>
      <c r="B609" s="231" t="s">
        <v>914</v>
      </c>
      <c r="C609" s="232">
        <v>4085</v>
      </c>
      <c r="D609" s="233" t="s">
        <v>7390</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6920</v>
      </c>
      <c r="E611" s="234">
        <v>41157</v>
      </c>
      <c r="F611" s="220">
        <f t="shared" si="21"/>
        <v>41188</v>
      </c>
      <c r="G611" s="235">
        <v>5771.3</v>
      </c>
      <c r="H611" s="233">
        <v>630</v>
      </c>
      <c r="I611" s="233" t="s">
        <v>454</v>
      </c>
      <c r="J611" s="236"/>
    </row>
    <row r="612" spans="1:10" x14ac:dyDescent="0.25">
      <c r="A612" s="230">
        <v>3318</v>
      </c>
      <c r="B612" s="231" t="s">
        <v>2383</v>
      </c>
      <c r="C612" s="232">
        <v>3318</v>
      </c>
      <c r="D612" s="233" t="s">
        <v>7539</v>
      </c>
      <c r="E612" s="234">
        <v>41173</v>
      </c>
      <c r="F612" s="220">
        <f t="shared" si="21"/>
        <v>41204</v>
      </c>
      <c r="G612" s="235">
        <v>5771.3</v>
      </c>
      <c r="H612" s="233">
        <v>631</v>
      </c>
      <c r="I612" s="233" t="s">
        <v>454</v>
      </c>
      <c r="J612" s="236"/>
    </row>
    <row r="613" spans="1:10" x14ac:dyDescent="0.25">
      <c r="A613" s="230">
        <v>4391</v>
      </c>
      <c r="B613" s="231" t="s">
        <v>7334</v>
      </c>
      <c r="C613" s="232">
        <v>4391</v>
      </c>
      <c r="D613" s="233" t="s">
        <v>7646</v>
      </c>
      <c r="E613" s="234">
        <v>41178</v>
      </c>
      <c r="F613" s="220">
        <f t="shared" si="21"/>
        <v>41209</v>
      </c>
      <c r="G613" s="235">
        <v>5771.3</v>
      </c>
      <c r="H613" s="233">
        <v>632</v>
      </c>
      <c r="I613" s="233" t="s">
        <v>454</v>
      </c>
      <c r="J613" s="236"/>
    </row>
    <row r="614" spans="1:10" x14ac:dyDescent="0.25">
      <c r="A614" s="230">
        <v>4390</v>
      </c>
      <c r="B614" s="231" t="s">
        <v>7334</v>
      </c>
      <c r="C614" s="232">
        <v>4390</v>
      </c>
      <c r="D614" s="233" t="s">
        <v>7647</v>
      </c>
      <c r="E614" s="234">
        <v>41177</v>
      </c>
      <c r="F614" s="220">
        <f t="shared" si="21"/>
        <v>41208</v>
      </c>
      <c r="G614" s="235">
        <v>5771.3</v>
      </c>
      <c r="H614" s="233">
        <v>632</v>
      </c>
      <c r="I614" s="233" t="s">
        <v>454</v>
      </c>
      <c r="J614" s="236"/>
    </row>
    <row r="615" spans="1:10" x14ac:dyDescent="0.25">
      <c r="A615" s="230">
        <v>4198</v>
      </c>
      <c r="B615" s="231" t="s">
        <v>164</v>
      </c>
      <c r="C615" s="232">
        <v>4198</v>
      </c>
      <c r="D615" s="233" t="s">
        <v>7521</v>
      </c>
      <c r="E615" s="234">
        <v>41171</v>
      </c>
      <c r="F615" s="220">
        <f t="shared" si="21"/>
        <v>41202</v>
      </c>
      <c r="G615" s="235">
        <v>5771.3</v>
      </c>
      <c r="H615" s="233">
        <v>633</v>
      </c>
      <c r="I615" s="233" t="s">
        <v>454</v>
      </c>
      <c r="J615" s="236"/>
    </row>
    <row r="616" spans="1:10" x14ac:dyDescent="0.25">
      <c r="A616" s="230">
        <v>4194</v>
      </c>
      <c r="B616" s="231" t="s">
        <v>164</v>
      </c>
      <c r="C616" s="232">
        <v>4194</v>
      </c>
      <c r="D616" s="233" t="s">
        <v>7576</v>
      </c>
      <c r="E616" s="234">
        <v>41173</v>
      </c>
      <c r="F616" s="220">
        <f t="shared" si="21"/>
        <v>41204</v>
      </c>
      <c r="G616" s="235">
        <v>5771.3</v>
      </c>
      <c r="H616" s="233">
        <v>633</v>
      </c>
      <c r="I616" s="233" t="s">
        <v>454</v>
      </c>
      <c r="J616" s="236"/>
    </row>
    <row r="617" spans="1:10" x14ac:dyDescent="0.25">
      <c r="A617" s="230">
        <v>4195</v>
      </c>
      <c r="B617" s="231" t="s">
        <v>164</v>
      </c>
      <c r="C617" s="232" t="s">
        <v>16972</v>
      </c>
      <c r="D617" s="233" t="s">
        <v>7579</v>
      </c>
      <c r="E617" s="234">
        <v>41173</v>
      </c>
      <c r="F617" s="220">
        <f t="shared" si="21"/>
        <v>41204</v>
      </c>
      <c r="G617" s="235">
        <v>5771.3</v>
      </c>
      <c r="H617" s="233">
        <v>633</v>
      </c>
      <c r="I617" s="233" t="s">
        <v>1306</v>
      </c>
      <c r="J617" s="236"/>
    </row>
    <row r="618" spans="1:10" x14ac:dyDescent="0.25">
      <c r="A618" s="230">
        <v>4197</v>
      </c>
      <c r="B618" s="231" t="s">
        <v>164</v>
      </c>
      <c r="C618" s="232">
        <v>4197</v>
      </c>
      <c r="D618" s="233" t="s">
        <v>7396</v>
      </c>
      <c r="E618" s="234">
        <v>41172</v>
      </c>
      <c r="F618" s="220">
        <f t="shared" si="21"/>
        <v>41203</v>
      </c>
      <c r="G618" s="235">
        <v>5771.3</v>
      </c>
      <c r="H618" s="233">
        <v>633</v>
      </c>
      <c r="I618" s="233" t="s">
        <v>454</v>
      </c>
      <c r="J618" s="236"/>
    </row>
    <row r="619" spans="1:10" x14ac:dyDescent="0.25">
      <c r="A619" s="230">
        <v>4196</v>
      </c>
      <c r="B619" s="231" t="s">
        <v>164</v>
      </c>
      <c r="C619" s="232">
        <v>4196</v>
      </c>
      <c r="D619" s="233" t="s">
        <v>7523</v>
      </c>
      <c r="E619" s="234">
        <v>41173</v>
      </c>
      <c r="F619" s="220">
        <f t="shared" si="21"/>
        <v>41204</v>
      </c>
      <c r="G619" s="235">
        <v>5771.3</v>
      </c>
      <c r="H619" s="233">
        <v>633</v>
      </c>
      <c r="I619" s="233" t="s">
        <v>454</v>
      </c>
      <c r="J619" s="236"/>
    </row>
    <row r="620" spans="1:10" x14ac:dyDescent="0.25">
      <c r="A620" s="230">
        <v>4201</v>
      </c>
      <c r="B620" s="231" t="s">
        <v>164</v>
      </c>
      <c r="C620" s="232">
        <v>4201</v>
      </c>
      <c r="D620" s="233" t="s">
        <v>7824</v>
      </c>
      <c r="E620" s="234">
        <v>41179</v>
      </c>
      <c r="F620" s="220">
        <f t="shared" si="21"/>
        <v>41210</v>
      </c>
      <c r="G620" s="235">
        <v>5771.3</v>
      </c>
      <c r="H620" s="233">
        <v>633</v>
      </c>
      <c r="I620" s="233" t="s">
        <v>454</v>
      </c>
      <c r="J620" s="236"/>
    </row>
    <row r="621" spans="1:10" x14ac:dyDescent="0.25">
      <c r="A621" s="230">
        <v>4200</v>
      </c>
      <c r="B621" s="231" t="s">
        <v>164</v>
      </c>
      <c r="C621" s="232">
        <v>4200</v>
      </c>
      <c r="D621" s="233" t="s">
        <v>17853</v>
      </c>
      <c r="E621" s="234">
        <v>41179</v>
      </c>
      <c r="F621" s="220">
        <f t="shared" si="21"/>
        <v>41210</v>
      </c>
      <c r="G621" s="235">
        <v>5771.3</v>
      </c>
      <c r="H621" s="233">
        <v>633</v>
      </c>
      <c r="I621" s="233" t="s">
        <v>454</v>
      </c>
      <c r="J621" s="236"/>
    </row>
    <row r="622" spans="1:10" x14ac:dyDescent="0.25">
      <c r="A622" s="230">
        <v>4377</v>
      </c>
      <c r="B622" s="231" t="s">
        <v>6854</v>
      </c>
      <c r="C622" s="232">
        <v>4377</v>
      </c>
      <c r="D622" s="233" t="s">
        <v>7209</v>
      </c>
      <c r="E622" s="234">
        <v>41165</v>
      </c>
      <c r="F622" s="220">
        <f t="shared" si="21"/>
        <v>41196</v>
      </c>
      <c r="G622" s="235">
        <v>5771.3</v>
      </c>
      <c r="H622" s="233">
        <v>634</v>
      </c>
      <c r="I622" s="233" t="s">
        <v>454</v>
      </c>
      <c r="J622" s="236"/>
    </row>
    <row r="623" spans="1:10" x14ac:dyDescent="0.25">
      <c r="A623" s="230">
        <v>4376</v>
      </c>
      <c r="B623" s="231" t="s">
        <v>6854</v>
      </c>
      <c r="C623" s="232">
        <v>4376</v>
      </c>
      <c r="D623" s="233" t="s">
        <v>7211</v>
      </c>
      <c r="E623" s="234">
        <v>41165</v>
      </c>
      <c r="F623" s="220">
        <f t="shared" si="21"/>
        <v>41196</v>
      </c>
      <c r="G623" s="235">
        <v>5771.3</v>
      </c>
      <c r="H623" s="233">
        <v>634</v>
      </c>
      <c r="I623" s="233" t="s">
        <v>454</v>
      </c>
      <c r="J623" s="236"/>
    </row>
    <row r="624" spans="1:10" x14ac:dyDescent="0.25">
      <c r="A624" s="230">
        <v>4375</v>
      </c>
      <c r="B624" s="231" t="s">
        <v>6854</v>
      </c>
      <c r="C624" s="232">
        <v>4375</v>
      </c>
      <c r="D624" s="233" t="s">
        <v>7214</v>
      </c>
      <c r="E624" s="234">
        <v>41166</v>
      </c>
      <c r="F624" s="220">
        <f t="shared" si="21"/>
        <v>41197</v>
      </c>
      <c r="G624" s="235">
        <v>5771.3</v>
      </c>
      <c r="H624" s="233">
        <v>634</v>
      </c>
      <c r="I624" s="233" t="s">
        <v>454</v>
      </c>
      <c r="J624" s="236"/>
    </row>
    <row r="625" spans="1:10" x14ac:dyDescent="0.25">
      <c r="A625" s="230" t="s">
        <v>1127</v>
      </c>
      <c r="B625" s="231" t="s">
        <v>1064</v>
      </c>
      <c r="C625" s="232" t="s">
        <v>16973</v>
      </c>
      <c r="D625" s="233" t="s">
        <v>6474</v>
      </c>
      <c r="E625" s="234">
        <v>41152</v>
      </c>
      <c r="F625" s="220">
        <f t="shared" si="21"/>
        <v>41183</v>
      </c>
      <c r="G625" s="235">
        <v>5771.3</v>
      </c>
      <c r="H625" s="233">
        <v>635</v>
      </c>
      <c r="I625" s="233" t="s">
        <v>454</v>
      </c>
      <c r="J625" s="236"/>
    </row>
    <row r="626" spans="1:10" x14ac:dyDescent="0.25">
      <c r="A626" s="230">
        <v>3998</v>
      </c>
      <c r="B626" s="231" t="s">
        <v>1659</v>
      </c>
      <c r="C626" s="232">
        <v>3998</v>
      </c>
      <c r="D626" s="233" t="s">
        <v>7367</v>
      </c>
      <c r="E626" s="234">
        <v>41170</v>
      </c>
      <c r="F626" s="220">
        <f t="shared" si="21"/>
        <v>41201</v>
      </c>
      <c r="G626" s="235">
        <v>5771.3</v>
      </c>
      <c r="H626" s="233">
        <v>636</v>
      </c>
      <c r="I626" s="233" t="s">
        <v>454</v>
      </c>
      <c r="J626" s="236"/>
    </row>
    <row r="627" spans="1:10" x14ac:dyDescent="0.25">
      <c r="A627" s="230">
        <v>3999</v>
      </c>
      <c r="B627" s="231" t="s">
        <v>1659</v>
      </c>
      <c r="C627" s="232">
        <v>3999</v>
      </c>
      <c r="D627" s="233" t="s">
        <v>16974</v>
      </c>
      <c r="E627" s="234">
        <v>41172</v>
      </c>
      <c r="F627" s="220">
        <f t="shared" si="21"/>
        <v>41203</v>
      </c>
      <c r="G627" s="235">
        <v>5771.3</v>
      </c>
      <c r="H627" s="233">
        <v>636</v>
      </c>
      <c r="I627" s="233" t="s">
        <v>454</v>
      </c>
      <c r="J627" s="236"/>
    </row>
    <row r="628" spans="1:10" x14ac:dyDescent="0.25">
      <c r="A628" s="230">
        <v>3999</v>
      </c>
      <c r="B628" s="231" t="s">
        <v>1659</v>
      </c>
      <c r="C628" s="232" t="s">
        <v>16975</v>
      </c>
      <c r="D628" s="233" t="s">
        <v>7545</v>
      </c>
      <c r="E628" s="234">
        <v>41173</v>
      </c>
      <c r="F628" s="220">
        <f t="shared" si="21"/>
        <v>41204</v>
      </c>
      <c r="G628" s="235">
        <v>5771.3</v>
      </c>
      <c r="H628" s="233">
        <v>636</v>
      </c>
      <c r="I628" s="233" t="s">
        <v>454</v>
      </c>
      <c r="J628" s="236"/>
    </row>
    <row r="629" spans="1:10" x14ac:dyDescent="0.25">
      <c r="A629" s="230">
        <v>4001</v>
      </c>
      <c r="B629" s="231" t="s">
        <v>1659</v>
      </c>
      <c r="C629" s="232">
        <v>4001</v>
      </c>
      <c r="D629" s="233" t="s">
        <v>7174</v>
      </c>
      <c r="E629" s="234">
        <v>41173</v>
      </c>
      <c r="F629" s="220">
        <f t="shared" si="21"/>
        <v>41204</v>
      </c>
      <c r="G629" s="235">
        <v>5771.3</v>
      </c>
      <c r="H629" s="233">
        <v>636</v>
      </c>
      <c r="I629" s="233" t="s">
        <v>454</v>
      </c>
      <c r="J629" s="236"/>
    </row>
    <row r="630" spans="1:10" x14ac:dyDescent="0.25">
      <c r="A630" s="230">
        <v>4003</v>
      </c>
      <c r="B630" s="231" t="s">
        <v>1659</v>
      </c>
      <c r="C630" s="232">
        <v>4003</v>
      </c>
      <c r="D630" s="233" t="s">
        <v>7807</v>
      </c>
      <c r="E630" s="234">
        <v>41179</v>
      </c>
      <c r="F630" s="220">
        <f t="shared" si="21"/>
        <v>41210</v>
      </c>
      <c r="G630" s="235">
        <v>5771.3</v>
      </c>
      <c r="H630" s="233">
        <v>636</v>
      </c>
      <c r="I630" s="233" t="s">
        <v>454</v>
      </c>
      <c r="J630" s="236"/>
    </row>
    <row r="631" spans="1:10" x14ac:dyDescent="0.25">
      <c r="A631" s="230">
        <v>4004</v>
      </c>
      <c r="B631" s="231" t="s">
        <v>1659</v>
      </c>
      <c r="C631" s="232">
        <v>4004</v>
      </c>
      <c r="D631" s="233" t="s">
        <v>7369</v>
      </c>
      <c r="E631" s="234">
        <v>41170</v>
      </c>
      <c r="F631" s="220">
        <f t="shared" si="21"/>
        <v>41201</v>
      </c>
      <c r="G631" s="235">
        <v>5771.3</v>
      </c>
      <c r="H631" s="233">
        <v>636</v>
      </c>
      <c r="I631" s="233" t="s">
        <v>454</v>
      </c>
      <c r="J631" s="236"/>
    </row>
    <row r="632" spans="1:10" x14ac:dyDescent="0.25">
      <c r="A632" s="230">
        <v>4005</v>
      </c>
      <c r="B632" s="231" t="s">
        <v>1659</v>
      </c>
      <c r="C632" s="232">
        <v>4005</v>
      </c>
      <c r="D632" s="233" t="s">
        <v>7809</v>
      </c>
      <c r="E632" s="234">
        <v>41177</v>
      </c>
      <c r="F632" s="220">
        <f t="shared" si="21"/>
        <v>41208</v>
      </c>
      <c r="G632" s="235">
        <v>5771.3</v>
      </c>
      <c r="H632" s="233">
        <v>636</v>
      </c>
      <c r="I632" s="233" t="s">
        <v>454</v>
      </c>
      <c r="J632" s="236"/>
    </row>
    <row r="633" spans="1:10" x14ac:dyDescent="0.25">
      <c r="A633" s="230">
        <v>4006</v>
      </c>
      <c r="B633" s="231" t="s">
        <v>1659</v>
      </c>
      <c r="C633" s="232">
        <v>4006</v>
      </c>
      <c r="D633" s="233" t="s">
        <v>7371</v>
      </c>
      <c r="E633" s="234">
        <v>41171</v>
      </c>
      <c r="F633" s="220">
        <f t="shared" si="21"/>
        <v>41202</v>
      </c>
      <c r="G633" s="235">
        <v>5771.3</v>
      </c>
      <c r="H633" s="233">
        <v>636</v>
      </c>
      <c r="I633" s="233" t="s">
        <v>454</v>
      </c>
      <c r="J633" s="236"/>
    </row>
    <row r="634" spans="1:10" x14ac:dyDescent="0.25">
      <c r="A634" s="230">
        <v>4007</v>
      </c>
      <c r="B634" s="231" t="s">
        <v>1659</v>
      </c>
      <c r="C634" s="232">
        <v>4007</v>
      </c>
      <c r="D634" s="233" t="s">
        <v>7504</v>
      </c>
      <c r="E634" s="234">
        <v>41172</v>
      </c>
      <c r="F634" s="220">
        <f t="shared" si="21"/>
        <v>41203</v>
      </c>
      <c r="G634" s="235">
        <v>5771.3</v>
      </c>
      <c r="H634" s="233">
        <v>636</v>
      </c>
      <c r="I634" s="233" t="s">
        <v>454</v>
      </c>
      <c r="J634" s="236"/>
    </row>
    <row r="635" spans="1:10" x14ac:dyDescent="0.25">
      <c r="A635" s="230">
        <v>4009</v>
      </c>
      <c r="B635" s="231" t="s">
        <v>1659</v>
      </c>
      <c r="C635" s="232">
        <v>4009</v>
      </c>
      <c r="D635" s="233" t="s">
        <v>7373</v>
      </c>
      <c r="E635" s="234">
        <v>41170</v>
      </c>
      <c r="F635" s="220">
        <f t="shared" si="21"/>
        <v>41201</v>
      </c>
      <c r="G635" s="235">
        <v>5771.3</v>
      </c>
      <c r="H635" s="233">
        <v>636</v>
      </c>
      <c r="I635" s="233" t="s">
        <v>454</v>
      </c>
      <c r="J635" s="236"/>
    </row>
    <row r="636" spans="1:10" x14ac:dyDescent="0.25">
      <c r="A636" s="230">
        <v>4010</v>
      </c>
      <c r="B636" s="231" t="s">
        <v>1659</v>
      </c>
      <c r="C636" s="232">
        <v>4010</v>
      </c>
      <c r="D636" s="233" t="s">
        <v>7505</v>
      </c>
      <c r="E636" s="234">
        <v>41176</v>
      </c>
      <c r="F636" s="220">
        <f t="shared" si="21"/>
        <v>41207</v>
      </c>
      <c r="G636" s="235">
        <v>5771.3</v>
      </c>
      <c r="H636" s="233">
        <v>636</v>
      </c>
      <c r="I636" s="233" t="s">
        <v>454</v>
      </c>
      <c r="J636" s="236"/>
    </row>
    <row r="637" spans="1:10" x14ac:dyDescent="0.25">
      <c r="A637" s="230">
        <v>4011</v>
      </c>
      <c r="B637" s="231" t="s">
        <v>1659</v>
      </c>
      <c r="C637" s="232">
        <v>4011</v>
      </c>
      <c r="D637" s="233" t="s">
        <v>7550</v>
      </c>
      <c r="E637" s="234">
        <v>41173</v>
      </c>
      <c r="F637" s="220">
        <f t="shared" si="21"/>
        <v>41204</v>
      </c>
      <c r="G637" s="235">
        <v>5771.3</v>
      </c>
      <c r="H637" s="233">
        <v>636</v>
      </c>
      <c r="I637" s="233" t="s">
        <v>454</v>
      </c>
      <c r="J637" s="236"/>
    </row>
    <row r="638" spans="1:10" x14ac:dyDescent="0.25">
      <c r="A638" s="230">
        <v>4014</v>
      </c>
      <c r="B638" s="231" t="s">
        <v>1659</v>
      </c>
      <c r="C638" s="232">
        <v>4014</v>
      </c>
      <c r="D638" s="233" t="s">
        <v>7811</v>
      </c>
      <c r="E638" s="234">
        <v>41179</v>
      </c>
      <c r="F638" s="220">
        <f t="shared" si="21"/>
        <v>41210</v>
      </c>
      <c r="G638" s="235">
        <v>5771.3</v>
      </c>
      <c r="H638" s="233">
        <v>636</v>
      </c>
      <c r="I638" s="233" t="s">
        <v>454</v>
      </c>
      <c r="J638" s="236"/>
    </row>
    <row r="639" spans="1:10" x14ac:dyDescent="0.25">
      <c r="A639" s="230">
        <v>4016</v>
      </c>
      <c r="B639" s="231" t="s">
        <v>1659</v>
      </c>
      <c r="C639" s="232">
        <v>4016</v>
      </c>
      <c r="D639" s="233" t="s">
        <v>7175</v>
      </c>
      <c r="E639" s="234">
        <v>41169</v>
      </c>
      <c r="F639" s="220">
        <f t="shared" si="21"/>
        <v>41200</v>
      </c>
      <c r="G639" s="235">
        <v>5771.3</v>
      </c>
      <c r="H639" s="233">
        <v>636</v>
      </c>
      <c r="I639" s="233" t="s">
        <v>454</v>
      </c>
      <c r="J639" s="236"/>
    </row>
    <row r="640" spans="1:10" x14ac:dyDescent="0.25">
      <c r="A640" s="230">
        <v>4018</v>
      </c>
      <c r="B640" s="231" t="s">
        <v>1659</v>
      </c>
      <c r="C640" s="232" t="s">
        <v>16976</v>
      </c>
      <c r="D640" s="233" t="s">
        <v>7813</v>
      </c>
      <c r="E640" s="234">
        <v>41169</v>
      </c>
      <c r="F640" s="220">
        <f t="shared" si="21"/>
        <v>41200</v>
      </c>
      <c r="G640" s="235">
        <v>5771.3</v>
      </c>
      <c r="H640" s="233">
        <v>636</v>
      </c>
      <c r="I640" s="233" t="s">
        <v>454</v>
      </c>
      <c r="J640" s="236"/>
    </row>
    <row r="641" spans="1:10" x14ac:dyDescent="0.25">
      <c r="A641" s="230">
        <v>3718</v>
      </c>
      <c r="B641" s="231" t="s">
        <v>3501</v>
      </c>
      <c r="C641" s="232">
        <v>3718</v>
      </c>
      <c r="D641" s="233" t="s">
        <v>7364</v>
      </c>
      <c r="E641" s="234">
        <v>41178</v>
      </c>
      <c r="F641" s="220">
        <f t="shared" si="21"/>
        <v>41209</v>
      </c>
      <c r="G641" s="235">
        <v>5771.3</v>
      </c>
      <c r="H641" s="233">
        <v>637</v>
      </c>
      <c r="I641" s="233" t="s">
        <v>613</v>
      </c>
      <c r="J641" s="236"/>
    </row>
    <row r="642" spans="1:10" x14ac:dyDescent="0.25">
      <c r="A642" s="230">
        <v>4104</v>
      </c>
      <c r="B642" s="231" t="s">
        <v>3501</v>
      </c>
      <c r="C642" s="232">
        <v>4104</v>
      </c>
      <c r="D642" s="233" t="s">
        <v>6177</v>
      </c>
      <c r="E642" s="234">
        <v>41166</v>
      </c>
      <c r="F642" s="220">
        <f t="shared" si="21"/>
        <v>41197</v>
      </c>
      <c r="G642" s="235">
        <v>5771.3</v>
      </c>
      <c r="H642" s="233">
        <v>637</v>
      </c>
      <c r="I642" s="233" t="s">
        <v>454</v>
      </c>
      <c r="J642" s="236"/>
    </row>
    <row r="643" spans="1:10" x14ac:dyDescent="0.25">
      <c r="A643" s="230">
        <v>4283</v>
      </c>
      <c r="B643" s="231" t="s">
        <v>2444</v>
      </c>
      <c r="C643" s="232">
        <v>4283</v>
      </c>
      <c r="D643" s="233" t="s">
        <v>7830</v>
      </c>
      <c r="E643" s="234">
        <v>41180</v>
      </c>
      <c r="F643" s="220">
        <f t="shared" si="21"/>
        <v>41211</v>
      </c>
      <c r="G643" s="235">
        <v>5771.3</v>
      </c>
      <c r="H643" s="233">
        <v>638</v>
      </c>
      <c r="I643" s="233" t="s">
        <v>454</v>
      </c>
      <c r="J643" s="236"/>
    </row>
    <row r="644" spans="1:10" x14ac:dyDescent="0.25">
      <c r="A644" s="230">
        <v>4280</v>
      </c>
      <c r="B644" s="231" t="s">
        <v>2444</v>
      </c>
      <c r="C644" s="233">
        <v>4280</v>
      </c>
      <c r="D644" s="233" t="s">
        <v>7965</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7570</v>
      </c>
      <c r="E645" s="234">
        <v>41176</v>
      </c>
      <c r="F645" s="220">
        <f t="shared" si="23"/>
        <v>41207</v>
      </c>
      <c r="G645" s="235">
        <v>5771.3</v>
      </c>
      <c r="H645" s="233">
        <v>639</v>
      </c>
      <c r="I645" s="233" t="s">
        <v>454</v>
      </c>
      <c r="J645" s="236"/>
    </row>
    <row r="646" spans="1:10" x14ac:dyDescent="0.25">
      <c r="A646" s="230">
        <v>4208</v>
      </c>
      <c r="B646" s="231" t="s">
        <v>4744</v>
      </c>
      <c r="C646" s="232">
        <v>4208</v>
      </c>
      <c r="D646" s="233" t="s">
        <v>7572</v>
      </c>
      <c r="E646" s="234">
        <v>41173</v>
      </c>
      <c r="F646" s="220">
        <f t="shared" si="23"/>
        <v>41204</v>
      </c>
      <c r="G646" s="235">
        <v>5771.3</v>
      </c>
      <c r="H646" s="233">
        <v>639</v>
      </c>
      <c r="I646" s="233" t="s">
        <v>454</v>
      </c>
      <c r="J646" s="236"/>
    </row>
    <row r="647" spans="1:10" x14ac:dyDescent="0.25">
      <c r="A647" s="230">
        <v>4207</v>
      </c>
      <c r="B647" s="231" t="s">
        <v>4744</v>
      </c>
      <c r="C647" s="232">
        <v>4207</v>
      </c>
      <c r="D647" s="233" t="s">
        <v>7574</v>
      </c>
      <c r="E647" s="234">
        <v>41173</v>
      </c>
      <c r="F647" s="220">
        <f t="shared" si="23"/>
        <v>41204</v>
      </c>
      <c r="G647" s="235">
        <v>5771.3</v>
      </c>
      <c r="H647" s="233">
        <v>639</v>
      </c>
      <c r="I647" s="233" t="s">
        <v>454</v>
      </c>
      <c r="J647" s="236"/>
    </row>
    <row r="648" spans="1:10" x14ac:dyDescent="0.25">
      <c r="A648" s="230">
        <v>3660</v>
      </c>
      <c r="B648" s="231" t="s">
        <v>3476</v>
      </c>
      <c r="C648" s="232">
        <v>3660</v>
      </c>
      <c r="D648" s="233" t="s">
        <v>5659</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16977</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7555</v>
      </c>
      <c r="E651" s="234">
        <v>41173</v>
      </c>
      <c r="F651" s="220">
        <f t="shared" si="23"/>
        <v>41204</v>
      </c>
      <c r="G651" s="235">
        <v>5771.3</v>
      </c>
      <c r="H651" s="233">
        <v>642</v>
      </c>
      <c r="I651" s="233" t="s">
        <v>454</v>
      </c>
      <c r="J651" s="236"/>
    </row>
    <row r="652" spans="1:10" x14ac:dyDescent="0.25">
      <c r="A652" s="230">
        <v>4072</v>
      </c>
      <c r="B652" s="231" t="s">
        <v>166</v>
      </c>
      <c r="C652" s="232">
        <v>4072</v>
      </c>
      <c r="D652" s="233" t="s">
        <v>7557</v>
      </c>
      <c r="E652" s="234">
        <v>41176</v>
      </c>
      <c r="F652" s="220">
        <f t="shared" si="23"/>
        <v>41207</v>
      </c>
      <c r="G652" s="235">
        <v>5771.3</v>
      </c>
      <c r="H652" s="233">
        <v>642</v>
      </c>
      <c r="I652" s="233" t="s">
        <v>454</v>
      </c>
      <c r="J652" s="236"/>
    </row>
    <row r="653" spans="1:10" x14ac:dyDescent="0.25">
      <c r="A653" s="230">
        <v>4071</v>
      </c>
      <c r="B653" s="231" t="s">
        <v>166</v>
      </c>
      <c r="C653" s="232">
        <v>4071</v>
      </c>
      <c r="D653" s="233" t="s">
        <v>7508</v>
      </c>
      <c r="E653" s="234">
        <v>41171</v>
      </c>
      <c r="F653" s="220">
        <f t="shared" si="23"/>
        <v>41202</v>
      </c>
      <c r="G653" s="235">
        <v>5771.3</v>
      </c>
      <c r="H653" s="233">
        <v>642</v>
      </c>
      <c r="I653" s="233" t="s">
        <v>454</v>
      </c>
      <c r="J653" s="236"/>
    </row>
    <row r="654" spans="1:10" x14ac:dyDescent="0.25">
      <c r="A654" s="230">
        <v>4070</v>
      </c>
      <c r="B654" s="231" t="s">
        <v>166</v>
      </c>
      <c r="C654" s="232">
        <v>4070</v>
      </c>
      <c r="D654" s="233" t="s">
        <v>7510</v>
      </c>
      <c r="E654" s="234">
        <v>41172</v>
      </c>
      <c r="F654" s="220">
        <f t="shared" si="23"/>
        <v>41203</v>
      </c>
      <c r="G654" s="235">
        <v>5771.3</v>
      </c>
      <c r="H654" s="233">
        <v>642</v>
      </c>
      <c r="I654" s="233" t="s">
        <v>454</v>
      </c>
      <c r="J654" s="236"/>
    </row>
    <row r="655" spans="1:10" x14ac:dyDescent="0.25">
      <c r="A655" s="230">
        <v>4073</v>
      </c>
      <c r="B655" s="231" t="s">
        <v>166</v>
      </c>
      <c r="C655" s="232" t="s">
        <v>16978</v>
      </c>
      <c r="D655" s="233" t="s">
        <v>7653</v>
      </c>
      <c r="E655" s="234">
        <v>41178</v>
      </c>
      <c r="F655" s="220">
        <f t="shared" si="23"/>
        <v>41209</v>
      </c>
      <c r="G655" s="235">
        <v>5771.3</v>
      </c>
      <c r="H655" s="233">
        <v>642</v>
      </c>
      <c r="I655" s="233" t="s">
        <v>454</v>
      </c>
      <c r="J655" s="236"/>
    </row>
    <row r="656" spans="1:10" x14ac:dyDescent="0.25">
      <c r="A656" s="230">
        <v>4069</v>
      </c>
      <c r="B656" s="231" t="s">
        <v>166</v>
      </c>
      <c r="C656" s="232">
        <v>4069</v>
      </c>
      <c r="D656" s="233" t="s">
        <v>7816</v>
      </c>
      <c r="E656" s="234">
        <v>41177</v>
      </c>
      <c r="F656" s="220">
        <f t="shared" si="23"/>
        <v>41208</v>
      </c>
      <c r="G656" s="235">
        <v>5771.3</v>
      </c>
      <c r="H656" s="233">
        <v>642</v>
      </c>
      <c r="I656" s="233" t="s">
        <v>454</v>
      </c>
      <c r="J656" s="236"/>
    </row>
    <row r="657" spans="1:10" x14ac:dyDescent="0.25">
      <c r="A657" s="230">
        <v>4067</v>
      </c>
      <c r="B657" s="231" t="s">
        <v>166</v>
      </c>
      <c r="C657" s="232">
        <v>4067</v>
      </c>
      <c r="D657" s="233" t="s">
        <v>7639</v>
      </c>
      <c r="E657" s="234">
        <v>41176</v>
      </c>
      <c r="F657" s="220">
        <f t="shared" si="23"/>
        <v>41207</v>
      </c>
      <c r="G657" s="235">
        <v>5771.3</v>
      </c>
      <c r="H657" s="233">
        <v>642</v>
      </c>
      <c r="I657" s="233" t="s">
        <v>454</v>
      </c>
      <c r="J657" s="236"/>
    </row>
    <row r="658" spans="1:10" x14ac:dyDescent="0.25">
      <c r="A658" s="230">
        <v>4066</v>
      </c>
      <c r="B658" s="231" t="s">
        <v>166</v>
      </c>
      <c r="C658" s="232">
        <v>4066</v>
      </c>
      <c r="D658" s="233" t="s">
        <v>7380</v>
      </c>
      <c r="E658" s="234">
        <v>41170</v>
      </c>
      <c r="F658" s="220">
        <f t="shared" si="23"/>
        <v>41201</v>
      </c>
      <c r="G658" s="235">
        <v>5771.3</v>
      </c>
      <c r="H658" s="233">
        <v>642</v>
      </c>
      <c r="I658" s="233" t="s">
        <v>454</v>
      </c>
      <c r="J658" s="236"/>
    </row>
    <row r="659" spans="1:10" x14ac:dyDescent="0.25">
      <c r="A659" s="230">
        <v>4065</v>
      </c>
      <c r="B659" s="231" t="s">
        <v>166</v>
      </c>
      <c r="C659" s="232">
        <v>4065</v>
      </c>
      <c r="D659" s="233" t="s">
        <v>7656</v>
      </c>
      <c r="E659" s="234">
        <v>41177</v>
      </c>
      <c r="F659" s="220">
        <f t="shared" si="23"/>
        <v>41208</v>
      </c>
      <c r="G659" s="235">
        <v>5771.3</v>
      </c>
      <c r="H659" s="233">
        <v>642</v>
      </c>
      <c r="I659" s="233" t="s">
        <v>454</v>
      </c>
      <c r="J659" s="236"/>
    </row>
    <row r="660" spans="1:10" x14ac:dyDescent="0.25">
      <c r="A660" s="230">
        <v>4064</v>
      </c>
      <c r="B660" s="231" t="s">
        <v>166</v>
      </c>
      <c r="C660" s="232">
        <v>4064</v>
      </c>
      <c r="D660" s="233" t="s">
        <v>7558</v>
      </c>
      <c r="E660" s="234">
        <v>41172</v>
      </c>
      <c r="F660" s="220">
        <f t="shared" si="23"/>
        <v>41203</v>
      </c>
      <c r="G660" s="235">
        <v>5771.3</v>
      </c>
      <c r="H660" s="233">
        <v>642</v>
      </c>
      <c r="I660" s="233" t="s">
        <v>454</v>
      </c>
      <c r="J660" s="236"/>
    </row>
    <row r="661" spans="1:10" x14ac:dyDescent="0.25">
      <c r="A661" s="230">
        <v>4063</v>
      </c>
      <c r="B661" s="231" t="s">
        <v>166</v>
      </c>
      <c r="C661" s="232">
        <v>4063</v>
      </c>
      <c r="D661" s="233" t="s">
        <v>7512</v>
      </c>
      <c r="E661" s="234">
        <v>41172</v>
      </c>
      <c r="F661" s="220">
        <f t="shared" si="23"/>
        <v>41203</v>
      </c>
      <c r="G661" s="235">
        <v>5771.3</v>
      </c>
      <c r="H661" s="233">
        <v>642</v>
      </c>
      <c r="I661" s="233" t="s">
        <v>454</v>
      </c>
      <c r="J661" s="236"/>
    </row>
    <row r="662" spans="1:10" x14ac:dyDescent="0.25">
      <c r="A662" s="230">
        <v>4062</v>
      </c>
      <c r="B662" s="231" t="s">
        <v>166</v>
      </c>
      <c r="C662" s="232">
        <v>4062</v>
      </c>
      <c r="D662" s="233" t="s">
        <v>7179</v>
      </c>
      <c r="E662" s="234">
        <v>41170</v>
      </c>
      <c r="F662" s="220">
        <f t="shared" si="23"/>
        <v>41201</v>
      </c>
      <c r="G662" s="235">
        <v>5771.3</v>
      </c>
      <c r="H662" s="233">
        <v>642</v>
      </c>
      <c r="I662" s="233" t="s">
        <v>454</v>
      </c>
      <c r="J662" s="236"/>
    </row>
    <row r="663" spans="1:10" x14ac:dyDescent="0.25">
      <c r="A663" s="230">
        <v>4061</v>
      </c>
      <c r="B663" s="231" t="s">
        <v>166</v>
      </c>
      <c r="C663" s="232">
        <v>4061</v>
      </c>
      <c r="D663" s="233" t="s">
        <v>7383</v>
      </c>
      <c r="E663" s="234">
        <v>41170</v>
      </c>
      <c r="F663" s="220">
        <f t="shared" si="23"/>
        <v>41201</v>
      </c>
      <c r="G663" s="235">
        <v>5771.3</v>
      </c>
      <c r="H663" s="233">
        <v>642</v>
      </c>
      <c r="I663" s="233" t="s">
        <v>454</v>
      </c>
      <c r="J663" s="236"/>
    </row>
    <row r="664" spans="1:10" x14ac:dyDescent="0.25">
      <c r="A664" s="230">
        <v>4060</v>
      </c>
      <c r="B664" s="231" t="s">
        <v>166</v>
      </c>
      <c r="C664" s="232">
        <v>4060</v>
      </c>
      <c r="D664" s="233" t="s">
        <v>7385</v>
      </c>
      <c r="E664" s="234">
        <v>41170</v>
      </c>
      <c r="F664" s="220">
        <f t="shared" si="23"/>
        <v>41201</v>
      </c>
      <c r="G664" s="235">
        <v>5771.3</v>
      </c>
      <c r="H664" s="233">
        <v>642</v>
      </c>
      <c r="I664" s="233" t="s">
        <v>454</v>
      </c>
      <c r="J664" s="236"/>
    </row>
    <row r="665" spans="1:10" x14ac:dyDescent="0.25">
      <c r="A665" s="230">
        <v>4059</v>
      </c>
      <c r="B665" s="231" t="s">
        <v>166</v>
      </c>
      <c r="C665" s="232">
        <v>4059</v>
      </c>
      <c r="D665" s="233" t="s">
        <v>7180</v>
      </c>
      <c r="E665" s="234">
        <v>41170</v>
      </c>
      <c r="F665" s="220">
        <f t="shared" si="23"/>
        <v>41201</v>
      </c>
      <c r="G665" s="235">
        <v>5771.3</v>
      </c>
      <c r="H665" s="233">
        <v>642</v>
      </c>
      <c r="I665" s="233" t="s">
        <v>454</v>
      </c>
      <c r="J665" s="236"/>
    </row>
    <row r="666" spans="1:10" x14ac:dyDescent="0.25">
      <c r="A666" s="230">
        <v>4058</v>
      </c>
      <c r="B666" s="231" t="s">
        <v>166</v>
      </c>
      <c r="C666" s="232">
        <v>4058</v>
      </c>
      <c r="D666" s="233" t="s">
        <v>7388</v>
      </c>
      <c r="E666" s="234">
        <v>41170</v>
      </c>
      <c r="F666" s="220">
        <f t="shared" si="23"/>
        <v>41201</v>
      </c>
      <c r="G666" s="235">
        <v>5771.3</v>
      </c>
      <c r="H666" s="233">
        <v>642</v>
      </c>
      <c r="I666" s="233" t="s">
        <v>454</v>
      </c>
      <c r="J666" s="236"/>
    </row>
    <row r="667" spans="1:10" x14ac:dyDescent="0.25">
      <c r="A667" s="230">
        <v>4057</v>
      </c>
      <c r="B667" s="231" t="s">
        <v>166</v>
      </c>
      <c r="C667" s="232">
        <v>4057</v>
      </c>
      <c r="D667" s="233" t="s">
        <v>7181</v>
      </c>
      <c r="E667" s="234">
        <v>41166</v>
      </c>
      <c r="F667" s="220">
        <f t="shared" si="23"/>
        <v>41197</v>
      </c>
      <c r="G667" s="235">
        <v>5771.3</v>
      </c>
      <c r="H667" s="233">
        <v>642</v>
      </c>
      <c r="I667" s="233" t="s">
        <v>454</v>
      </c>
      <c r="J667" s="236"/>
    </row>
    <row r="668" spans="1:10" x14ac:dyDescent="0.25">
      <c r="A668" s="230">
        <v>4056</v>
      </c>
      <c r="B668" s="231" t="s">
        <v>166</v>
      </c>
      <c r="C668" s="232">
        <v>4056</v>
      </c>
      <c r="D668" s="233" t="s">
        <v>7818</v>
      </c>
      <c r="E668" s="234">
        <v>41179</v>
      </c>
      <c r="F668" s="220">
        <f t="shared" si="23"/>
        <v>41210</v>
      </c>
      <c r="G668" s="235">
        <v>5771.3</v>
      </c>
      <c r="H668" s="233">
        <v>642</v>
      </c>
      <c r="I668" s="233" t="s">
        <v>454</v>
      </c>
      <c r="J668" s="236"/>
    </row>
    <row r="669" spans="1:10" x14ac:dyDescent="0.25">
      <c r="A669" s="230">
        <v>4252</v>
      </c>
      <c r="B669" s="231" t="s">
        <v>6533</v>
      </c>
      <c r="C669" s="232">
        <v>4252</v>
      </c>
      <c r="D669" s="233" t="s">
        <v>7399</v>
      </c>
      <c r="E669" s="234">
        <v>41170</v>
      </c>
      <c r="F669" s="220">
        <f t="shared" si="23"/>
        <v>41201</v>
      </c>
      <c r="G669" s="235">
        <v>5771.3</v>
      </c>
      <c r="H669" s="233">
        <v>643</v>
      </c>
      <c r="I669" s="233" t="s">
        <v>454</v>
      </c>
      <c r="J669" s="236"/>
    </row>
    <row r="670" spans="1:10" x14ac:dyDescent="0.25">
      <c r="A670" s="230">
        <v>4251</v>
      </c>
      <c r="B670" s="231" t="s">
        <v>6533</v>
      </c>
      <c r="C670" s="232">
        <v>4251</v>
      </c>
      <c r="D670" s="233" t="s">
        <v>7583</v>
      </c>
      <c r="E670" s="234">
        <v>41172</v>
      </c>
      <c r="F670" s="220">
        <f t="shared" si="23"/>
        <v>41203</v>
      </c>
      <c r="G670" s="235">
        <v>5771.3</v>
      </c>
      <c r="H670" s="233">
        <v>643</v>
      </c>
      <c r="I670" s="233" t="s">
        <v>454</v>
      </c>
      <c r="J670" s="236"/>
    </row>
    <row r="671" spans="1:10" x14ac:dyDescent="0.25">
      <c r="A671" s="230">
        <v>4249</v>
      </c>
      <c r="B671" s="231" t="s">
        <v>6533</v>
      </c>
      <c r="C671" s="232">
        <v>4249</v>
      </c>
      <c r="D671" s="233" t="s">
        <v>7402</v>
      </c>
      <c r="E671" s="234">
        <v>41170</v>
      </c>
      <c r="F671" s="220">
        <f t="shared" si="23"/>
        <v>41201</v>
      </c>
      <c r="G671" s="235">
        <v>5771.3</v>
      </c>
      <c r="H671" s="233">
        <v>643</v>
      </c>
      <c r="I671" s="233" t="s">
        <v>454</v>
      </c>
      <c r="J671" s="236"/>
    </row>
    <row r="672" spans="1:10" x14ac:dyDescent="0.25">
      <c r="A672" s="230">
        <v>4248</v>
      </c>
      <c r="B672" s="231" t="s">
        <v>6533</v>
      </c>
      <c r="C672" s="232">
        <v>4248</v>
      </c>
      <c r="D672" s="233" t="s">
        <v>7404</v>
      </c>
      <c r="E672" s="234">
        <v>41170</v>
      </c>
      <c r="F672" s="220">
        <f t="shared" si="23"/>
        <v>41201</v>
      </c>
      <c r="G672" s="235">
        <v>5771.3</v>
      </c>
      <c r="H672" s="233">
        <v>643</v>
      </c>
      <c r="I672" s="233" t="s">
        <v>454</v>
      </c>
      <c r="J672" s="236"/>
    </row>
    <row r="673" spans="1:10" x14ac:dyDescent="0.25">
      <c r="A673" s="230">
        <v>4253</v>
      </c>
      <c r="B673" s="231" t="s">
        <v>2524</v>
      </c>
      <c r="C673" s="232">
        <v>4253</v>
      </c>
      <c r="D673" s="233" t="s">
        <v>7207</v>
      </c>
      <c r="E673" s="234">
        <v>41166</v>
      </c>
      <c r="F673" s="220">
        <f t="shared" si="23"/>
        <v>41197</v>
      </c>
      <c r="G673" s="235">
        <v>5771.3</v>
      </c>
      <c r="H673" s="233">
        <v>644</v>
      </c>
      <c r="I673" s="233" t="s">
        <v>454</v>
      </c>
      <c r="J673" s="236"/>
    </row>
    <row r="674" spans="1:10" x14ac:dyDescent="0.25">
      <c r="A674" s="230">
        <v>3730</v>
      </c>
      <c r="B674" s="231" t="s">
        <v>3543</v>
      </c>
      <c r="C674" s="232">
        <v>3730</v>
      </c>
      <c r="D674" s="233" t="s">
        <v>7799</v>
      </c>
      <c r="E674" s="234">
        <v>41179</v>
      </c>
      <c r="F674" s="220">
        <f t="shared" si="23"/>
        <v>41210</v>
      </c>
      <c r="G674" s="235">
        <v>5771.3</v>
      </c>
      <c r="H674" s="233">
        <v>645</v>
      </c>
      <c r="I674" s="233" t="s">
        <v>613</v>
      </c>
      <c r="J674" s="236"/>
    </row>
    <row r="675" spans="1:10" x14ac:dyDescent="0.25">
      <c r="A675" s="230">
        <v>4293</v>
      </c>
      <c r="B675" s="231" t="s">
        <v>6672</v>
      </c>
      <c r="C675" s="232">
        <v>4293</v>
      </c>
      <c r="D675" s="233" t="s">
        <v>7834</v>
      </c>
      <c r="E675" s="234">
        <v>41179</v>
      </c>
      <c r="F675" s="220">
        <f t="shared" si="23"/>
        <v>41210</v>
      </c>
      <c r="G675" s="235">
        <v>5771.3</v>
      </c>
      <c r="H675" s="233">
        <v>646</v>
      </c>
      <c r="I675" s="233" t="s">
        <v>454</v>
      </c>
      <c r="J675" s="236"/>
    </row>
    <row r="676" spans="1:10" x14ac:dyDescent="0.25">
      <c r="A676" s="230">
        <v>4292</v>
      </c>
      <c r="B676" s="231" t="s">
        <v>6672</v>
      </c>
      <c r="C676" s="232">
        <v>4292</v>
      </c>
      <c r="D676" s="233" t="s">
        <v>7839</v>
      </c>
      <c r="E676" s="234">
        <v>41179</v>
      </c>
      <c r="F676" s="220">
        <f t="shared" si="23"/>
        <v>41210</v>
      </c>
      <c r="G676" s="235">
        <v>5771.3</v>
      </c>
      <c r="H676" s="233">
        <v>646</v>
      </c>
      <c r="I676" s="233" t="s">
        <v>454</v>
      </c>
      <c r="J676" s="236"/>
    </row>
    <row r="677" spans="1:10" x14ac:dyDescent="0.25">
      <c r="A677" s="230">
        <v>4294</v>
      </c>
      <c r="B677" s="231" t="s">
        <v>6672</v>
      </c>
      <c r="C677" s="233">
        <v>4294</v>
      </c>
      <c r="D677" s="233" t="s">
        <v>7961</v>
      </c>
      <c r="E677" s="234">
        <v>41180</v>
      </c>
      <c r="F677" s="220">
        <f t="shared" si="23"/>
        <v>41211</v>
      </c>
      <c r="G677" s="235">
        <v>5771.3</v>
      </c>
      <c r="H677" s="233">
        <v>646</v>
      </c>
      <c r="I677" s="233" t="s">
        <v>454</v>
      </c>
      <c r="J677" s="236"/>
    </row>
    <row r="678" spans="1:10" x14ac:dyDescent="0.25">
      <c r="A678" s="230">
        <v>4290</v>
      </c>
      <c r="B678" s="231" t="s">
        <v>6672</v>
      </c>
      <c r="C678" s="233">
        <v>4290</v>
      </c>
      <c r="D678" s="233" t="s">
        <v>7837</v>
      </c>
      <c r="E678" s="234">
        <v>41180</v>
      </c>
      <c r="F678" s="220">
        <f t="shared" si="23"/>
        <v>41211</v>
      </c>
      <c r="G678" s="235">
        <v>5771.3</v>
      </c>
      <c r="H678" s="233">
        <v>646</v>
      </c>
      <c r="I678" s="233" t="s">
        <v>454</v>
      </c>
      <c r="J678" s="236"/>
    </row>
    <row r="679" spans="1:10" x14ac:dyDescent="0.25">
      <c r="A679" s="230">
        <v>4291</v>
      </c>
      <c r="B679" s="231" t="s">
        <v>6672</v>
      </c>
      <c r="C679" s="233">
        <v>4291</v>
      </c>
      <c r="D679" s="233" t="s">
        <v>7969</v>
      </c>
      <c r="E679" s="234">
        <v>41180</v>
      </c>
      <c r="F679" s="220">
        <f t="shared" si="23"/>
        <v>41211</v>
      </c>
      <c r="G679" s="235">
        <v>5771.3</v>
      </c>
      <c r="H679" s="233">
        <v>646</v>
      </c>
      <c r="I679" s="233" t="s">
        <v>454</v>
      </c>
      <c r="J679" s="236"/>
    </row>
    <row r="680" spans="1:10" x14ac:dyDescent="0.25">
      <c r="A680" s="230">
        <v>3559</v>
      </c>
      <c r="B680" s="231" t="s">
        <v>3075</v>
      </c>
      <c r="C680" s="232">
        <v>3559</v>
      </c>
      <c r="D680" s="233" t="s">
        <v>6912</v>
      </c>
      <c r="E680" s="234">
        <v>41157</v>
      </c>
      <c r="F680" s="220">
        <f t="shared" si="23"/>
        <v>41188</v>
      </c>
      <c r="G680" s="235">
        <v>5771.3</v>
      </c>
      <c r="H680" s="233">
        <v>647</v>
      </c>
      <c r="I680" s="233" t="s">
        <v>454</v>
      </c>
      <c r="J680" s="236"/>
    </row>
    <row r="681" spans="1:10" x14ac:dyDescent="0.25">
      <c r="A681" s="230">
        <v>4218</v>
      </c>
      <c r="B681" s="231" t="s">
        <v>4740</v>
      </c>
      <c r="C681" s="232">
        <v>4218</v>
      </c>
      <c r="D681" s="233" t="s">
        <v>17930</v>
      </c>
      <c r="E681" s="234">
        <v>41170</v>
      </c>
      <c r="F681" s="220">
        <f t="shared" si="23"/>
        <v>41201</v>
      </c>
      <c r="G681" s="235">
        <v>5771.3</v>
      </c>
      <c r="H681" s="233">
        <v>648</v>
      </c>
      <c r="I681" s="233" t="s">
        <v>454</v>
      </c>
      <c r="J681" s="236"/>
    </row>
    <row r="682" spans="1:10" x14ac:dyDescent="0.25">
      <c r="A682" s="230">
        <v>4219</v>
      </c>
      <c r="B682" s="231" t="s">
        <v>4740</v>
      </c>
      <c r="C682" s="232">
        <v>4219</v>
      </c>
      <c r="D682" s="233" t="s">
        <v>17931</v>
      </c>
      <c r="E682" s="234">
        <v>41171</v>
      </c>
      <c r="F682" s="220">
        <f t="shared" si="23"/>
        <v>41202</v>
      </c>
      <c r="G682" s="235">
        <v>5771.3</v>
      </c>
      <c r="H682" s="233">
        <v>648</v>
      </c>
      <c r="I682" s="233" t="s">
        <v>454</v>
      </c>
      <c r="J682" s="236"/>
    </row>
    <row r="683" spans="1:10" x14ac:dyDescent="0.25">
      <c r="A683" s="230">
        <v>4222</v>
      </c>
      <c r="B683" s="231" t="s">
        <v>4740</v>
      </c>
      <c r="C683" s="232">
        <v>4222</v>
      </c>
      <c r="D683" s="233" t="s">
        <v>17929</v>
      </c>
      <c r="E683" s="234">
        <v>41170</v>
      </c>
      <c r="F683" s="220">
        <f t="shared" si="23"/>
        <v>41201</v>
      </c>
      <c r="G683" s="235">
        <v>5771.3</v>
      </c>
      <c r="H683" s="233">
        <v>648</v>
      </c>
      <c r="I683" s="233" t="s">
        <v>454</v>
      </c>
      <c r="J683" s="236"/>
    </row>
    <row r="684" spans="1:10" x14ac:dyDescent="0.25">
      <c r="A684" s="230">
        <v>4228</v>
      </c>
      <c r="B684" s="231" t="s">
        <v>4740</v>
      </c>
      <c r="C684" s="232">
        <v>4228</v>
      </c>
      <c r="D684" s="233" t="s">
        <v>17932</v>
      </c>
      <c r="E684" s="234">
        <v>41171</v>
      </c>
      <c r="F684" s="220">
        <f t="shared" si="23"/>
        <v>41202</v>
      </c>
      <c r="G684" s="235">
        <v>5771.3</v>
      </c>
      <c r="H684" s="233">
        <v>648</v>
      </c>
      <c r="I684" s="233" t="s">
        <v>454</v>
      </c>
      <c r="J684" s="236"/>
    </row>
    <row r="685" spans="1:10" x14ac:dyDescent="0.25">
      <c r="A685" s="230">
        <v>4227</v>
      </c>
      <c r="B685" s="231" t="s">
        <v>4740</v>
      </c>
      <c r="C685" s="232">
        <v>4227</v>
      </c>
      <c r="D685" s="233" t="s">
        <v>7200</v>
      </c>
      <c r="E685" s="234">
        <v>41166</v>
      </c>
      <c r="F685" s="220">
        <f t="shared" si="23"/>
        <v>41197</v>
      </c>
      <c r="G685" s="235">
        <v>5771.3</v>
      </c>
      <c r="H685" s="233">
        <v>648</v>
      </c>
      <c r="I685" s="233" t="s">
        <v>454</v>
      </c>
      <c r="J685" s="236"/>
    </row>
    <row r="686" spans="1:10" x14ac:dyDescent="0.25">
      <c r="A686" s="230">
        <v>4225</v>
      </c>
      <c r="B686" s="231" t="s">
        <v>4740</v>
      </c>
      <c r="C686" s="232">
        <v>4225</v>
      </c>
      <c r="D686" s="233" t="s">
        <v>7202</v>
      </c>
      <c r="E686" s="234">
        <v>41166</v>
      </c>
      <c r="F686" s="220">
        <f t="shared" si="23"/>
        <v>41197</v>
      </c>
      <c r="G686" s="235">
        <v>5771.3</v>
      </c>
      <c r="H686" s="233">
        <v>648</v>
      </c>
      <c r="I686" s="233" t="s">
        <v>454</v>
      </c>
      <c r="J686" s="236"/>
    </row>
    <row r="687" spans="1:10" x14ac:dyDescent="0.25">
      <c r="A687" s="230">
        <v>4221</v>
      </c>
      <c r="B687" s="231" t="s">
        <v>4740</v>
      </c>
      <c r="C687" s="232">
        <v>4221</v>
      </c>
      <c r="D687" s="233" t="s">
        <v>7204</v>
      </c>
      <c r="E687" s="234">
        <v>41169</v>
      </c>
      <c r="F687" s="220">
        <f t="shared" si="23"/>
        <v>41200</v>
      </c>
      <c r="G687" s="235">
        <v>5771.3</v>
      </c>
      <c r="H687" s="233">
        <v>648</v>
      </c>
      <c r="I687" s="233" t="s">
        <v>454</v>
      </c>
      <c r="J687" s="236"/>
    </row>
    <row r="688" spans="1:10" x14ac:dyDescent="0.25">
      <c r="A688" s="230">
        <v>4220</v>
      </c>
      <c r="B688" s="231" t="s">
        <v>4740</v>
      </c>
      <c r="C688" s="232">
        <v>4220</v>
      </c>
      <c r="D688" s="233" t="s">
        <v>7205</v>
      </c>
      <c r="E688" s="234">
        <v>41165</v>
      </c>
      <c r="F688" s="220">
        <f t="shared" si="23"/>
        <v>41196</v>
      </c>
      <c r="G688" s="235">
        <v>5771.3</v>
      </c>
      <c r="H688" s="233">
        <v>648</v>
      </c>
      <c r="I688" s="233" t="s">
        <v>454</v>
      </c>
      <c r="J688" s="236"/>
    </row>
    <row r="689" spans="1:10" x14ac:dyDescent="0.25">
      <c r="A689" s="230">
        <v>4030</v>
      </c>
      <c r="B689" s="231" t="s">
        <v>5402</v>
      </c>
      <c r="C689" s="232">
        <v>4030</v>
      </c>
      <c r="D689" s="233" t="s">
        <v>7176</v>
      </c>
      <c r="E689" s="234">
        <v>41163</v>
      </c>
      <c r="F689" s="220">
        <f t="shared" si="23"/>
        <v>41194</v>
      </c>
      <c r="G689" s="235">
        <v>5771.3</v>
      </c>
      <c r="H689" s="233">
        <v>649</v>
      </c>
      <c r="I689" s="233" t="s">
        <v>454</v>
      </c>
      <c r="J689" s="236"/>
    </row>
    <row r="690" spans="1:10" x14ac:dyDescent="0.25">
      <c r="A690" s="230">
        <v>4031</v>
      </c>
      <c r="B690" s="231" t="s">
        <v>5402</v>
      </c>
      <c r="C690" s="232">
        <v>4031</v>
      </c>
      <c r="D690" s="233" t="s">
        <v>6916</v>
      </c>
      <c r="E690" s="234">
        <v>41158</v>
      </c>
      <c r="F690" s="220">
        <f t="shared" si="23"/>
        <v>41189</v>
      </c>
      <c r="G690" s="235">
        <v>5771.3</v>
      </c>
      <c r="H690" s="233">
        <v>649</v>
      </c>
      <c r="I690" s="233" t="s">
        <v>454</v>
      </c>
      <c r="J690" s="236"/>
    </row>
    <row r="691" spans="1:10" x14ac:dyDescent="0.25">
      <c r="A691" s="230">
        <v>4032</v>
      </c>
      <c r="B691" s="231" t="s">
        <v>5402</v>
      </c>
      <c r="C691" s="232">
        <v>4032</v>
      </c>
      <c r="D691" s="233" t="s">
        <v>6834</v>
      </c>
      <c r="E691" s="234">
        <v>41158</v>
      </c>
      <c r="F691" s="220">
        <f t="shared" si="23"/>
        <v>41189</v>
      </c>
      <c r="G691" s="235">
        <v>5771.3</v>
      </c>
      <c r="H691" s="233">
        <v>649</v>
      </c>
      <c r="I691" s="233" t="s">
        <v>454</v>
      </c>
      <c r="J691" s="236"/>
    </row>
    <row r="692" spans="1:10" x14ac:dyDescent="0.25">
      <c r="A692" s="230">
        <v>4033</v>
      </c>
      <c r="B692" s="231" t="s">
        <v>5402</v>
      </c>
      <c r="C692" s="232">
        <v>4033</v>
      </c>
      <c r="D692" s="233" t="s">
        <v>6835</v>
      </c>
      <c r="E692" s="234">
        <v>41165</v>
      </c>
      <c r="F692" s="220">
        <f t="shared" si="23"/>
        <v>41196</v>
      </c>
      <c r="G692" s="235">
        <v>5771.3</v>
      </c>
      <c r="H692" s="233">
        <v>649</v>
      </c>
      <c r="I692" s="233" t="s">
        <v>454</v>
      </c>
      <c r="J692" s="236"/>
    </row>
    <row r="693" spans="1:10" x14ac:dyDescent="0.25">
      <c r="A693" s="230">
        <v>4035</v>
      </c>
      <c r="B693" s="231" t="s">
        <v>5402</v>
      </c>
      <c r="C693" s="232">
        <v>4035</v>
      </c>
      <c r="D693" s="233" t="s">
        <v>7377</v>
      </c>
      <c r="E693" s="234">
        <v>41169</v>
      </c>
      <c r="F693" s="220">
        <f t="shared" si="23"/>
        <v>41200</v>
      </c>
      <c r="G693" s="235">
        <v>5771.3</v>
      </c>
      <c r="H693" s="233">
        <v>649</v>
      </c>
      <c r="I693" s="233" t="s">
        <v>454</v>
      </c>
      <c r="J693" s="236"/>
    </row>
    <row r="694" spans="1:10" x14ac:dyDescent="0.25">
      <c r="A694" s="230">
        <v>4036</v>
      </c>
      <c r="B694" s="231" t="s">
        <v>5402</v>
      </c>
      <c r="C694" s="232">
        <v>4036</v>
      </c>
      <c r="D694" s="233" t="s">
        <v>7379</v>
      </c>
      <c r="E694" s="234">
        <v>41171</v>
      </c>
      <c r="F694" s="220">
        <f t="shared" si="23"/>
        <v>41202</v>
      </c>
      <c r="G694" s="235">
        <v>5771.3</v>
      </c>
      <c r="H694" s="233">
        <v>649</v>
      </c>
      <c r="I694" s="233" t="s">
        <v>454</v>
      </c>
      <c r="J694" s="236"/>
    </row>
    <row r="695" spans="1:10" x14ac:dyDescent="0.25">
      <c r="A695" s="230">
        <v>4127</v>
      </c>
      <c r="B695" s="231" t="s">
        <v>4739</v>
      </c>
      <c r="C695" s="232">
        <v>4127</v>
      </c>
      <c r="D695" s="233" t="s">
        <v>7189</v>
      </c>
      <c r="E695" s="234">
        <v>41173</v>
      </c>
      <c r="F695" s="220">
        <f t="shared" si="23"/>
        <v>41204</v>
      </c>
      <c r="G695" s="235">
        <v>5771.3</v>
      </c>
      <c r="H695" s="233">
        <v>650</v>
      </c>
      <c r="I695" s="233" t="s">
        <v>454</v>
      </c>
      <c r="J695" s="236"/>
    </row>
    <row r="696" spans="1:10" x14ac:dyDescent="0.25">
      <c r="A696" s="230">
        <v>4124</v>
      </c>
      <c r="B696" s="231" t="s">
        <v>4739</v>
      </c>
      <c r="C696" s="232">
        <v>4124</v>
      </c>
      <c r="D696" s="233" t="s">
        <v>7190</v>
      </c>
      <c r="E696" s="234">
        <v>41173</v>
      </c>
      <c r="F696" s="220">
        <f t="shared" si="23"/>
        <v>41204</v>
      </c>
      <c r="G696" s="235">
        <v>5771.3</v>
      </c>
      <c r="H696" s="233">
        <v>650</v>
      </c>
      <c r="I696" s="233" t="s">
        <v>454</v>
      </c>
      <c r="J696" s="236"/>
    </row>
    <row r="697" spans="1:10" x14ac:dyDescent="0.25">
      <c r="A697" s="230">
        <v>4123</v>
      </c>
      <c r="B697" s="231" t="s">
        <v>4739</v>
      </c>
      <c r="C697" s="232">
        <v>4123</v>
      </c>
      <c r="D697" s="233" t="s">
        <v>7192</v>
      </c>
      <c r="E697" s="234">
        <v>41172</v>
      </c>
      <c r="F697" s="220">
        <f t="shared" si="23"/>
        <v>41203</v>
      </c>
      <c r="G697" s="235">
        <v>5771.3</v>
      </c>
      <c r="H697" s="233">
        <v>650</v>
      </c>
      <c r="I697" s="233" t="s">
        <v>454</v>
      </c>
      <c r="J697" s="236"/>
    </row>
    <row r="698" spans="1:10" x14ac:dyDescent="0.25">
      <c r="A698" s="230">
        <v>3970</v>
      </c>
      <c r="B698" s="231" t="s">
        <v>169</v>
      </c>
      <c r="C698" s="232">
        <v>3970</v>
      </c>
      <c r="D698" s="233" t="s">
        <v>6829</v>
      </c>
      <c r="E698" s="234">
        <v>41157</v>
      </c>
      <c r="F698" s="220">
        <f t="shared" si="23"/>
        <v>41188</v>
      </c>
      <c r="G698" s="235">
        <v>5771.3</v>
      </c>
      <c r="H698" s="233">
        <v>651</v>
      </c>
      <c r="I698" s="233" t="s">
        <v>454</v>
      </c>
      <c r="J698" s="236"/>
    </row>
    <row r="699" spans="1:10" x14ac:dyDescent="0.25">
      <c r="A699" s="230">
        <v>3971</v>
      </c>
      <c r="B699" s="231" t="s">
        <v>169</v>
      </c>
      <c r="C699" s="232">
        <v>3971</v>
      </c>
      <c r="D699" s="233" t="s">
        <v>6830</v>
      </c>
      <c r="E699" s="234">
        <v>41157</v>
      </c>
      <c r="F699" s="220">
        <f t="shared" si="23"/>
        <v>41188</v>
      </c>
      <c r="G699" s="235">
        <v>5771.3</v>
      </c>
      <c r="H699" s="233">
        <v>651</v>
      </c>
      <c r="I699" s="233" t="s">
        <v>454</v>
      </c>
      <c r="J699" s="236"/>
    </row>
    <row r="700" spans="1:10" x14ac:dyDescent="0.25">
      <c r="A700" s="230">
        <v>4234</v>
      </c>
      <c r="B700" s="231" t="s">
        <v>1723</v>
      </c>
      <c r="C700" s="232">
        <v>4234</v>
      </c>
      <c r="D700" s="233" t="s">
        <v>7828</v>
      </c>
      <c r="E700" s="234">
        <v>41179</v>
      </c>
      <c r="F700" s="220">
        <f t="shared" si="23"/>
        <v>41210</v>
      </c>
      <c r="G700" s="235">
        <v>5771.3</v>
      </c>
      <c r="H700" s="233">
        <v>652</v>
      </c>
      <c r="I700" s="233" t="s">
        <v>454</v>
      </c>
      <c r="J700" s="236"/>
    </row>
    <row r="701" spans="1:10" x14ac:dyDescent="0.25">
      <c r="A701" s="230">
        <v>4230</v>
      </c>
      <c r="B701" s="231" t="s">
        <v>1723</v>
      </c>
      <c r="C701" s="233">
        <v>4230</v>
      </c>
      <c r="D701" s="233" t="s">
        <v>7959</v>
      </c>
      <c r="E701" s="234">
        <v>41180</v>
      </c>
      <c r="F701" s="220">
        <f t="shared" si="23"/>
        <v>41211</v>
      </c>
      <c r="G701" s="235">
        <v>5771.3</v>
      </c>
      <c r="H701" s="233">
        <v>652</v>
      </c>
      <c r="I701" s="233" t="s">
        <v>454</v>
      </c>
      <c r="J701" s="236"/>
    </row>
    <row r="702" spans="1:10" x14ac:dyDescent="0.25">
      <c r="A702" s="230">
        <v>3574</v>
      </c>
      <c r="B702" s="231" t="s">
        <v>3138</v>
      </c>
      <c r="C702" s="232">
        <v>3574</v>
      </c>
      <c r="D702" s="233" t="s">
        <v>7541</v>
      </c>
      <c r="E702" s="234">
        <v>41176</v>
      </c>
      <c r="F702" s="220">
        <f t="shared" si="23"/>
        <v>41207</v>
      </c>
      <c r="G702" s="235">
        <v>5771.3</v>
      </c>
      <c r="H702" s="233">
        <v>653</v>
      </c>
      <c r="I702" s="233" t="s">
        <v>454</v>
      </c>
      <c r="J702" s="236"/>
    </row>
    <row r="703" spans="1:10" x14ac:dyDescent="0.25">
      <c r="A703" s="230">
        <v>3576</v>
      </c>
      <c r="B703" s="231" t="s">
        <v>3147</v>
      </c>
      <c r="C703" s="232">
        <v>3576</v>
      </c>
      <c r="D703" s="233" t="s">
        <v>6913</v>
      </c>
      <c r="E703" s="234">
        <v>41157</v>
      </c>
      <c r="F703" s="220">
        <f t="shared" si="23"/>
        <v>41188</v>
      </c>
      <c r="G703" s="235">
        <v>5771.3</v>
      </c>
      <c r="H703" s="233">
        <v>654</v>
      </c>
      <c r="I703" s="233" t="s">
        <v>613</v>
      </c>
      <c r="J703" s="236"/>
    </row>
    <row r="704" spans="1:10" x14ac:dyDescent="0.25">
      <c r="A704" s="230">
        <v>4128</v>
      </c>
      <c r="B704" s="231" t="s">
        <v>4738</v>
      </c>
      <c r="C704" s="232">
        <v>4128</v>
      </c>
      <c r="D704" s="233" t="s">
        <v>7188</v>
      </c>
      <c r="E704" s="234">
        <v>41170</v>
      </c>
      <c r="F704" s="220">
        <f t="shared" si="23"/>
        <v>41201</v>
      </c>
      <c r="G704" s="235">
        <v>5771.3</v>
      </c>
      <c r="H704" s="233">
        <v>655</v>
      </c>
      <c r="I704" s="233" t="s">
        <v>454</v>
      </c>
      <c r="J704" s="236"/>
    </row>
    <row r="705" spans="1:10" x14ac:dyDescent="0.25">
      <c r="A705" s="230">
        <v>4132</v>
      </c>
      <c r="B705" s="231" t="s">
        <v>4738</v>
      </c>
      <c r="C705" s="232">
        <v>4132</v>
      </c>
      <c r="D705" s="233" t="s">
        <v>7193</v>
      </c>
      <c r="E705" s="234">
        <v>41164</v>
      </c>
      <c r="F705" s="220">
        <f t="shared" si="23"/>
        <v>41195</v>
      </c>
      <c r="G705" s="235">
        <v>5771.3</v>
      </c>
      <c r="H705" s="233">
        <v>655</v>
      </c>
      <c r="I705" s="233" t="s">
        <v>454</v>
      </c>
      <c r="J705" s="236"/>
    </row>
    <row r="706" spans="1:10" x14ac:dyDescent="0.25">
      <c r="A706" s="230">
        <v>4131</v>
      </c>
      <c r="B706" s="231" t="s">
        <v>4738</v>
      </c>
      <c r="C706" s="232">
        <v>4131</v>
      </c>
      <c r="D706" s="233" t="s">
        <v>7195</v>
      </c>
      <c r="E706" s="234">
        <v>41166</v>
      </c>
      <c r="F706" s="220">
        <f t="shared" si="23"/>
        <v>41197</v>
      </c>
      <c r="G706" s="235">
        <v>5771.3</v>
      </c>
      <c r="H706" s="233">
        <v>655</v>
      </c>
      <c r="I706" s="233" t="s">
        <v>454</v>
      </c>
      <c r="J706" s="236"/>
    </row>
    <row r="707" spans="1:10" x14ac:dyDescent="0.25">
      <c r="A707" s="230">
        <v>4133</v>
      </c>
      <c r="B707" s="231" t="s">
        <v>4738</v>
      </c>
      <c r="C707" s="232" t="s">
        <v>16979</v>
      </c>
      <c r="D707" s="233" t="s">
        <v>7562</v>
      </c>
      <c r="E707" s="234">
        <v>41180</v>
      </c>
      <c r="F707" s="220">
        <f t="shared" si="23"/>
        <v>41211</v>
      </c>
      <c r="G707" s="235">
        <v>5771.3</v>
      </c>
      <c r="H707" s="233">
        <v>655</v>
      </c>
      <c r="I707" s="233" t="s">
        <v>454</v>
      </c>
      <c r="J707" s="236"/>
    </row>
    <row r="708" spans="1:10" x14ac:dyDescent="0.25">
      <c r="A708" s="230">
        <v>3887</v>
      </c>
      <c r="B708" s="231" t="s">
        <v>4737</v>
      </c>
      <c r="C708" s="232">
        <v>3887</v>
      </c>
      <c r="D708" s="233" t="s">
        <v>7365</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7408</v>
      </c>
      <c r="E709" s="234">
        <v>41171</v>
      </c>
      <c r="F709" s="220">
        <f t="shared" si="24"/>
        <v>41202</v>
      </c>
      <c r="G709" s="235">
        <v>5771.3</v>
      </c>
      <c r="H709" s="233">
        <v>657</v>
      </c>
      <c r="I709" s="233" t="s">
        <v>454</v>
      </c>
      <c r="J709" s="236"/>
    </row>
    <row r="710" spans="1:10" x14ac:dyDescent="0.25">
      <c r="A710" s="230">
        <v>4340</v>
      </c>
      <c r="B710" s="231" t="s">
        <v>1804</v>
      </c>
      <c r="C710" s="232">
        <v>4340</v>
      </c>
      <c r="D710" s="233" t="s">
        <v>7534</v>
      </c>
      <c r="E710" s="234">
        <v>41172</v>
      </c>
      <c r="F710" s="220">
        <f t="shared" si="24"/>
        <v>41203</v>
      </c>
      <c r="G710" s="235">
        <v>5771.3</v>
      </c>
      <c r="H710" s="233">
        <v>657</v>
      </c>
      <c r="I710" s="233" t="s">
        <v>454</v>
      </c>
      <c r="J710" s="236"/>
    </row>
    <row r="711" spans="1:10" x14ac:dyDescent="0.25">
      <c r="A711" s="230">
        <v>4053</v>
      </c>
      <c r="B711" s="231" t="s">
        <v>4736</v>
      </c>
      <c r="C711" s="232">
        <v>4053</v>
      </c>
      <c r="D711" s="233" t="s">
        <v>7376</v>
      </c>
      <c r="E711" s="234">
        <v>41171</v>
      </c>
      <c r="F711" s="220">
        <f t="shared" si="24"/>
        <v>41202</v>
      </c>
      <c r="G711" s="235">
        <v>5771.3</v>
      </c>
      <c r="H711" s="233">
        <v>658</v>
      </c>
      <c r="I711" s="233" t="s">
        <v>613</v>
      </c>
      <c r="J711" s="236"/>
    </row>
    <row r="712" spans="1:10" x14ac:dyDescent="0.25">
      <c r="A712" s="230">
        <v>4167</v>
      </c>
      <c r="B712" s="231" t="s">
        <v>4736</v>
      </c>
      <c r="C712" s="232">
        <v>4167</v>
      </c>
      <c r="D712" s="233" t="s">
        <v>7197</v>
      </c>
      <c r="E712" s="234">
        <v>41164</v>
      </c>
      <c r="F712" s="220">
        <f t="shared" si="24"/>
        <v>41195</v>
      </c>
      <c r="G712" s="235">
        <v>5771.3</v>
      </c>
      <c r="H712" s="233">
        <v>658</v>
      </c>
      <c r="I712" s="233" t="s">
        <v>613</v>
      </c>
      <c r="J712" s="236"/>
    </row>
    <row r="713" spans="1:10" x14ac:dyDescent="0.25">
      <c r="A713" s="230">
        <v>4170</v>
      </c>
      <c r="B713" s="231" t="s">
        <v>4736</v>
      </c>
      <c r="C713" s="232">
        <v>4170</v>
      </c>
      <c r="D713" s="233" t="s">
        <v>7199</v>
      </c>
      <c r="E713" s="234">
        <v>41172</v>
      </c>
      <c r="F713" s="220">
        <f t="shared" si="24"/>
        <v>41203</v>
      </c>
      <c r="G713" s="235">
        <v>5771.3</v>
      </c>
      <c r="H713" s="233">
        <v>658</v>
      </c>
      <c r="I713" s="233" t="s">
        <v>613</v>
      </c>
      <c r="J713" s="236"/>
    </row>
    <row r="714" spans="1:10" x14ac:dyDescent="0.25">
      <c r="A714" s="230" t="s">
        <v>2272</v>
      </c>
      <c r="B714" s="231" t="s">
        <v>116</v>
      </c>
      <c r="C714" s="232">
        <v>3234</v>
      </c>
      <c r="D714" s="233" t="s">
        <v>6818</v>
      </c>
      <c r="E714" s="234">
        <v>41158</v>
      </c>
      <c r="F714" s="220">
        <f t="shared" si="24"/>
        <v>41189</v>
      </c>
      <c r="G714" s="235">
        <v>5771.3</v>
      </c>
      <c r="H714" s="233">
        <v>659</v>
      </c>
      <c r="I714" s="233" t="s">
        <v>454</v>
      </c>
      <c r="J714" s="236"/>
    </row>
    <row r="715" spans="1:10" x14ac:dyDescent="0.25">
      <c r="A715" s="230" t="s">
        <v>2275</v>
      </c>
      <c r="B715" s="231" t="s">
        <v>116</v>
      </c>
      <c r="C715" s="232">
        <v>3239</v>
      </c>
      <c r="D715" s="233" t="s">
        <v>6819</v>
      </c>
      <c r="E715" s="234">
        <v>41162</v>
      </c>
      <c r="F715" s="220">
        <f t="shared" si="24"/>
        <v>41193</v>
      </c>
      <c r="G715" s="235">
        <v>5771.3</v>
      </c>
      <c r="H715" s="233">
        <v>659</v>
      </c>
      <c r="I715" s="233" t="s">
        <v>454</v>
      </c>
      <c r="J715" s="236"/>
    </row>
    <row r="716" spans="1:10" x14ac:dyDescent="0.25">
      <c r="A716" s="230" t="s">
        <v>1105</v>
      </c>
      <c r="B716" s="231" t="s">
        <v>1106</v>
      </c>
      <c r="C716" s="232" t="s">
        <v>16980</v>
      </c>
      <c r="D716" s="233" t="s">
        <v>7164</v>
      </c>
      <c r="E716" s="234">
        <v>41169</v>
      </c>
      <c r="F716" s="220">
        <f t="shared" si="24"/>
        <v>41200</v>
      </c>
      <c r="G716" s="235">
        <v>5771.3</v>
      </c>
      <c r="H716" s="233">
        <v>660</v>
      </c>
      <c r="I716" s="233" t="s">
        <v>454</v>
      </c>
      <c r="J716" s="236"/>
    </row>
    <row r="717" spans="1:10" x14ac:dyDescent="0.25">
      <c r="A717" s="230" t="s">
        <v>1131</v>
      </c>
      <c r="B717" s="231" t="s">
        <v>1068</v>
      </c>
      <c r="C717" s="232" t="s">
        <v>16981</v>
      </c>
      <c r="D717" s="233" t="s">
        <v>7357</v>
      </c>
      <c r="E717" s="234">
        <v>41169</v>
      </c>
      <c r="F717" s="220">
        <f t="shared" si="24"/>
        <v>41200</v>
      </c>
      <c r="G717" s="235">
        <v>5771.3</v>
      </c>
      <c r="H717" s="233">
        <v>661</v>
      </c>
      <c r="I717" s="233" t="s">
        <v>454</v>
      </c>
      <c r="J717" s="236"/>
    </row>
    <row r="718" spans="1:10" x14ac:dyDescent="0.25">
      <c r="A718" s="230" t="s">
        <v>1111</v>
      </c>
      <c r="B718" s="231" t="s">
        <v>1112</v>
      </c>
      <c r="C718" s="232" t="s">
        <v>16982</v>
      </c>
      <c r="D718" s="233" t="s">
        <v>6761</v>
      </c>
      <c r="E718" s="234">
        <v>41152</v>
      </c>
      <c r="F718" s="220">
        <f t="shared" si="24"/>
        <v>41183</v>
      </c>
      <c r="G718" s="235">
        <v>5771.3</v>
      </c>
      <c r="H718" s="233">
        <v>662</v>
      </c>
      <c r="I718" s="233" t="s">
        <v>454</v>
      </c>
      <c r="J718" s="236"/>
    </row>
    <row r="719" spans="1:10" x14ac:dyDescent="0.25">
      <c r="A719" s="230">
        <v>3597</v>
      </c>
      <c r="B719" s="231" t="s">
        <v>3250</v>
      </c>
      <c r="C719" s="232">
        <v>3597</v>
      </c>
      <c r="D719" s="233" t="s">
        <v>7165</v>
      </c>
      <c r="E719" s="234">
        <v>41163</v>
      </c>
      <c r="F719" s="220">
        <f t="shared" si="24"/>
        <v>41194</v>
      </c>
      <c r="G719" s="235">
        <v>5771.3</v>
      </c>
      <c r="H719" s="233">
        <v>663</v>
      </c>
      <c r="I719" s="233" t="s">
        <v>613</v>
      </c>
      <c r="J719" s="236"/>
    </row>
    <row r="720" spans="1:10" x14ac:dyDescent="0.25">
      <c r="A720" s="230">
        <v>4286</v>
      </c>
      <c r="B720" s="231" t="s">
        <v>1627</v>
      </c>
      <c r="C720" s="232">
        <v>4286</v>
      </c>
      <c r="D720" s="233" t="s">
        <v>7528</v>
      </c>
      <c r="E720" s="234">
        <v>41172</v>
      </c>
      <c r="F720" s="220">
        <f t="shared" si="24"/>
        <v>41203</v>
      </c>
      <c r="G720" s="235">
        <v>5771.3</v>
      </c>
      <c r="H720" s="233">
        <v>664</v>
      </c>
      <c r="I720" s="233" t="s">
        <v>454</v>
      </c>
      <c r="J720" s="236"/>
    </row>
    <row r="721" spans="1:10" x14ac:dyDescent="0.25">
      <c r="A721" s="230">
        <v>4285</v>
      </c>
      <c r="B721" s="231" t="s">
        <v>1627</v>
      </c>
      <c r="C721" s="232">
        <v>4285</v>
      </c>
      <c r="D721" s="233" t="s">
        <v>7529</v>
      </c>
      <c r="E721" s="234">
        <v>41172</v>
      </c>
      <c r="F721" s="220">
        <f t="shared" si="24"/>
        <v>41203</v>
      </c>
      <c r="G721" s="235">
        <v>5771.3</v>
      </c>
      <c r="H721" s="233">
        <v>664</v>
      </c>
      <c r="I721" s="233" t="s">
        <v>454</v>
      </c>
      <c r="J721" s="236"/>
    </row>
    <row r="722" spans="1:10" x14ac:dyDescent="0.25">
      <c r="A722" s="230">
        <v>4284</v>
      </c>
      <c r="B722" s="231" t="s">
        <v>1627</v>
      </c>
      <c r="C722" s="232">
        <v>4284</v>
      </c>
      <c r="D722" s="233" t="s">
        <v>7407</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7216</v>
      </c>
      <c r="E724" s="234">
        <v>41166</v>
      </c>
      <c r="F724" s="220">
        <f t="shared" si="24"/>
        <v>41197</v>
      </c>
      <c r="G724" s="235">
        <v>5771.3</v>
      </c>
      <c r="H724" s="233">
        <v>665</v>
      </c>
      <c r="I724" s="233" t="s">
        <v>454</v>
      </c>
      <c r="J724" s="236"/>
    </row>
    <row r="725" spans="1:10" x14ac:dyDescent="0.25">
      <c r="A725" s="231">
        <v>4360</v>
      </c>
      <c r="B725" s="231" t="s">
        <v>1610</v>
      </c>
      <c r="C725" s="237">
        <v>4360</v>
      </c>
      <c r="D725" s="231" t="s">
        <v>7218</v>
      </c>
      <c r="E725" s="238">
        <v>41170</v>
      </c>
      <c r="F725" s="220">
        <f t="shared" si="24"/>
        <v>41201</v>
      </c>
      <c r="G725" s="239">
        <v>5771.3</v>
      </c>
      <c r="H725" s="231">
        <v>665</v>
      </c>
      <c r="I725" s="231" t="s">
        <v>454</v>
      </c>
      <c r="J725" s="231"/>
    </row>
    <row r="726" spans="1:10" x14ac:dyDescent="0.25">
      <c r="A726" s="231" t="s">
        <v>1170</v>
      </c>
      <c r="B726" s="231" t="s">
        <v>1171</v>
      </c>
      <c r="C726" s="237" t="s">
        <v>16983</v>
      </c>
      <c r="D726" s="231" t="s">
        <v>7360</v>
      </c>
      <c r="E726" s="238">
        <v>41170</v>
      </c>
      <c r="F726" s="220">
        <f t="shared" si="24"/>
        <v>41201</v>
      </c>
      <c r="G726" s="239">
        <v>5771.3</v>
      </c>
      <c r="H726" s="231">
        <v>666</v>
      </c>
      <c r="I726" s="231" t="s">
        <v>454</v>
      </c>
      <c r="J726" s="231"/>
    </row>
    <row r="727" spans="1:10" x14ac:dyDescent="0.25">
      <c r="A727" s="231">
        <v>3600</v>
      </c>
      <c r="B727" s="231" t="s">
        <v>3256</v>
      </c>
      <c r="C727" s="237">
        <v>3600</v>
      </c>
      <c r="D727" s="231" t="s">
        <v>6842</v>
      </c>
      <c r="E727" s="238">
        <v>41157</v>
      </c>
      <c r="F727" s="220">
        <f t="shared" si="24"/>
        <v>41188</v>
      </c>
      <c r="G727" s="239">
        <v>5771.3</v>
      </c>
      <c r="H727" s="231">
        <v>667</v>
      </c>
      <c r="I727" s="231" t="s">
        <v>613</v>
      </c>
      <c r="J727" s="231"/>
    </row>
    <row r="728" spans="1:10" x14ac:dyDescent="0.25">
      <c r="A728" s="231">
        <v>3603</v>
      </c>
      <c r="B728" s="231" t="s">
        <v>3265</v>
      </c>
      <c r="C728" s="237">
        <v>3603</v>
      </c>
      <c r="D728" s="231" t="s">
        <v>7167</v>
      </c>
      <c r="E728" s="238">
        <v>41165</v>
      </c>
      <c r="F728" s="220">
        <f t="shared" si="24"/>
        <v>41196</v>
      </c>
      <c r="G728" s="239">
        <v>5771.3</v>
      </c>
      <c r="H728" s="231">
        <v>668</v>
      </c>
      <c r="I728" s="231" t="s">
        <v>613</v>
      </c>
      <c r="J728" s="231"/>
    </row>
    <row r="729" spans="1:10" x14ac:dyDescent="0.25">
      <c r="A729" s="231">
        <v>3677</v>
      </c>
      <c r="B729" s="231" t="s">
        <v>171</v>
      </c>
      <c r="C729" s="237">
        <v>3677</v>
      </c>
      <c r="D729" s="231" t="s">
        <v>5967</v>
      </c>
      <c r="E729" s="238">
        <v>41152</v>
      </c>
      <c r="F729" s="220">
        <f t="shared" si="24"/>
        <v>41183</v>
      </c>
      <c r="G729" s="239">
        <v>5771.3</v>
      </c>
      <c r="H729" s="231">
        <v>669</v>
      </c>
      <c r="I729" s="231" t="s">
        <v>454</v>
      </c>
      <c r="J729" s="231"/>
    </row>
    <row r="730" spans="1:10" x14ac:dyDescent="0.25">
      <c r="A730" s="231" t="s">
        <v>822</v>
      </c>
      <c r="B730" s="231" t="s">
        <v>823</v>
      </c>
      <c r="C730" s="237" t="s">
        <v>16984</v>
      </c>
      <c r="D730" s="231" t="s">
        <v>7487</v>
      </c>
      <c r="E730" s="238">
        <v>41171</v>
      </c>
      <c r="F730" s="220">
        <f t="shared" si="24"/>
        <v>41202</v>
      </c>
      <c r="G730" s="239">
        <v>5771.3</v>
      </c>
      <c r="H730" s="231">
        <v>670</v>
      </c>
      <c r="I730" s="231" t="s">
        <v>454</v>
      </c>
      <c r="J730" s="231"/>
    </row>
    <row r="731" spans="1:10" x14ac:dyDescent="0.25">
      <c r="A731" s="231" t="s">
        <v>828</v>
      </c>
      <c r="B731" s="231" t="s">
        <v>829</v>
      </c>
      <c r="C731" s="237" t="s">
        <v>16985</v>
      </c>
      <c r="D731" s="231" t="s">
        <v>7793</v>
      </c>
      <c r="E731" s="238">
        <v>41180</v>
      </c>
      <c r="F731" s="220">
        <f t="shared" si="24"/>
        <v>41211</v>
      </c>
      <c r="G731" s="239">
        <v>5771.3</v>
      </c>
      <c r="H731" s="231">
        <v>671</v>
      </c>
      <c r="I731" s="231" t="s">
        <v>454</v>
      </c>
      <c r="J731" s="231"/>
    </row>
    <row r="732" spans="1:10" x14ac:dyDescent="0.25">
      <c r="A732" s="231">
        <v>3828</v>
      </c>
      <c r="B732" s="231" t="s">
        <v>16986</v>
      </c>
      <c r="C732" s="237" t="s">
        <v>16987</v>
      </c>
      <c r="D732" s="231" t="s">
        <v>6609</v>
      </c>
      <c r="E732" s="238">
        <v>41162</v>
      </c>
      <c r="F732" s="220">
        <f t="shared" si="24"/>
        <v>41193</v>
      </c>
      <c r="G732" s="239">
        <v>5771.3</v>
      </c>
      <c r="H732" s="231">
        <v>675</v>
      </c>
      <c r="I732" s="231" t="s">
        <v>454</v>
      </c>
      <c r="J732" s="231"/>
    </row>
    <row r="733" spans="1:10" x14ac:dyDescent="0.25">
      <c r="A733" s="240">
        <v>4411</v>
      </c>
      <c r="B733" s="240" t="s">
        <v>1542</v>
      </c>
      <c r="C733" s="240">
        <v>4411</v>
      </c>
      <c r="D733" s="240" t="s">
        <v>8399</v>
      </c>
      <c r="E733" s="241">
        <v>41198</v>
      </c>
      <c r="F733" s="220">
        <f t="shared" si="24"/>
        <v>41229</v>
      </c>
      <c r="G733" s="242">
        <v>5771.3</v>
      </c>
      <c r="H733" s="240">
        <v>691</v>
      </c>
      <c r="I733" s="243" t="s">
        <v>454</v>
      </c>
      <c r="J733" s="240"/>
    </row>
    <row r="734" spans="1:10" x14ac:dyDescent="0.25">
      <c r="A734" s="240" t="s">
        <v>1157</v>
      </c>
      <c r="B734" s="240" t="s">
        <v>1853</v>
      </c>
      <c r="C734" s="240">
        <v>887</v>
      </c>
      <c r="D734" s="240" t="s">
        <v>7794</v>
      </c>
      <c r="E734" s="241">
        <v>41185</v>
      </c>
      <c r="F734" s="220">
        <f t="shared" si="24"/>
        <v>41216</v>
      </c>
      <c r="G734" s="242">
        <v>5771.3</v>
      </c>
      <c r="H734" s="240">
        <f>H733+1</f>
        <v>692</v>
      </c>
      <c r="I734" s="243" t="s">
        <v>454</v>
      </c>
      <c r="J734" s="240"/>
    </row>
    <row r="735" spans="1:10" x14ac:dyDescent="0.25">
      <c r="A735" s="240">
        <v>4499</v>
      </c>
      <c r="B735" s="240" t="s">
        <v>7678</v>
      </c>
      <c r="C735" s="240">
        <v>4499</v>
      </c>
      <c r="D735" s="240" t="s">
        <v>8407</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x14ac:dyDescent="0.25">
      <c r="A737" s="240">
        <v>4150</v>
      </c>
      <c r="B737" s="240" t="s">
        <v>6182</v>
      </c>
      <c r="C737" s="240">
        <v>4150</v>
      </c>
      <c r="D737" s="240" t="s">
        <v>8131</v>
      </c>
      <c r="E737" s="241">
        <v>41187</v>
      </c>
      <c r="F737" s="220">
        <f t="shared" si="24"/>
        <v>41218</v>
      </c>
      <c r="G737" s="242">
        <v>5771.3</v>
      </c>
      <c r="H737" s="240">
        <f>H736+1</f>
        <v>695</v>
      </c>
      <c r="I737" s="243" t="s">
        <v>454</v>
      </c>
      <c r="J737" s="240"/>
    </row>
    <row r="738" spans="1:10" x14ac:dyDescent="0.25">
      <c r="A738" s="240">
        <v>4151</v>
      </c>
      <c r="B738" s="240" t="s">
        <v>6182</v>
      </c>
      <c r="C738" s="240">
        <v>4151</v>
      </c>
      <c r="D738" s="240" t="s">
        <v>8243</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8254</v>
      </c>
      <c r="E739" s="241">
        <v>41193</v>
      </c>
      <c r="F739" s="220">
        <f t="shared" si="24"/>
        <v>41224</v>
      </c>
      <c r="G739" s="242">
        <v>5771.3</v>
      </c>
      <c r="H739" s="240">
        <f>H738+1</f>
        <v>696</v>
      </c>
      <c r="I739" s="243" t="s">
        <v>454</v>
      </c>
      <c r="J739" s="240"/>
    </row>
    <row r="740" spans="1:10" x14ac:dyDescent="0.25">
      <c r="A740" s="240">
        <v>4154</v>
      </c>
      <c r="B740" s="240" t="s">
        <v>5889</v>
      </c>
      <c r="C740" s="240">
        <v>4154</v>
      </c>
      <c r="D740" s="240" t="s">
        <v>8132</v>
      </c>
      <c r="E740" s="241">
        <v>41185</v>
      </c>
      <c r="F740" s="220">
        <f t="shared" si="24"/>
        <v>41216</v>
      </c>
      <c r="G740" s="242">
        <v>5771.3</v>
      </c>
      <c r="H740" s="240">
        <f>H739+1</f>
        <v>697</v>
      </c>
      <c r="I740" s="243" t="s">
        <v>454</v>
      </c>
      <c r="J740" s="240"/>
    </row>
    <row r="741" spans="1:10" x14ac:dyDescent="0.25">
      <c r="A741" s="240">
        <v>4504</v>
      </c>
      <c r="B741" s="240" t="s">
        <v>5889</v>
      </c>
      <c r="C741" s="240">
        <v>4504</v>
      </c>
      <c r="D741" s="240" t="s">
        <v>8152</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8859</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8585</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8595</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8120</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8134</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8135</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8246</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8136</v>
      </c>
      <c r="E749" s="241">
        <v>41187</v>
      </c>
      <c r="F749" s="220">
        <f t="shared" si="24"/>
        <v>41218</v>
      </c>
      <c r="G749" s="242">
        <v>5771.3</v>
      </c>
      <c r="H749" s="240">
        <f>H748</f>
        <v>699</v>
      </c>
      <c r="I749" s="243" t="s">
        <v>454</v>
      </c>
      <c r="J749" s="240"/>
    </row>
    <row r="750" spans="1:10" x14ac:dyDescent="0.25">
      <c r="A750" s="240">
        <v>4439</v>
      </c>
      <c r="B750" s="240" t="s">
        <v>7222</v>
      </c>
      <c r="C750" s="240">
        <v>4439</v>
      </c>
      <c r="D750" s="240" t="s">
        <v>8149</v>
      </c>
      <c r="E750" s="241">
        <v>41187</v>
      </c>
      <c r="F750" s="220">
        <f t="shared" si="24"/>
        <v>41218</v>
      </c>
      <c r="G750" s="242">
        <v>5771.3</v>
      </c>
      <c r="H750" s="240">
        <f>H749+1</f>
        <v>700</v>
      </c>
      <c r="I750" s="243" t="s">
        <v>454</v>
      </c>
      <c r="J750" s="240"/>
    </row>
    <row r="751" spans="1:10" x14ac:dyDescent="0.25">
      <c r="A751" s="240">
        <v>4440</v>
      </c>
      <c r="B751" s="240" t="s">
        <v>7222</v>
      </c>
      <c r="C751" s="240">
        <v>4440</v>
      </c>
      <c r="D751" s="240" t="s">
        <v>8256</v>
      </c>
      <c r="E751" s="241">
        <v>41187</v>
      </c>
      <c r="F751" s="220">
        <f t="shared" si="24"/>
        <v>41218</v>
      </c>
      <c r="G751" s="242">
        <v>5771.3</v>
      </c>
      <c r="H751" s="240">
        <f>H750</f>
        <v>700</v>
      </c>
      <c r="I751" s="243" t="s">
        <v>454</v>
      </c>
      <c r="J751" s="240"/>
    </row>
    <row r="752" spans="1:10" x14ac:dyDescent="0.25">
      <c r="A752" s="240">
        <v>4442</v>
      </c>
      <c r="B752" s="240" t="s">
        <v>7222</v>
      </c>
      <c r="C752" s="240">
        <v>4442</v>
      </c>
      <c r="D752" s="240" t="s">
        <v>8258</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8472</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8393</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7524</v>
      </c>
      <c r="E755" s="241">
        <v>41193</v>
      </c>
      <c r="F755" s="220">
        <f t="shared" si="24"/>
        <v>41224</v>
      </c>
      <c r="G755" s="242">
        <v>5771.3</v>
      </c>
      <c r="H755" s="240">
        <f>H754</f>
        <v>702</v>
      </c>
      <c r="I755" s="243" t="s">
        <v>454</v>
      </c>
      <c r="J755" s="240"/>
    </row>
    <row r="756" spans="1:10" x14ac:dyDescent="0.25">
      <c r="A756" s="240">
        <v>4378</v>
      </c>
      <c r="B756" s="240" t="s">
        <v>6854</v>
      </c>
      <c r="C756" s="240">
        <v>4378</v>
      </c>
      <c r="D756" s="240" t="s">
        <v>8911</v>
      </c>
      <c r="E756" s="241">
        <v>41211</v>
      </c>
      <c r="F756" s="220">
        <f t="shared" si="24"/>
        <v>41242</v>
      </c>
      <c r="G756" s="242">
        <v>5771.3</v>
      </c>
      <c r="H756" s="240">
        <f>H755+1</f>
        <v>703</v>
      </c>
      <c r="I756" s="243" t="s">
        <v>454</v>
      </c>
      <c r="J756" s="240"/>
    </row>
    <row r="757" spans="1:10" x14ac:dyDescent="0.25">
      <c r="A757" s="240">
        <v>4190</v>
      </c>
      <c r="B757" s="240" t="s">
        <v>6325</v>
      </c>
      <c r="C757" s="240">
        <v>4190</v>
      </c>
      <c r="D757" s="240" t="s">
        <v>8532</v>
      </c>
      <c r="E757" s="241">
        <v>41200</v>
      </c>
      <c r="F757" s="220">
        <f t="shared" si="24"/>
        <v>41231</v>
      </c>
      <c r="G757" s="242">
        <v>5771.3</v>
      </c>
      <c r="H757" s="240">
        <f>H756+1</f>
        <v>704</v>
      </c>
      <c r="I757" s="243" t="s">
        <v>454</v>
      </c>
      <c r="J757" s="240"/>
    </row>
    <row r="758" spans="1:10" x14ac:dyDescent="0.25">
      <c r="A758" s="240">
        <v>4189</v>
      </c>
      <c r="B758" s="240" t="s">
        <v>6325</v>
      </c>
      <c r="C758" s="240">
        <v>4189</v>
      </c>
      <c r="D758" s="240" t="s">
        <v>8534</v>
      </c>
      <c r="E758" s="241">
        <v>41201</v>
      </c>
      <c r="F758" s="220">
        <f t="shared" si="24"/>
        <v>41232</v>
      </c>
      <c r="G758" s="242">
        <v>5771.3</v>
      </c>
      <c r="H758" s="240">
        <f>H757</f>
        <v>704</v>
      </c>
      <c r="I758" s="243" t="s">
        <v>454</v>
      </c>
      <c r="J758" s="240"/>
    </row>
    <row r="759" spans="1:10" x14ac:dyDescent="0.25">
      <c r="A759" s="240">
        <v>4188</v>
      </c>
      <c r="B759" s="240" t="s">
        <v>6325</v>
      </c>
      <c r="C759" s="240">
        <v>4188</v>
      </c>
      <c r="D759" s="240" t="s">
        <v>17856</v>
      </c>
      <c r="E759" s="241">
        <v>41198</v>
      </c>
      <c r="F759" s="220">
        <f t="shared" si="24"/>
        <v>41229</v>
      </c>
      <c r="G759" s="242">
        <v>5771.3</v>
      </c>
      <c r="H759" s="240">
        <f>H758</f>
        <v>704</v>
      </c>
      <c r="I759" s="243" t="s">
        <v>454</v>
      </c>
      <c r="J759" s="240"/>
    </row>
    <row r="760" spans="1:10" x14ac:dyDescent="0.25">
      <c r="A760" s="240">
        <v>4187</v>
      </c>
      <c r="B760" s="240" t="s">
        <v>6325</v>
      </c>
      <c r="C760" s="240">
        <v>4187</v>
      </c>
      <c r="D760" s="240" t="s">
        <v>8536</v>
      </c>
      <c r="E760" s="241">
        <v>41204</v>
      </c>
      <c r="F760" s="220">
        <f t="shared" si="24"/>
        <v>41235</v>
      </c>
      <c r="G760" s="242">
        <v>5771.3</v>
      </c>
      <c r="H760" s="240">
        <f>H759</f>
        <v>704</v>
      </c>
      <c r="I760" s="243" t="s">
        <v>454</v>
      </c>
      <c r="J760" s="240"/>
    </row>
    <row r="761" spans="1:10" x14ac:dyDescent="0.25">
      <c r="A761" s="240">
        <v>4186</v>
      </c>
      <c r="B761" s="240" t="s">
        <v>6325</v>
      </c>
      <c r="C761" s="240">
        <v>4186</v>
      </c>
      <c r="D761" s="240" t="s">
        <v>8473</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8854</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8846</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8581</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8852</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8892</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8583</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8612</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7552</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7833</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7967</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8900</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8841</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8902</v>
      </c>
      <c r="E776" s="241">
        <v>41212</v>
      </c>
      <c r="F776" s="220">
        <f t="shared" si="26"/>
        <v>41243</v>
      </c>
      <c r="G776" s="242">
        <v>5771.3</v>
      </c>
      <c r="H776" s="240">
        <f>H775</f>
        <v>708</v>
      </c>
      <c r="I776" s="243" t="s">
        <v>454</v>
      </c>
      <c r="J776" s="240"/>
    </row>
    <row r="777" spans="1:10" x14ac:dyDescent="0.25">
      <c r="A777" s="240">
        <v>4567</v>
      </c>
      <c r="B777" s="240" t="s">
        <v>7940</v>
      </c>
      <c r="C777" s="240">
        <v>4567</v>
      </c>
      <c r="D777" s="240" t="s">
        <v>8873</v>
      </c>
      <c r="E777" s="241">
        <v>41207</v>
      </c>
      <c r="F777" s="220">
        <f t="shared" si="26"/>
        <v>41238</v>
      </c>
      <c r="G777" s="242">
        <v>5771.3</v>
      </c>
      <c r="H777" s="240">
        <f>H776+1</f>
        <v>709</v>
      </c>
      <c r="I777" s="243" t="s">
        <v>454</v>
      </c>
      <c r="J777" s="240"/>
    </row>
    <row r="778" spans="1:10" x14ac:dyDescent="0.25">
      <c r="A778" s="240">
        <v>4568</v>
      </c>
      <c r="B778" s="240" t="s">
        <v>7940</v>
      </c>
      <c r="C778" s="240">
        <v>4568</v>
      </c>
      <c r="D778" s="240" t="s">
        <v>8617</v>
      </c>
      <c r="E778" s="241">
        <v>41206</v>
      </c>
      <c r="F778" s="220">
        <f t="shared" si="26"/>
        <v>41237</v>
      </c>
      <c r="G778" s="242">
        <v>5771.3</v>
      </c>
      <c r="H778" s="240">
        <f>H777</f>
        <v>709</v>
      </c>
      <c r="I778" s="243" t="s">
        <v>454</v>
      </c>
      <c r="J778" s="240"/>
    </row>
    <row r="779" spans="1:10" x14ac:dyDescent="0.25">
      <c r="A779" s="240">
        <v>4569</v>
      </c>
      <c r="B779" s="240" t="s">
        <v>7940</v>
      </c>
      <c r="C779" s="240">
        <v>4569</v>
      </c>
      <c r="D779" s="240" t="s">
        <v>8597</v>
      </c>
      <c r="E779" s="241">
        <v>41206</v>
      </c>
      <c r="F779" s="220">
        <f t="shared" si="26"/>
        <v>41237</v>
      </c>
      <c r="G779" s="242">
        <v>5771.3</v>
      </c>
      <c r="H779" s="240">
        <f>H778</f>
        <v>709</v>
      </c>
      <c r="I779" s="243" t="s">
        <v>454</v>
      </c>
      <c r="J779" s="240"/>
    </row>
    <row r="780" spans="1:10" x14ac:dyDescent="0.25">
      <c r="A780" s="240">
        <v>4570</v>
      </c>
      <c r="B780" s="240" t="s">
        <v>7940</v>
      </c>
      <c r="C780" s="240">
        <v>4570</v>
      </c>
      <c r="D780" s="240" t="s">
        <v>8875</v>
      </c>
      <c r="E780" s="241">
        <v>41207</v>
      </c>
      <c r="F780" s="220">
        <f t="shared" si="26"/>
        <v>41238</v>
      </c>
      <c r="G780" s="242">
        <v>5771.3</v>
      </c>
      <c r="H780" s="240">
        <f>H779</f>
        <v>709</v>
      </c>
      <c r="I780" s="243" t="s">
        <v>454</v>
      </c>
      <c r="J780" s="240"/>
    </row>
    <row r="781" spans="1:10" x14ac:dyDescent="0.25">
      <c r="A781" s="240">
        <v>4571</v>
      </c>
      <c r="B781" s="240" t="s">
        <v>7940</v>
      </c>
      <c r="C781" s="240">
        <v>4571</v>
      </c>
      <c r="D781" s="240" t="s">
        <v>8599</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8385</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8238</v>
      </c>
      <c r="E783" s="241">
        <v>41191</v>
      </c>
      <c r="F783" s="220">
        <f t="shared" si="26"/>
        <v>41222</v>
      </c>
      <c r="G783" s="242">
        <v>5771.3</v>
      </c>
      <c r="H783" s="240">
        <f>H782+1</f>
        <v>711</v>
      </c>
      <c r="I783" s="243" t="s">
        <v>454</v>
      </c>
      <c r="J783" s="240"/>
    </row>
    <row r="784" spans="1:10" x14ac:dyDescent="0.25">
      <c r="A784" s="240">
        <v>4246</v>
      </c>
      <c r="B784" s="240" t="s">
        <v>6533</v>
      </c>
      <c r="C784" s="240">
        <v>4246</v>
      </c>
      <c r="D784" s="240" t="s">
        <v>7582</v>
      </c>
      <c r="E784" s="241">
        <v>41183</v>
      </c>
      <c r="F784" s="220">
        <f t="shared" si="26"/>
        <v>41214</v>
      </c>
      <c r="G784" s="242">
        <v>5771.3</v>
      </c>
      <c r="H784" s="240">
        <f>H783+1</f>
        <v>712</v>
      </c>
      <c r="I784" s="243" t="s">
        <v>454</v>
      </c>
      <c r="J784" s="240"/>
    </row>
    <row r="785" spans="1:10" x14ac:dyDescent="0.25">
      <c r="A785" s="240">
        <v>4455</v>
      </c>
      <c r="B785" s="240" t="s">
        <v>7425</v>
      </c>
      <c r="C785" s="240">
        <v>4455</v>
      </c>
      <c r="D785" s="240" t="s">
        <v>8402</v>
      </c>
      <c r="E785" s="241">
        <v>41205</v>
      </c>
      <c r="F785" s="220">
        <f t="shared" si="26"/>
        <v>41236</v>
      </c>
      <c r="G785" s="242">
        <v>5771.3</v>
      </c>
      <c r="H785" s="240">
        <f>H784+1</f>
        <v>713</v>
      </c>
      <c r="I785" s="243" t="s">
        <v>454</v>
      </c>
      <c r="J785" s="240"/>
    </row>
    <row r="786" spans="1:10" x14ac:dyDescent="0.25">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x14ac:dyDescent="0.25">
      <c r="A787" s="240">
        <v>4454</v>
      </c>
      <c r="B787" s="240" t="s">
        <v>7425</v>
      </c>
      <c r="C787" s="240">
        <v>4454</v>
      </c>
      <c r="D787" s="240" t="s">
        <v>8433</v>
      </c>
      <c r="E787" s="241">
        <v>41205</v>
      </c>
      <c r="F787" s="220">
        <f t="shared" si="26"/>
        <v>41236</v>
      </c>
      <c r="G787" s="242">
        <v>5771.3</v>
      </c>
      <c r="H787" s="240">
        <f t="shared" si="27"/>
        <v>713</v>
      </c>
      <c r="I787" s="243" t="s">
        <v>454</v>
      </c>
      <c r="J787" s="240"/>
    </row>
    <row r="788" spans="1:10" x14ac:dyDescent="0.25">
      <c r="A788" s="240">
        <v>4453</v>
      </c>
      <c r="B788" s="240" t="s">
        <v>7425</v>
      </c>
      <c r="C788" s="240">
        <v>4453</v>
      </c>
      <c r="D788" s="240" t="s">
        <v>8403</v>
      </c>
      <c r="E788" s="241">
        <v>41205</v>
      </c>
      <c r="F788" s="220">
        <f t="shared" si="26"/>
        <v>41236</v>
      </c>
      <c r="G788" s="242">
        <v>5771.3</v>
      </c>
      <c r="H788" s="240">
        <f t="shared" si="27"/>
        <v>713</v>
      </c>
      <c r="I788" s="243" t="s">
        <v>454</v>
      </c>
      <c r="J788" s="240"/>
    </row>
    <row r="789" spans="1:10" x14ac:dyDescent="0.25">
      <c r="A789" s="240">
        <v>4452</v>
      </c>
      <c r="B789" s="240" t="s">
        <v>7425</v>
      </c>
      <c r="C789" s="240">
        <v>4452</v>
      </c>
      <c r="D789" s="240" t="s">
        <v>8404</v>
      </c>
      <c r="E789" s="241">
        <v>41198</v>
      </c>
      <c r="F789" s="220">
        <f t="shared" si="26"/>
        <v>41229</v>
      </c>
      <c r="G789" s="242">
        <v>5771.3</v>
      </c>
      <c r="H789" s="240">
        <f t="shared" si="27"/>
        <v>713</v>
      </c>
      <c r="I789" s="243" t="s">
        <v>454</v>
      </c>
      <c r="J789" s="240"/>
    </row>
    <row r="790" spans="1:10" x14ac:dyDescent="0.25">
      <c r="A790" s="240">
        <v>4451</v>
      </c>
      <c r="B790" s="240" t="s">
        <v>7425</v>
      </c>
      <c r="C790" s="240">
        <v>4451</v>
      </c>
      <c r="D790" s="240" t="s">
        <v>8405</v>
      </c>
      <c r="E790" s="241">
        <v>41193</v>
      </c>
      <c r="F790" s="220">
        <f t="shared" si="26"/>
        <v>41224</v>
      </c>
      <c r="G790" s="242">
        <v>5771.3</v>
      </c>
      <c r="H790" s="240">
        <f t="shared" si="27"/>
        <v>713</v>
      </c>
      <c r="I790" s="243" t="s">
        <v>454</v>
      </c>
      <c r="J790" s="240"/>
    </row>
    <row r="791" spans="1:10" x14ac:dyDescent="0.25">
      <c r="A791" s="240">
        <v>4450</v>
      </c>
      <c r="B791" s="240" t="s">
        <v>7425</v>
      </c>
      <c r="C791" s="240">
        <v>4450</v>
      </c>
      <c r="D791" s="240" t="s">
        <v>8467</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8110</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8140</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17922</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8142</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8144</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8546</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8400</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8401</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8115</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8116</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8118</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8528</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8388</v>
      </c>
      <c r="E804" s="241">
        <v>41197</v>
      </c>
      <c r="F804" s="220">
        <f t="shared" si="26"/>
        <v>41228</v>
      </c>
      <c r="G804" s="242">
        <v>5771.3</v>
      </c>
      <c r="H804" s="240">
        <f>H803+1</f>
        <v>718</v>
      </c>
      <c r="I804" s="243" t="s">
        <v>454</v>
      </c>
      <c r="J804" s="240"/>
    </row>
    <row r="805" spans="1:10" x14ac:dyDescent="0.25">
      <c r="A805" s="240">
        <v>5155</v>
      </c>
      <c r="B805" s="240" t="s">
        <v>7972</v>
      </c>
      <c r="C805" s="240">
        <v>5155</v>
      </c>
      <c r="D805" s="240" t="s">
        <v>8619</v>
      </c>
      <c r="E805" s="241">
        <v>41208</v>
      </c>
      <c r="F805" s="220">
        <f t="shared" si="26"/>
        <v>41239</v>
      </c>
      <c r="G805" s="242">
        <v>5771.3</v>
      </c>
      <c r="H805" s="240">
        <f>H804+1</f>
        <v>719</v>
      </c>
      <c r="I805" s="243" t="s">
        <v>613</v>
      </c>
      <c r="J805" s="240"/>
    </row>
    <row r="806" spans="1:10" x14ac:dyDescent="0.25">
      <c r="A806" s="240">
        <v>5156</v>
      </c>
      <c r="B806" s="240" t="s">
        <v>7972</v>
      </c>
      <c r="C806" s="240">
        <v>5156</v>
      </c>
      <c r="D806" s="240" t="s">
        <v>8878</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7804</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7827</v>
      </c>
      <c r="E808" s="241">
        <v>41183</v>
      </c>
      <c r="F808" s="220">
        <f t="shared" si="26"/>
        <v>41214</v>
      </c>
      <c r="G808" s="242">
        <v>5771.3</v>
      </c>
      <c r="H808" s="240">
        <f>H807</f>
        <v>720</v>
      </c>
      <c r="I808" s="243" t="s">
        <v>454</v>
      </c>
      <c r="J808" s="240"/>
    </row>
    <row r="809" spans="1:10" x14ac:dyDescent="0.25">
      <c r="A809" s="240">
        <v>4322</v>
      </c>
      <c r="B809" s="240" t="s">
        <v>6960</v>
      </c>
      <c r="C809" s="240">
        <v>4322</v>
      </c>
      <c r="D809" s="240" t="s">
        <v>8918</v>
      </c>
      <c r="E809" s="241">
        <v>41212</v>
      </c>
      <c r="F809" s="220">
        <f t="shared" si="26"/>
        <v>41243</v>
      </c>
      <c r="G809" s="242">
        <v>5771.3</v>
      </c>
      <c r="H809" s="240">
        <f>H808+1</f>
        <v>721</v>
      </c>
      <c r="I809" s="243" t="s">
        <v>454</v>
      </c>
      <c r="J809" s="240"/>
    </row>
    <row r="810" spans="1:10" x14ac:dyDescent="0.25">
      <c r="A810" s="240">
        <v>4329</v>
      </c>
      <c r="B810" s="240" t="s">
        <v>6960</v>
      </c>
      <c r="C810" s="240">
        <v>4329</v>
      </c>
      <c r="D810" s="240" t="s">
        <v>8920</v>
      </c>
      <c r="E810" s="241">
        <v>41212</v>
      </c>
      <c r="F810" s="220">
        <f t="shared" si="26"/>
        <v>41243</v>
      </c>
      <c r="G810" s="242">
        <v>5771.3</v>
      </c>
      <c r="H810" s="240">
        <f>H809</f>
        <v>721</v>
      </c>
      <c r="I810" s="243" t="s">
        <v>454</v>
      </c>
      <c r="J810" s="240"/>
    </row>
    <row r="811" spans="1:10" x14ac:dyDescent="0.25">
      <c r="A811" s="240">
        <v>4328</v>
      </c>
      <c r="B811" s="240" t="s">
        <v>6960</v>
      </c>
      <c r="C811" s="240">
        <v>4328</v>
      </c>
      <c r="D811" s="240" t="s">
        <v>8922</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8615</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8539</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8541</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8396</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8123</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8125</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8127</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8129</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8130</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8137</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8138</v>
      </c>
      <c r="E823" s="241">
        <v>41186</v>
      </c>
      <c r="F823" s="220">
        <f t="shared" si="26"/>
        <v>41217</v>
      </c>
      <c r="G823" s="242">
        <v>5771.3</v>
      </c>
      <c r="H823" s="240">
        <f t="shared" si="28"/>
        <v>723</v>
      </c>
      <c r="I823" s="243" t="s">
        <v>613</v>
      </c>
      <c r="J823" s="240"/>
    </row>
    <row r="824" spans="1:10" x14ac:dyDescent="0.25">
      <c r="A824" s="240">
        <v>4359</v>
      </c>
      <c r="B824" s="240" t="s">
        <v>6965</v>
      </c>
      <c r="C824" s="240">
        <v>4359</v>
      </c>
      <c r="D824" s="240" t="s">
        <v>8588</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8907</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8909</v>
      </c>
      <c r="E827" s="241">
        <v>41212</v>
      </c>
      <c r="F827" s="220">
        <f t="shared" si="26"/>
        <v>41243</v>
      </c>
      <c r="G827" s="242">
        <v>5771.3</v>
      </c>
      <c r="H827" s="240">
        <f>H826</f>
        <v>726</v>
      </c>
      <c r="I827" s="243" t="s">
        <v>613</v>
      </c>
      <c r="J827" s="240"/>
    </row>
    <row r="828" spans="1:10" x14ac:dyDescent="0.25">
      <c r="A828" s="240">
        <v>4642</v>
      </c>
      <c r="B828" s="240" t="s">
        <v>8733</v>
      </c>
      <c r="C828" s="240">
        <v>4642</v>
      </c>
      <c r="D828" s="240" t="s">
        <v>8894</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8610</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8889</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8556</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8578</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8843</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17956</v>
      </c>
      <c r="E835" s="241">
        <v>41207</v>
      </c>
      <c r="F835" s="220">
        <f t="shared" si="26"/>
        <v>41238</v>
      </c>
      <c r="G835" s="242">
        <v>5771.3</v>
      </c>
      <c r="H835" s="240">
        <f t="shared" si="29"/>
        <v>728</v>
      </c>
      <c r="I835" s="243" t="s">
        <v>454</v>
      </c>
      <c r="J835" s="240"/>
    </row>
    <row r="836" spans="1:10" x14ac:dyDescent="0.25">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9186</v>
      </c>
      <c r="E837" s="219">
        <v>41233</v>
      </c>
      <c r="F837" s="220">
        <f t="shared" si="30"/>
        <v>41264</v>
      </c>
      <c r="G837" s="221">
        <v>6007.12</v>
      </c>
      <c r="H837" s="217">
        <v>739</v>
      </c>
      <c r="I837" s="218" t="s">
        <v>454</v>
      </c>
      <c r="J837" s="217"/>
    </row>
    <row r="838" spans="1:10" x14ac:dyDescent="0.25">
      <c r="A838" s="217">
        <v>4493</v>
      </c>
      <c r="B838" s="217" t="s">
        <v>7627</v>
      </c>
      <c r="C838" s="217">
        <v>4493</v>
      </c>
      <c r="D838" s="217" t="s">
        <v>11501</v>
      </c>
      <c r="E838" s="219">
        <v>41243</v>
      </c>
      <c r="F838" s="220">
        <f t="shared" si="30"/>
        <v>41274</v>
      </c>
      <c r="G838" s="221">
        <v>6007.12</v>
      </c>
      <c r="H838" s="217">
        <v>740</v>
      </c>
      <c r="I838" s="218" t="s">
        <v>454</v>
      </c>
      <c r="J838" s="217"/>
    </row>
    <row r="839" spans="1:10" x14ac:dyDescent="0.25">
      <c r="A839" s="217">
        <v>4494</v>
      </c>
      <c r="B839" s="217" t="s">
        <v>7631</v>
      </c>
      <c r="C839" s="217">
        <v>4494</v>
      </c>
      <c r="D839" s="217" t="s">
        <v>8977</v>
      </c>
      <c r="E839" s="219">
        <v>41220</v>
      </c>
      <c r="F839" s="220">
        <f t="shared" si="30"/>
        <v>41251</v>
      </c>
      <c r="G839" s="221">
        <v>6007.12</v>
      </c>
      <c r="H839" s="217">
        <v>741</v>
      </c>
      <c r="I839" s="218" t="s">
        <v>454</v>
      </c>
      <c r="J839" s="217"/>
    </row>
    <row r="840" spans="1:10" x14ac:dyDescent="0.25">
      <c r="A840" s="217">
        <v>3866</v>
      </c>
      <c r="B840" s="217" t="s">
        <v>1853</v>
      </c>
      <c r="C840" s="217">
        <v>3866</v>
      </c>
      <c r="D840" s="217" t="s">
        <v>7801</v>
      </c>
      <c r="E840" s="219">
        <v>41213</v>
      </c>
      <c r="F840" s="220">
        <f>E840+30</f>
        <v>41243</v>
      </c>
      <c r="G840" s="221">
        <v>6007.12</v>
      </c>
      <c r="H840" s="217">
        <v>742</v>
      </c>
      <c r="I840" s="218" t="s">
        <v>454</v>
      </c>
      <c r="J840" s="217"/>
    </row>
    <row r="841" spans="1:10" x14ac:dyDescent="0.25">
      <c r="A841" s="217">
        <v>3850</v>
      </c>
      <c r="B841" s="217" t="s">
        <v>2097</v>
      </c>
      <c r="C841" s="217">
        <v>3850</v>
      </c>
      <c r="D841" s="217" t="s">
        <v>8952</v>
      </c>
      <c r="E841" s="219">
        <v>41222</v>
      </c>
      <c r="F841" s="220">
        <f t="shared" si="30"/>
        <v>41253</v>
      </c>
      <c r="G841" s="221">
        <v>6007.12</v>
      </c>
      <c r="H841" s="217">
        <v>743</v>
      </c>
      <c r="I841" s="218" t="s">
        <v>454</v>
      </c>
      <c r="J841" s="217"/>
    </row>
    <row r="842" spans="1:10" x14ac:dyDescent="0.25">
      <c r="A842" s="217">
        <v>3853</v>
      </c>
      <c r="B842" s="217" t="s">
        <v>2097</v>
      </c>
      <c r="C842" s="217">
        <v>3853</v>
      </c>
      <c r="D842" s="217" t="s">
        <v>5979</v>
      </c>
      <c r="E842" s="219">
        <v>41221</v>
      </c>
      <c r="F842" s="220">
        <f t="shared" si="30"/>
        <v>41252</v>
      </c>
      <c r="G842" s="221">
        <v>6007.12</v>
      </c>
      <c r="H842" s="217">
        <v>743</v>
      </c>
      <c r="I842" s="218" t="s">
        <v>454</v>
      </c>
      <c r="J842" s="217"/>
    </row>
    <row r="843" spans="1:10" x14ac:dyDescent="0.25">
      <c r="A843" s="217">
        <v>5556</v>
      </c>
      <c r="B843" s="217" t="s">
        <v>9140</v>
      </c>
      <c r="C843" s="217">
        <v>5556</v>
      </c>
      <c r="D843" s="217" t="s">
        <v>11776</v>
      </c>
      <c r="E843" s="219">
        <v>41241</v>
      </c>
      <c r="F843" s="220">
        <f t="shared" si="30"/>
        <v>41272</v>
      </c>
      <c r="G843" s="221">
        <v>6007.12</v>
      </c>
      <c r="H843" s="217">
        <v>744</v>
      </c>
      <c r="I843" s="218" t="s">
        <v>454</v>
      </c>
      <c r="J843" s="217"/>
    </row>
    <row r="844" spans="1:10" x14ac:dyDescent="0.25">
      <c r="A844" s="217">
        <v>5552</v>
      </c>
      <c r="B844" s="217" t="s">
        <v>1529</v>
      </c>
      <c r="C844" s="217">
        <v>5552</v>
      </c>
      <c r="D844" s="217" t="s">
        <v>9345</v>
      </c>
      <c r="E844" s="219">
        <v>41236</v>
      </c>
      <c r="F844" s="220">
        <f t="shared" si="30"/>
        <v>41267</v>
      </c>
      <c r="G844" s="221">
        <v>6007.12</v>
      </c>
      <c r="H844" s="217">
        <v>745</v>
      </c>
      <c r="I844" s="218" t="s">
        <v>613</v>
      </c>
      <c r="J844" s="217"/>
    </row>
    <row r="845" spans="1:10" x14ac:dyDescent="0.25">
      <c r="A845" s="217">
        <v>5555</v>
      </c>
      <c r="B845" s="217" t="s">
        <v>3936</v>
      </c>
      <c r="C845" s="217">
        <v>5555</v>
      </c>
      <c r="D845" s="217" t="s">
        <v>9224</v>
      </c>
      <c r="E845" s="219">
        <v>41232</v>
      </c>
      <c r="F845" s="220">
        <f t="shared" si="30"/>
        <v>41263</v>
      </c>
      <c r="G845" s="221">
        <v>6007.12</v>
      </c>
      <c r="H845" s="217">
        <v>746</v>
      </c>
      <c r="I845" s="218" t="s">
        <v>613</v>
      </c>
      <c r="J845" s="217"/>
    </row>
    <row r="846" spans="1:10" x14ac:dyDescent="0.25">
      <c r="A846" s="217">
        <v>5558</v>
      </c>
      <c r="B846" s="217" t="s">
        <v>3936</v>
      </c>
      <c r="C846" s="217">
        <v>5558</v>
      </c>
      <c r="D846" s="217" t="s">
        <v>9226</v>
      </c>
      <c r="E846" s="219">
        <v>41227</v>
      </c>
      <c r="F846" s="220">
        <f t="shared" si="30"/>
        <v>41258</v>
      </c>
      <c r="G846" s="221">
        <v>6007.12</v>
      </c>
      <c r="H846" s="217">
        <v>746</v>
      </c>
      <c r="I846" s="218" t="s">
        <v>454</v>
      </c>
      <c r="J846" s="217"/>
    </row>
    <row r="847" spans="1:10" x14ac:dyDescent="0.25">
      <c r="A847" s="217" t="s">
        <v>991</v>
      </c>
      <c r="B847" s="217" t="s">
        <v>992</v>
      </c>
      <c r="C847" s="217">
        <v>847</v>
      </c>
      <c r="D847" s="217" t="s">
        <v>9700</v>
      </c>
      <c r="E847" s="219">
        <v>41240</v>
      </c>
      <c r="F847" s="220">
        <f t="shared" si="30"/>
        <v>41271</v>
      </c>
      <c r="G847" s="221">
        <v>6007.12</v>
      </c>
      <c r="H847" s="217">
        <v>747</v>
      </c>
      <c r="I847" s="218" t="s">
        <v>454</v>
      </c>
      <c r="J847" s="217"/>
    </row>
    <row r="848" spans="1:10" x14ac:dyDescent="0.25">
      <c r="A848" s="217">
        <v>4271</v>
      </c>
      <c r="B848" s="217" t="s">
        <v>6740</v>
      </c>
      <c r="C848" s="217">
        <v>4271</v>
      </c>
      <c r="D848" s="217" t="s">
        <v>8862</v>
      </c>
      <c r="E848" s="219">
        <v>41221</v>
      </c>
      <c r="F848" s="220">
        <f t="shared" si="30"/>
        <v>41252</v>
      </c>
      <c r="G848" s="221">
        <v>6007.12</v>
      </c>
      <c r="H848" s="217">
        <v>748</v>
      </c>
      <c r="I848" s="218" t="s">
        <v>454</v>
      </c>
      <c r="J848" s="217"/>
    </row>
    <row r="849" spans="1:10" x14ac:dyDescent="0.25">
      <c r="A849" s="217" t="s">
        <v>1159</v>
      </c>
      <c r="B849" s="217" t="s">
        <v>1085</v>
      </c>
      <c r="C849" s="217">
        <v>891</v>
      </c>
      <c r="D849" s="217" t="s">
        <v>9239</v>
      </c>
      <c r="E849" s="219">
        <v>41235</v>
      </c>
      <c r="F849" s="220">
        <f t="shared" si="30"/>
        <v>41266</v>
      </c>
      <c r="G849" s="221">
        <v>6007.12</v>
      </c>
      <c r="H849" s="217">
        <v>749</v>
      </c>
      <c r="I849" s="218" t="s">
        <v>454</v>
      </c>
      <c r="J849" s="217"/>
    </row>
    <row r="850" spans="1:10" x14ac:dyDescent="0.25">
      <c r="A850" s="217">
        <v>4434</v>
      </c>
      <c r="B850" s="217" t="s">
        <v>7234</v>
      </c>
      <c r="C850" s="217">
        <v>4434</v>
      </c>
      <c r="D850" s="217" t="s">
        <v>9445</v>
      </c>
      <c r="E850" s="219">
        <v>41242</v>
      </c>
      <c r="F850" s="220">
        <f t="shared" si="30"/>
        <v>41273</v>
      </c>
      <c r="G850" s="221">
        <v>6007.12</v>
      </c>
      <c r="H850" s="217">
        <v>750</v>
      </c>
      <c r="I850" s="218" t="s">
        <v>454</v>
      </c>
      <c r="J850" s="217"/>
    </row>
    <row r="851" spans="1:10" x14ac:dyDescent="0.25">
      <c r="A851" s="217">
        <v>4435</v>
      </c>
      <c r="B851" s="217" t="s">
        <v>7234</v>
      </c>
      <c r="C851" s="217">
        <v>4435</v>
      </c>
      <c r="D851" s="217" t="s">
        <v>11348</v>
      </c>
      <c r="E851" s="219">
        <v>41241</v>
      </c>
      <c r="F851" s="220">
        <f t="shared" si="30"/>
        <v>41272</v>
      </c>
      <c r="G851" s="221">
        <v>6007.12</v>
      </c>
      <c r="H851" s="217">
        <v>750</v>
      </c>
      <c r="I851" s="218" t="s">
        <v>454</v>
      </c>
      <c r="J851" s="217"/>
    </row>
    <row r="852" spans="1:10" x14ac:dyDescent="0.25">
      <c r="A852" s="217">
        <v>4433</v>
      </c>
      <c r="B852" s="217" t="s">
        <v>7234</v>
      </c>
      <c r="C852" s="217">
        <v>4433</v>
      </c>
      <c r="D852" s="217" t="s">
        <v>11352</v>
      </c>
      <c r="E852" s="219">
        <v>41242</v>
      </c>
      <c r="F852" s="220">
        <f t="shared" si="30"/>
        <v>41273</v>
      </c>
      <c r="G852" s="221">
        <v>6007.12</v>
      </c>
      <c r="H852" s="217">
        <v>750</v>
      </c>
      <c r="I852" s="218" t="s">
        <v>454</v>
      </c>
      <c r="J852" s="217"/>
    </row>
    <row r="853" spans="1:10" x14ac:dyDescent="0.25">
      <c r="A853" s="217">
        <v>4502</v>
      </c>
      <c r="B853" s="217" t="s">
        <v>7690</v>
      </c>
      <c r="C853" s="217">
        <v>4502</v>
      </c>
      <c r="D853" s="217" t="s">
        <v>11516</v>
      </c>
      <c r="E853" s="219">
        <v>41243</v>
      </c>
      <c r="F853" s="220">
        <f t="shared" si="30"/>
        <v>41274</v>
      </c>
      <c r="G853" s="221">
        <v>6007.12</v>
      </c>
      <c r="H853" s="217">
        <v>751</v>
      </c>
      <c r="I853" s="218" t="s">
        <v>454</v>
      </c>
      <c r="J853" s="217"/>
    </row>
    <row r="854" spans="1:10" x14ac:dyDescent="0.25">
      <c r="A854" s="217">
        <v>4503</v>
      </c>
      <c r="B854" s="217" t="s">
        <v>7692</v>
      </c>
      <c r="C854" s="217">
        <v>4503</v>
      </c>
      <c r="D854" s="217" t="s">
        <v>8979</v>
      </c>
      <c r="E854" s="219">
        <v>41220</v>
      </c>
      <c r="F854" s="220">
        <f t="shared" si="30"/>
        <v>41251</v>
      </c>
      <c r="G854" s="221">
        <v>6007.12</v>
      </c>
      <c r="H854" s="217">
        <v>752</v>
      </c>
      <c r="I854" s="218" t="s">
        <v>454</v>
      </c>
      <c r="J854" s="217"/>
    </row>
    <row r="855" spans="1:10" x14ac:dyDescent="0.25">
      <c r="A855" s="217">
        <v>3984</v>
      </c>
      <c r="B855" s="217" t="s">
        <v>162</v>
      </c>
      <c r="C855" s="217">
        <v>3984</v>
      </c>
      <c r="D855" s="217" t="s">
        <v>9257</v>
      </c>
      <c r="E855" s="219">
        <v>41233</v>
      </c>
      <c r="F855" s="220">
        <f t="shared" si="30"/>
        <v>41264</v>
      </c>
      <c r="G855" s="221">
        <v>6007.12</v>
      </c>
      <c r="H855" s="217">
        <v>753</v>
      </c>
      <c r="I855" s="218" t="s">
        <v>454</v>
      </c>
      <c r="J855" s="217"/>
    </row>
    <row r="856" spans="1:10" x14ac:dyDescent="0.25">
      <c r="A856" s="217">
        <v>3983</v>
      </c>
      <c r="B856" s="217" t="s">
        <v>162</v>
      </c>
      <c r="C856" s="217">
        <v>3983</v>
      </c>
      <c r="D856" s="217" t="s">
        <v>9259</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9340</v>
      </c>
      <c r="E857" s="219">
        <v>41235</v>
      </c>
      <c r="F857" s="220">
        <f t="shared" si="30"/>
        <v>41266</v>
      </c>
      <c r="G857" s="221">
        <v>6007.12</v>
      </c>
      <c r="H857" s="217">
        <v>753</v>
      </c>
      <c r="I857" s="218" t="s">
        <v>454</v>
      </c>
      <c r="J857" s="217"/>
    </row>
    <row r="858" spans="1:10" x14ac:dyDescent="0.25">
      <c r="A858" s="217">
        <v>5539</v>
      </c>
      <c r="B858" s="217" t="s">
        <v>162</v>
      </c>
      <c r="C858" s="217">
        <v>5539</v>
      </c>
      <c r="D858" s="217" t="s">
        <v>9347</v>
      </c>
      <c r="E858" s="219">
        <v>41235</v>
      </c>
      <c r="F858" s="220">
        <f t="shared" si="30"/>
        <v>41266</v>
      </c>
      <c r="G858" s="221">
        <v>6007.12</v>
      </c>
      <c r="H858" s="217">
        <v>753</v>
      </c>
      <c r="I858" s="218" t="s">
        <v>454</v>
      </c>
      <c r="J858" s="217"/>
    </row>
    <row r="859" spans="1:10" x14ac:dyDescent="0.25">
      <c r="A859" s="217">
        <v>4079</v>
      </c>
      <c r="B859" s="217" t="s">
        <v>5889</v>
      </c>
      <c r="C859" s="217">
        <v>4079</v>
      </c>
      <c r="D859" s="217" t="s">
        <v>6293</v>
      </c>
      <c r="E859" s="219">
        <v>41234</v>
      </c>
      <c r="F859" s="220">
        <f t="shared" si="30"/>
        <v>41265</v>
      </c>
      <c r="G859" s="221">
        <v>6007.12</v>
      </c>
      <c r="H859" s="217">
        <v>754</v>
      </c>
      <c r="I859" s="218" t="s">
        <v>454</v>
      </c>
      <c r="J859" s="217"/>
    </row>
    <row r="860" spans="1:10" x14ac:dyDescent="0.25">
      <c r="A860" s="217">
        <v>4389</v>
      </c>
      <c r="B860" s="217" t="s">
        <v>7341</v>
      </c>
      <c r="C860" s="217">
        <v>4389</v>
      </c>
      <c r="D860" s="217" t="s">
        <v>9447</v>
      </c>
      <c r="E860" s="219">
        <v>41242</v>
      </c>
      <c r="F860" s="220">
        <f t="shared" si="30"/>
        <v>41273</v>
      </c>
      <c r="G860" s="221">
        <v>6007.12</v>
      </c>
      <c r="H860" s="217">
        <v>755</v>
      </c>
      <c r="I860" s="218" t="s">
        <v>454</v>
      </c>
      <c r="J860" s="217"/>
    </row>
    <row r="861" spans="1:10" x14ac:dyDescent="0.25">
      <c r="A861" s="217">
        <v>4387</v>
      </c>
      <c r="B861" s="217" t="s">
        <v>7341</v>
      </c>
      <c r="C861" s="217">
        <v>4387</v>
      </c>
      <c r="D861" s="217" t="s">
        <v>9307</v>
      </c>
      <c r="E861" s="219">
        <v>41235</v>
      </c>
      <c r="F861" s="220">
        <f t="shared" si="30"/>
        <v>41266</v>
      </c>
      <c r="G861" s="221">
        <v>6007.12</v>
      </c>
      <c r="H861" s="217">
        <v>755</v>
      </c>
      <c r="I861" s="218" t="s">
        <v>454</v>
      </c>
      <c r="J861" s="217"/>
    </row>
    <row r="862" spans="1:10" x14ac:dyDescent="0.25">
      <c r="A862" s="217">
        <v>4437</v>
      </c>
      <c r="B862" s="217" t="s">
        <v>1813</v>
      </c>
      <c r="C862" s="217">
        <v>4437</v>
      </c>
      <c r="D862" s="217" t="s">
        <v>9196</v>
      </c>
      <c r="E862" s="219">
        <v>41233</v>
      </c>
      <c r="F862" s="220">
        <f t="shared" si="30"/>
        <v>41264</v>
      </c>
      <c r="G862" s="221">
        <v>6007.12</v>
      </c>
      <c r="H862" s="217">
        <v>756</v>
      </c>
      <c r="I862" s="218" t="s">
        <v>454</v>
      </c>
      <c r="J862" s="217"/>
    </row>
    <row r="863" spans="1:10" x14ac:dyDescent="0.25">
      <c r="A863" s="217">
        <v>4436</v>
      </c>
      <c r="B863" s="217" t="s">
        <v>1813</v>
      </c>
      <c r="C863" s="217">
        <v>4436</v>
      </c>
      <c r="D863" s="217" t="s">
        <v>9197</v>
      </c>
      <c r="E863" s="219">
        <v>41232</v>
      </c>
      <c r="F863" s="220">
        <f t="shared" si="30"/>
        <v>41263</v>
      </c>
      <c r="G863" s="221">
        <v>6007.12</v>
      </c>
      <c r="H863" s="217">
        <v>756</v>
      </c>
      <c r="I863" s="218" t="s">
        <v>454</v>
      </c>
      <c r="J863" s="217"/>
    </row>
    <row r="864" spans="1:10" x14ac:dyDescent="0.25">
      <c r="A864" s="217">
        <v>4438</v>
      </c>
      <c r="B864" s="217" t="s">
        <v>1813</v>
      </c>
      <c r="C864" s="217">
        <v>4438</v>
      </c>
      <c r="D864" s="217" t="s">
        <v>9202</v>
      </c>
      <c r="E864" s="219">
        <v>41227</v>
      </c>
      <c r="F864" s="220">
        <f t="shared" si="30"/>
        <v>41258</v>
      </c>
      <c r="G864" s="221">
        <v>6007.12</v>
      </c>
      <c r="H864" s="217">
        <v>756</v>
      </c>
      <c r="I864" s="218" t="s">
        <v>454</v>
      </c>
      <c r="J864" s="217"/>
    </row>
    <row r="865" spans="1:10" x14ac:dyDescent="0.25">
      <c r="A865" s="217">
        <v>4080</v>
      </c>
      <c r="B865" s="217" t="s">
        <v>5881</v>
      </c>
      <c r="C865" s="217">
        <v>4080</v>
      </c>
      <c r="D865" s="217" t="s">
        <v>8956</v>
      </c>
      <c r="E865" s="219">
        <v>41218</v>
      </c>
      <c r="F865" s="220">
        <f t="shared" si="30"/>
        <v>41249</v>
      </c>
      <c r="G865" s="221">
        <v>6007.12</v>
      </c>
      <c r="H865" s="217">
        <v>757</v>
      </c>
      <c r="I865" s="218" t="s">
        <v>454</v>
      </c>
      <c r="J865" s="217"/>
    </row>
    <row r="866" spans="1:10" x14ac:dyDescent="0.25">
      <c r="A866" s="217">
        <v>4509</v>
      </c>
      <c r="B866" s="217" t="s">
        <v>5881</v>
      </c>
      <c r="C866" s="217">
        <v>4509</v>
      </c>
      <c r="D866" s="217" t="s">
        <v>8981</v>
      </c>
      <c r="E866" s="219">
        <v>41220</v>
      </c>
      <c r="F866" s="220">
        <f t="shared" si="30"/>
        <v>41251</v>
      </c>
      <c r="G866" s="221">
        <v>6007.12</v>
      </c>
      <c r="H866" s="217">
        <v>757</v>
      </c>
      <c r="I866" s="218" t="s">
        <v>454</v>
      </c>
      <c r="J866" s="217"/>
    </row>
    <row r="867" spans="1:10" x14ac:dyDescent="0.25">
      <c r="A867" s="217">
        <v>4534</v>
      </c>
      <c r="B867" s="217" t="s">
        <v>7857</v>
      </c>
      <c r="C867" s="217">
        <v>4534</v>
      </c>
      <c r="D867" s="217" t="s">
        <v>9117</v>
      </c>
      <c r="E867" s="219">
        <v>41222</v>
      </c>
      <c r="F867" s="220">
        <f t="shared" si="30"/>
        <v>41253</v>
      </c>
      <c r="G867" s="221">
        <v>6007.12</v>
      </c>
      <c r="H867" s="217">
        <v>758</v>
      </c>
      <c r="I867" s="218" t="s">
        <v>454</v>
      </c>
      <c r="J867" s="217"/>
    </row>
    <row r="868" spans="1:10" x14ac:dyDescent="0.25">
      <c r="A868" s="217">
        <v>4535</v>
      </c>
      <c r="B868" s="217" t="s">
        <v>7857</v>
      </c>
      <c r="C868" s="217">
        <v>4535</v>
      </c>
      <c r="D868" s="217" t="s">
        <v>9119</v>
      </c>
      <c r="E868" s="219">
        <v>41222</v>
      </c>
      <c r="F868" s="220">
        <f t="shared" si="30"/>
        <v>41253</v>
      </c>
      <c r="G868" s="221">
        <v>6007.12</v>
      </c>
      <c r="H868" s="217">
        <v>758</v>
      </c>
      <c r="I868" s="218" t="s">
        <v>454</v>
      </c>
      <c r="J868" s="217"/>
    </row>
    <row r="869" spans="1:10" x14ac:dyDescent="0.25">
      <c r="A869" s="217">
        <v>4536</v>
      </c>
      <c r="B869" s="217" t="s">
        <v>7857</v>
      </c>
      <c r="C869" s="217">
        <v>4536</v>
      </c>
      <c r="D869" s="217" t="s">
        <v>8985</v>
      </c>
      <c r="E869" s="219">
        <v>41221</v>
      </c>
      <c r="F869" s="220">
        <f t="shared" si="30"/>
        <v>41252</v>
      </c>
      <c r="G869" s="221">
        <v>6007.12</v>
      </c>
      <c r="H869" s="217">
        <v>758</v>
      </c>
      <c r="I869" s="218" t="s">
        <v>454</v>
      </c>
      <c r="J869" s="217"/>
    </row>
    <row r="870" spans="1:10" x14ac:dyDescent="0.25">
      <c r="A870" s="217">
        <v>4537</v>
      </c>
      <c r="B870" s="217" t="s">
        <v>7857</v>
      </c>
      <c r="C870" s="217">
        <v>4537</v>
      </c>
      <c r="D870" s="217" t="s">
        <v>8987</v>
      </c>
      <c r="E870" s="219">
        <v>41220</v>
      </c>
      <c r="F870" s="220">
        <f t="shared" si="30"/>
        <v>41251</v>
      </c>
      <c r="G870" s="221">
        <v>6007.12</v>
      </c>
      <c r="H870" s="217">
        <v>758</v>
      </c>
      <c r="I870" s="218" t="s">
        <v>454</v>
      </c>
      <c r="J870" s="217"/>
    </row>
    <row r="871" spans="1:10" x14ac:dyDescent="0.25">
      <c r="A871" s="217">
        <v>4538</v>
      </c>
      <c r="B871" s="217" t="s">
        <v>7857</v>
      </c>
      <c r="C871" s="217">
        <v>4538</v>
      </c>
      <c r="D871" s="217" t="s">
        <v>8989</v>
      </c>
      <c r="E871" s="219">
        <v>41220</v>
      </c>
      <c r="F871" s="220">
        <f t="shared" si="30"/>
        <v>41251</v>
      </c>
      <c r="G871" s="221">
        <v>6007.12</v>
      </c>
      <c r="H871" s="217">
        <v>758</v>
      </c>
      <c r="I871" s="218" t="s">
        <v>454</v>
      </c>
      <c r="J871" s="217"/>
    </row>
    <row r="872" spans="1:10" x14ac:dyDescent="0.25">
      <c r="A872" s="217">
        <v>4539</v>
      </c>
      <c r="B872" s="217" t="s">
        <v>7857</v>
      </c>
      <c r="C872" s="217">
        <v>4539</v>
      </c>
      <c r="D872" s="217" t="s">
        <v>8991</v>
      </c>
      <c r="E872" s="219">
        <v>41221</v>
      </c>
      <c r="F872" s="220">
        <f t="shared" si="30"/>
        <v>41252</v>
      </c>
      <c r="G872" s="221">
        <v>6007.12</v>
      </c>
      <c r="H872" s="217">
        <v>758</v>
      </c>
      <c r="I872" s="218" t="s">
        <v>454</v>
      </c>
      <c r="J872" s="217"/>
    </row>
    <row r="873" spans="1:10" x14ac:dyDescent="0.25">
      <c r="A873" s="217">
        <v>4540</v>
      </c>
      <c r="B873" s="217" t="s">
        <v>188</v>
      </c>
      <c r="C873" s="217">
        <v>4540</v>
      </c>
      <c r="D873" s="217" t="s">
        <v>9204</v>
      </c>
      <c r="E873" s="219">
        <v>41233</v>
      </c>
      <c r="F873" s="220">
        <f t="shared" si="30"/>
        <v>41264</v>
      </c>
      <c r="G873" s="221">
        <v>6007.12</v>
      </c>
      <c r="H873" s="217">
        <v>759</v>
      </c>
      <c r="I873" s="218" t="s">
        <v>454</v>
      </c>
      <c r="J873" s="217"/>
    </row>
    <row r="874" spans="1:10" x14ac:dyDescent="0.25">
      <c r="A874" s="217">
        <v>4543</v>
      </c>
      <c r="B874" s="217" t="s">
        <v>188</v>
      </c>
      <c r="C874" s="217">
        <v>4543</v>
      </c>
      <c r="D874" s="217" t="s">
        <v>9206</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9747</v>
      </c>
      <c r="E876" s="219">
        <v>41242</v>
      </c>
      <c r="F876" s="220">
        <f t="shared" si="30"/>
        <v>41273</v>
      </c>
      <c r="G876" s="221">
        <v>6007.12</v>
      </c>
      <c r="H876" s="217">
        <v>761</v>
      </c>
      <c r="I876" s="218" t="s">
        <v>454</v>
      </c>
      <c r="J876" s="217"/>
    </row>
    <row r="877" spans="1:10" x14ac:dyDescent="0.25">
      <c r="A877" s="217">
        <v>4184</v>
      </c>
      <c r="B877" s="217" t="s">
        <v>6341</v>
      </c>
      <c r="C877" s="217">
        <v>4184</v>
      </c>
      <c r="D877" s="217" t="s">
        <v>9292</v>
      </c>
      <c r="E877" s="219">
        <v>41234</v>
      </c>
      <c r="F877" s="220">
        <f t="shared" si="30"/>
        <v>41265</v>
      </c>
      <c r="G877" s="221">
        <v>6007.12</v>
      </c>
      <c r="H877" s="217">
        <v>762</v>
      </c>
      <c r="I877" s="218" t="s">
        <v>454</v>
      </c>
      <c r="J877" s="217"/>
    </row>
    <row r="878" spans="1:10" x14ac:dyDescent="0.25">
      <c r="A878" s="217">
        <v>4403</v>
      </c>
      <c r="B878" s="217" t="s">
        <v>1815</v>
      </c>
      <c r="C878" s="217">
        <v>4403</v>
      </c>
      <c r="D878" s="217" t="s">
        <v>9305</v>
      </c>
      <c r="E878" s="219">
        <v>41239</v>
      </c>
      <c r="F878" s="220">
        <f t="shared" si="30"/>
        <v>41270</v>
      </c>
      <c r="G878" s="221">
        <v>6007.12</v>
      </c>
      <c r="H878" s="217">
        <v>763</v>
      </c>
      <c r="I878" s="218" t="s">
        <v>454</v>
      </c>
      <c r="J878" s="217"/>
    </row>
    <row r="879" spans="1:10" x14ac:dyDescent="0.25">
      <c r="A879" s="217">
        <v>5544</v>
      </c>
      <c r="B879" s="217" t="s">
        <v>9051</v>
      </c>
      <c r="C879" s="217">
        <v>5544</v>
      </c>
      <c r="D879" s="217" t="s">
        <v>9218</v>
      </c>
      <c r="E879" s="219">
        <v>41234</v>
      </c>
      <c r="F879" s="220">
        <f t="shared" si="30"/>
        <v>41265</v>
      </c>
      <c r="G879" s="221">
        <v>6007.12</v>
      </c>
      <c r="H879" s="217">
        <v>764</v>
      </c>
      <c r="I879" s="218" t="s">
        <v>454</v>
      </c>
      <c r="J879" s="217"/>
    </row>
    <row r="880" spans="1:10" x14ac:dyDescent="0.25">
      <c r="A880" s="217">
        <v>4515</v>
      </c>
      <c r="B880" s="217" t="s">
        <v>7741</v>
      </c>
      <c r="C880" s="217">
        <v>4515</v>
      </c>
      <c r="D880" s="217" t="s">
        <v>11536</v>
      </c>
      <c r="E880" s="219">
        <v>41242</v>
      </c>
      <c r="F880" s="220">
        <f t="shared" si="30"/>
        <v>41273</v>
      </c>
      <c r="G880" s="221">
        <v>6007.12</v>
      </c>
      <c r="H880" s="217">
        <v>765</v>
      </c>
      <c r="I880" s="218" t="s">
        <v>454</v>
      </c>
      <c r="J880" s="217"/>
    </row>
    <row r="881" spans="1:10" x14ac:dyDescent="0.25">
      <c r="A881" s="217">
        <v>4518</v>
      </c>
      <c r="B881" s="217" t="s">
        <v>3932</v>
      </c>
      <c r="C881" s="217">
        <v>4518</v>
      </c>
      <c r="D881" s="217" t="s">
        <v>11542</v>
      </c>
      <c r="E881" s="219">
        <v>41242</v>
      </c>
      <c r="F881" s="220">
        <f t="shared" si="30"/>
        <v>41273</v>
      </c>
      <c r="G881" s="221">
        <v>6007.12</v>
      </c>
      <c r="H881" s="217">
        <v>766</v>
      </c>
      <c r="I881" s="218" t="s">
        <v>454</v>
      </c>
      <c r="J881" s="217"/>
    </row>
    <row r="882" spans="1:10" x14ac:dyDescent="0.25">
      <c r="A882" s="217">
        <v>4444</v>
      </c>
      <c r="B882" s="217" t="s">
        <v>4077</v>
      </c>
      <c r="C882" s="217">
        <v>4444</v>
      </c>
      <c r="D882" s="217" t="s">
        <v>11441</v>
      </c>
      <c r="E882" s="219">
        <v>41242</v>
      </c>
      <c r="F882" s="220">
        <f t="shared" si="30"/>
        <v>41273</v>
      </c>
      <c r="G882" s="221">
        <v>6007.12</v>
      </c>
      <c r="H882" s="217">
        <v>767</v>
      </c>
      <c r="I882" s="218" t="s">
        <v>454</v>
      </c>
      <c r="J882" s="217"/>
    </row>
    <row r="883" spans="1:10" x14ac:dyDescent="0.25">
      <c r="A883" s="217">
        <v>4088</v>
      </c>
      <c r="B883" s="217" t="s">
        <v>2308</v>
      </c>
      <c r="C883" s="217">
        <v>4088</v>
      </c>
      <c r="D883" s="217" t="s">
        <v>9266</v>
      </c>
      <c r="E883" s="219">
        <v>41236</v>
      </c>
      <c r="F883" s="220">
        <f t="shared" si="30"/>
        <v>41267</v>
      </c>
      <c r="G883" s="221">
        <v>6007.12</v>
      </c>
      <c r="H883" s="217">
        <v>768</v>
      </c>
      <c r="I883" s="218" t="s">
        <v>454</v>
      </c>
      <c r="J883" s="217"/>
    </row>
    <row r="884" spans="1:10" x14ac:dyDescent="0.25">
      <c r="A884" s="217">
        <v>4089</v>
      </c>
      <c r="B884" s="217" t="s">
        <v>2308</v>
      </c>
      <c r="C884" s="217">
        <v>4089</v>
      </c>
      <c r="D884" s="217" t="s">
        <v>9269</v>
      </c>
      <c r="E884" s="219">
        <v>41234</v>
      </c>
      <c r="F884" s="220">
        <f t="shared" si="30"/>
        <v>41265</v>
      </c>
      <c r="G884" s="221">
        <v>6007.12</v>
      </c>
      <c r="H884" s="217">
        <v>768</v>
      </c>
      <c r="I884" s="218" t="s">
        <v>454</v>
      </c>
      <c r="J884" s="217"/>
    </row>
    <row r="885" spans="1:10" x14ac:dyDescent="0.25">
      <c r="A885" s="217">
        <v>5545</v>
      </c>
      <c r="B885" s="217" t="s">
        <v>9082</v>
      </c>
      <c r="C885" s="217">
        <v>5545</v>
      </c>
      <c r="D885" s="217" t="s">
        <v>9219</v>
      </c>
      <c r="E885" s="219">
        <v>41232</v>
      </c>
      <c r="F885" s="220">
        <f t="shared" si="30"/>
        <v>41263</v>
      </c>
      <c r="G885" s="221">
        <v>6007.12</v>
      </c>
      <c r="H885" s="217">
        <v>769</v>
      </c>
      <c r="I885" s="218" t="s">
        <v>613</v>
      </c>
      <c r="J885" s="217"/>
    </row>
    <row r="886" spans="1:10" x14ac:dyDescent="0.25">
      <c r="A886" s="217">
        <v>4526</v>
      </c>
      <c r="B886" s="217" t="s">
        <v>7776</v>
      </c>
      <c r="C886" s="217">
        <v>4526</v>
      </c>
      <c r="D886" s="217" t="s">
        <v>8983</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7848</v>
      </c>
      <c r="C888" s="217">
        <v>4529</v>
      </c>
      <c r="D888" s="217" t="s">
        <v>9316</v>
      </c>
      <c r="E888" s="219">
        <v>41236</v>
      </c>
      <c r="F888" s="220">
        <f t="shared" si="30"/>
        <v>41267</v>
      </c>
      <c r="G888" s="221">
        <v>6007.12</v>
      </c>
      <c r="H888" s="217">
        <v>772</v>
      </c>
      <c r="I888" s="218" t="s">
        <v>454</v>
      </c>
      <c r="J888" s="217"/>
    </row>
    <row r="889" spans="1:10" x14ac:dyDescent="0.25">
      <c r="A889" s="217">
        <v>3671</v>
      </c>
      <c r="B889" s="217" t="s">
        <v>3544</v>
      </c>
      <c r="C889" s="217">
        <v>3671</v>
      </c>
      <c r="D889" s="217" t="s">
        <v>9250</v>
      </c>
      <c r="E889" s="219">
        <v>41235</v>
      </c>
      <c r="F889" s="220">
        <f t="shared" si="30"/>
        <v>41266</v>
      </c>
      <c r="G889" s="221">
        <v>6007.12</v>
      </c>
      <c r="H889" s="217">
        <v>773</v>
      </c>
      <c r="I889" s="218" t="s">
        <v>613</v>
      </c>
      <c r="J889" s="217"/>
    </row>
    <row r="890" spans="1:10" x14ac:dyDescent="0.25">
      <c r="A890" s="217">
        <v>3321</v>
      </c>
      <c r="B890" s="217" t="s">
        <v>7420</v>
      </c>
      <c r="C890" s="217">
        <v>3321</v>
      </c>
      <c r="D890" s="217" t="s">
        <v>9310</v>
      </c>
      <c r="E890" s="219">
        <v>41239</v>
      </c>
      <c r="F890" s="220">
        <f t="shared" si="30"/>
        <v>41270</v>
      </c>
      <c r="G890" s="221">
        <v>6007.12</v>
      </c>
      <c r="H890" s="217">
        <v>774</v>
      </c>
      <c r="I890" s="218" t="s">
        <v>454</v>
      </c>
      <c r="J890" s="217"/>
    </row>
    <row r="891" spans="1:10" x14ac:dyDescent="0.25">
      <c r="A891" s="217">
        <v>4582</v>
      </c>
      <c r="B891" s="217" t="s">
        <v>8102</v>
      </c>
      <c r="C891" s="217">
        <v>4582</v>
      </c>
      <c r="D891" s="217" t="s">
        <v>11632</v>
      </c>
      <c r="E891" s="219">
        <v>41242</v>
      </c>
      <c r="F891" s="220">
        <f t="shared" si="30"/>
        <v>41273</v>
      </c>
      <c r="G891" s="221">
        <v>6007.12</v>
      </c>
      <c r="H891" s="217">
        <v>775</v>
      </c>
      <c r="I891" s="218" t="s">
        <v>454</v>
      </c>
      <c r="J891" s="217"/>
    </row>
    <row r="892" spans="1:10" x14ac:dyDescent="0.25">
      <c r="A892" s="217">
        <v>4095</v>
      </c>
      <c r="B892" s="217" t="s">
        <v>5931</v>
      </c>
      <c r="C892" s="217">
        <v>4095</v>
      </c>
      <c r="D892" s="217" t="s">
        <v>9440</v>
      </c>
      <c r="E892" s="219">
        <v>41242</v>
      </c>
      <c r="F892" s="220">
        <f t="shared" si="30"/>
        <v>41273</v>
      </c>
      <c r="G892" s="221">
        <v>6007.12</v>
      </c>
      <c r="H892" s="217">
        <v>776</v>
      </c>
      <c r="I892" s="218" t="s">
        <v>454</v>
      </c>
      <c r="J892" s="217"/>
    </row>
    <row r="893" spans="1:10" x14ac:dyDescent="0.25">
      <c r="A893" s="217">
        <v>4379</v>
      </c>
      <c r="B893" s="217" t="s">
        <v>6854</v>
      </c>
      <c r="C893" s="217">
        <v>4379</v>
      </c>
      <c r="D893" s="217" t="s">
        <v>8913</v>
      </c>
      <c r="E893" s="219">
        <v>41219</v>
      </c>
      <c r="F893" s="220">
        <f t="shared" si="30"/>
        <v>41250</v>
      </c>
      <c r="G893" s="221">
        <v>6007.12</v>
      </c>
      <c r="H893" s="217">
        <v>777</v>
      </c>
      <c r="I893" s="218" t="s">
        <v>454</v>
      </c>
      <c r="J893" s="217"/>
    </row>
    <row r="894" spans="1:10" x14ac:dyDescent="0.25">
      <c r="A894" s="217" t="s">
        <v>812</v>
      </c>
      <c r="B894" s="217" t="s">
        <v>813</v>
      </c>
      <c r="C894" s="217">
        <v>812</v>
      </c>
      <c r="D894" s="217" t="s">
        <v>8936</v>
      </c>
      <c r="E894" s="219">
        <v>41225</v>
      </c>
      <c r="F894" s="220">
        <f t="shared" si="30"/>
        <v>41256</v>
      </c>
      <c r="G894" s="221">
        <v>6007.12</v>
      </c>
      <c r="H894" s="217">
        <v>778</v>
      </c>
      <c r="I894" s="218" t="s">
        <v>454</v>
      </c>
      <c r="J894" s="217"/>
    </row>
    <row r="895" spans="1:10" x14ac:dyDescent="0.25">
      <c r="A895" s="217">
        <v>3753</v>
      </c>
      <c r="B895" s="217" t="s">
        <v>3455</v>
      </c>
      <c r="C895" s="217">
        <v>3753</v>
      </c>
      <c r="D895" s="217" t="s">
        <v>10412</v>
      </c>
      <c r="E895" s="219">
        <v>41243</v>
      </c>
      <c r="F895" s="220">
        <f t="shared" si="30"/>
        <v>41274</v>
      </c>
      <c r="G895" s="221">
        <v>6007.12</v>
      </c>
      <c r="H895" s="217">
        <v>779</v>
      </c>
      <c r="I895" s="218" t="s">
        <v>454</v>
      </c>
      <c r="J895" s="217"/>
    </row>
    <row r="896" spans="1:10" x14ac:dyDescent="0.25">
      <c r="A896" s="217">
        <v>4100</v>
      </c>
      <c r="B896" s="217" t="s">
        <v>5905</v>
      </c>
      <c r="C896" s="217">
        <v>4100</v>
      </c>
      <c r="D896" s="217" t="s">
        <v>9271</v>
      </c>
      <c r="E896" s="219">
        <v>41235</v>
      </c>
      <c r="F896" s="220">
        <f t="shared" si="30"/>
        <v>41266</v>
      </c>
      <c r="G896" s="221">
        <v>6007.12</v>
      </c>
      <c r="H896" s="217">
        <v>780</v>
      </c>
      <c r="I896" s="218" t="s">
        <v>454</v>
      </c>
      <c r="J896" s="217"/>
    </row>
    <row r="897" spans="1:10" x14ac:dyDescent="0.25">
      <c r="A897" s="217">
        <v>4101</v>
      </c>
      <c r="B897" s="217" t="s">
        <v>5905</v>
      </c>
      <c r="C897" s="217">
        <v>4101</v>
      </c>
      <c r="D897" s="217" t="s">
        <v>8958</v>
      </c>
      <c r="E897" s="219">
        <v>41221</v>
      </c>
      <c r="F897" s="220">
        <f t="shared" si="30"/>
        <v>41252</v>
      </c>
      <c r="G897" s="221">
        <v>6007.12</v>
      </c>
      <c r="H897" s="217">
        <v>780</v>
      </c>
      <c r="I897" s="218" t="s">
        <v>454</v>
      </c>
      <c r="J897" s="217"/>
    </row>
    <row r="898" spans="1:10" x14ac:dyDescent="0.25">
      <c r="A898" s="217">
        <v>4098</v>
      </c>
      <c r="B898" s="217" t="s">
        <v>5905</v>
      </c>
      <c r="C898" s="217">
        <v>4098</v>
      </c>
      <c r="D898" s="217" t="s">
        <v>9279</v>
      </c>
      <c r="E898" s="219">
        <v>41236</v>
      </c>
      <c r="F898" s="220">
        <f t="shared" si="30"/>
        <v>41267</v>
      </c>
      <c r="G898" s="221">
        <v>6007.12</v>
      </c>
      <c r="H898" s="217">
        <v>780</v>
      </c>
      <c r="I898" s="218" t="s">
        <v>454</v>
      </c>
      <c r="J898" s="217"/>
    </row>
    <row r="899" spans="1:10" x14ac:dyDescent="0.25">
      <c r="A899" s="217">
        <v>4097</v>
      </c>
      <c r="B899" s="217" t="s">
        <v>5905</v>
      </c>
      <c r="C899" s="217">
        <v>4097</v>
      </c>
      <c r="D899" s="217" t="s">
        <v>8961</v>
      </c>
      <c r="E899" s="219">
        <v>41221</v>
      </c>
      <c r="F899" s="220">
        <f t="shared" si="30"/>
        <v>41252</v>
      </c>
      <c r="G899" s="221">
        <v>6007.12</v>
      </c>
      <c r="H899" s="217">
        <v>780</v>
      </c>
      <c r="I899" s="218" t="s">
        <v>454</v>
      </c>
      <c r="J899" s="217"/>
    </row>
    <row r="900" spans="1:10" x14ac:dyDescent="0.25">
      <c r="A900" s="217">
        <v>4092</v>
      </c>
      <c r="B900" s="217" t="s">
        <v>1064</v>
      </c>
      <c r="C900" s="217">
        <v>4092</v>
      </c>
      <c r="D900" s="217" t="s">
        <v>6526</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9187</v>
      </c>
      <c r="E901" s="219">
        <v>41225</v>
      </c>
      <c r="F901" s="220">
        <f t="shared" si="31"/>
        <v>41256</v>
      </c>
      <c r="G901" s="221">
        <v>6007.12</v>
      </c>
      <c r="H901" s="217">
        <v>782</v>
      </c>
      <c r="I901" s="218" t="s">
        <v>454</v>
      </c>
      <c r="J901" s="217"/>
    </row>
    <row r="902" spans="1:10" x14ac:dyDescent="0.25">
      <c r="A902" s="217">
        <v>3870</v>
      </c>
      <c r="B902" s="217" t="s">
        <v>2394</v>
      </c>
      <c r="C902" s="217">
        <v>3870</v>
      </c>
      <c r="D902" s="217" t="s">
        <v>9252</v>
      </c>
      <c r="E902" s="219">
        <v>41234</v>
      </c>
      <c r="F902" s="220">
        <f t="shared" si="31"/>
        <v>41265</v>
      </c>
      <c r="G902" s="221">
        <v>6007.12</v>
      </c>
      <c r="H902" s="217">
        <v>783</v>
      </c>
      <c r="I902" s="218" t="s">
        <v>454</v>
      </c>
      <c r="J902" s="217"/>
    </row>
    <row r="903" spans="1:10" x14ac:dyDescent="0.25">
      <c r="A903" s="217">
        <v>3871</v>
      </c>
      <c r="B903" s="217" t="s">
        <v>2394</v>
      </c>
      <c r="C903" s="217">
        <v>3871</v>
      </c>
      <c r="D903" s="217" t="s">
        <v>9254</v>
      </c>
      <c r="E903" s="219">
        <v>41235</v>
      </c>
      <c r="F903" s="220">
        <f t="shared" si="31"/>
        <v>41266</v>
      </c>
      <c r="G903" s="221">
        <v>6007.12</v>
      </c>
      <c r="H903" s="217">
        <v>783</v>
      </c>
      <c r="I903" s="218" t="s">
        <v>454</v>
      </c>
      <c r="J903" s="217"/>
    </row>
    <row r="904" spans="1:10" x14ac:dyDescent="0.25">
      <c r="A904" s="217" t="s">
        <v>1247</v>
      </c>
      <c r="B904" s="217" t="s">
        <v>967</v>
      </c>
      <c r="C904" s="217">
        <v>868</v>
      </c>
      <c r="D904" s="217" t="s">
        <v>9436</v>
      </c>
      <c r="E904" s="219">
        <v>41241</v>
      </c>
      <c r="F904" s="220">
        <f t="shared" si="31"/>
        <v>41272</v>
      </c>
      <c r="G904" s="221">
        <v>6007.12</v>
      </c>
      <c r="H904" s="217">
        <v>784</v>
      </c>
      <c r="I904" s="218" t="s">
        <v>454</v>
      </c>
      <c r="J904" s="217"/>
    </row>
    <row r="905" spans="1:10" x14ac:dyDescent="0.25">
      <c r="A905" s="217">
        <v>3993</v>
      </c>
      <c r="B905" s="217" t="s">
        <v>1659</v>
      </c>
      <c r="C905" s="217">
        <v>3993</v>
      </c>
      <c r="D905" s="217" t="s">
        <v>9261</v>
      </c>
      <c r="E905" s="219">
        <v>41235</v>
      </c>
      <c r="F905" s="220">
        <f t="shared" si="31"/>
        <v>41266</v>
      </c>
      <c r="G905" s="221">
        <v>6007.12</v>
      </c>
      <c r="H905" s="217">
        <v>785</v>
      </c>
      <c r="I905" s="218" t="s">
        <v>454</v>
      </c>
      <c r="J905" s="217"/>
    </row>
    <row r="906" spans="1:10" x14ac:dyDescent="0.25">
      <c r="A906" s="217">
        <v>3997</v>
      </c>
      <c r="B906" s="217" t="s">
        <v>1659</v>
      </c>
      <c r="C906" s="217">
        <v>3997</v>
      </c>
      <c r="D906" s="217" t="s">
        <v>8850</v>
      </c>
      <c r="E906" s="219">
        <v>41221</v>
      </c>
      <c r="F906" s="220">
        <f t="shared" si="31"/>
        <v>41252</v>
      </c>
      <c r="G906" s="221">
        <v>6007.12</v>
      </c>
      <c r="H906" s="217">
        <v>785</v>
      </c>
      <c r="I906" s="218" t="s">
        <v>454</v>
      </c>
      <c r="J906" s="217"/>
    </row>
    <row r="907" spans="1:10" x14ac:dyDescent="0.25">
      <c r="A907" s="217">
        <v>4019</v>
      </c>
      <c r="B907" s="217" t="s">
        <v>1659</v>
      </c>
      <c r="C907" s="217">
        <v>4019</v>
      </c>
      <c r="D907" s="217" t="s">
        <v>9264</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9108</v>
      </c>
      <c r="E909" s="219">
        <v>41222</v>
      </c>
      <c r="F909" s="220">
        <f t="shared" si="31"/>
        <v>41253</v>
      </c>
      <c r="G909" s="221">
        <v>6007.12</v>
      </c>
      <c r="H909" s="217">
        <v>787</v>
      </c>
      <c r="I909" s="218" t="s">
        <v>454</v>
      </c>
      <c r="J909" s="217"/>
    </row>
    <row r="910" spans="1:10" x14ac:dyDescent="0.25">
      <c r="A910" s="217">
        <v>3510</v>
      </c>
      <c r="B910" s="217" t="s">
        <v>2825</v>
      </c>
      <c r="C910" s="217">
        <v>3510</v>
      </c>
      <c r="D910" s="217" t="s">
        <v>8899</v>
      </c>
      <c r="E910" s="219">
        <v>41213</v>
      </c>
      <c r="F910" s="220">
        <f>E910+30</f>
        <v>41243</v>
      </c>
      <c r="G910" s="221">
        <v>6007.12</v>
      </c>
      <c r="H910" s="217">
        <v>787</v>
      </c>
      <c r="I910" s="218" t="s">
        <v>454</v>
      </c>
      <c r="J910" s="217"/>
    </row>
    <row r="911" spans="1:10" x14ac:dyDescent="0.25">
      <c r="A911" s="217">
        <v>3523</v>
      </c>
      <c r="B911" s="217" t="s">
        <v>2825</v>
      </c>
      <c r="C911" s="217">
        <v>3523</v>
      </c>
      <c r="D911" s="217" t="s">
        <v>8941</v>
      </c>
      <c r="E911" s="219">
        <v>41222</v>
      </c>
      <c r="F911" s="220">
        <f t="shared" si="31"/>
        <v>41253</v>
      </c>
      <c r="G911" s="221">
        <v>6007.12</v>
      </c>
      <c r="H911" s="217">
        <v>787</v>
      </c>
      <c r="I911" s="218" t="s">
        <v>454</v>
      </c>
      <c r="J911" s="217"/>
    </row>
    <row r="912" spans="1:10" x14ac:dyDescent="0.25">
      <c r="A912" s="217">
        <v>3524</v>
      </c>
      <c r="B912" s="217" t="s">
        <v>2825</v>
      </c>
      <c r="C912" s="217">
        <v>3524</v>
      </c>
      <c r="D912" s="217" t="s">
        <v>8943</v>
      </c>
      <c r="E912" s="219">
        <v>41222</v>
      </c>
      <c r="F912" s="220">
        <f t="shared" si="31"/>
        <v>41253</v>
      </c>
      <c r="G912" s="221">
        <v>6007.12</v>
      </c>
      <c r="H912" s="217">
        <v>787</v>
      </c>
      <c r="I912" s="218" t="s">
        <v>454</v>
      </c>
      <c r="J912" s="217"/>
    </row>
    <row r="913" spans="1:10" x14ac:dyDescent="0.25">
      <c r="A913" s="217">
        <v>3526</v>
      </c>
      <c r="B913" s="217" t="s">
        <v>2825</v>
      </c>
      <c r="C913" s="217">
        <v>3526</v>
      </c>
      <c r="D913" s="217" t="s">
        <v>8904</v>
      </c>
      <c r="E913" s="219">
        <v>41213</v>
      </c>
      <c r="F913" s="220">
        <f>E913+30</f>
        <v>41243</v>
      </c>
      <c r="G913" s="221">
        <v>6007.12</v>
      </c>
      <c r="H913" s="217">
        <v>787</v>
      </c>
      <c r="I913" s="218" t="s">
        <v>454</v>
      </c>
      <c r="J913" s="217"/>
    </row>
    <row r="914" spans="1:10" x14ac:dyDescent="0.25">
      <c r="A914" s="217">
        <v>5537</v>
      </c>
      <c r="B914" s="217" t="s">
        <v>9027</v>
      </c>
      <c r="C914" s="217">
        <v>5537</v>
      </c>
      <c r="D914" s="217" t="s">
        <v>9337</v>
      </c>
      <c r="E914" s="219">
        <v>41234</v>
      </c>
      <c r="F914" s="220">
        <f t="shared" si="31"/>
        <v>41265</v>
      </c>
      <c r="G914" s="221">
        <v>6007.12</v>
      </c>
      <c r="H914" s="217">
        <v>788</v>
      </c>
      <c r="I914" s="218" t="s">
        <v>613</v>
      </c>
      <c r="J914" s="217"/>
    </row>
    <row r="915" spans="1:10" x14ac:dyDescent="0.25">
      <c r="A915" s="217">
        <v>4243</v>
      </c>
      <c r="B915" s="217" t="s">
        <v>213</v>
      </c>
      <c r="C915" s="217">
        <v>4243</v>
      </c>
      <c r="D915" s="217" t="s">
        <v>8965</v>
      </c>
      <c r="E915" s="219">
        <v>41213</v>
      </c>
      <c r="F915" s="220">
        <f>E915+30</f>
        <v>41243</v>
      </c>
      <c r="G915" s="221">
        <v>6007.12</v>
      </c>
      <c r="H915" s="217">
        <v>789</v>
      </c>
      <c r="I915" s="218" t="s">
        <v>454</v>
      </c>
      <c r="J915" s="217"/>
    </row>
    <row r="916" spans="1:10" x14ac:dyDescent="0.25">
      <c r="A916" s="217">
        <v>5554</v>
      </c>
      <c r="B916" s="217" t="s">
        <v>3432</v>
      </c>
      <c r="C916" s="217">
        <v>5554</v>
      </c>
      <c r="D916" s="217" t="s">
        <v>9222</v>
      </c>
      <c r="E916" s="219">
        <v>41232</v>
      </c>
      <c r="F916" s="220">
        <f t="shared" si="31"/>
        <v>41263</v>
      </c>
      <c r="G916" s="221">
        <v>6007.12</v>
      </c>
      <c r="H916" s="217">
        <v>790</v>
      </c>
      <c r="I916" s="218" t="s">
        <v>454</v>
      </c>
      <c r="J916" s="217"/>
    </row>
    <row r="917" spans="1:10" x14ac:dyDescent="0.25">
      <c r="A917" s="217">
        <v>5531</v>
      </c>
      <c r="B917" s="217" t="s">
        <v>165</v>
      </c>
      <c r="C917" s="217">
        <v>5531</v>
      </c>
      <c r="D917" s="217" t="s">
        <v>9214</v>
      </c>
      <c r="E917" s="219">
        <v>41232</v>
      </c>
      <c r="F917" s="220">
        <f t="shared" si="31"/>
        <v>41263</v>
      </c>
      <c r="G917" s="221">
        <v>6007.12</v>
      </c>
      <c r="H917" s="217">
        <v>791</v>
      </c>
      <c r="I917" s="218" t="s">
        <v>454</v>
      </c>
      <c r="J917" s="217"/>
    </row>
    <row r="918" spans="1:10" x14ac:dyDescent="0.25">
      <c r="A918" s="217">
        <v>4596</v>
      </c>
      <c r="B918" s="217" t="s">
        <v>8315</v>
      </c>
      <c r="C918" s="217">
        <v>4596</v>
      </c>
      <c r="D918" s="217" t="s">
        <v>9320</v>
      </c>
      <c r="E918" s="219">
        <v>41235</v>
      </c>
      <c r="F918" s="220">
        <f t="shared" si="31"/>
        <v>41266</v>
      </c>
      <c r="G918" s="221">
        <v>6007.12</v>
      </c>
      <c r="H918" s="217">
        <v>792</v>
      </c>
      <c r="I918" s="218" t="s">
        <v>454</v>
      </c>
      <c r="J918" s="217"/>
    </row>
    <row r="919" spans="1:10" x14ac:dyDescent="0.25">
      <c r="A919" s="217">
        <v>3348</v>
      </c>
      <c r="B919" s="217" t="s">
        <v>2530</v>
      </c>
      <c r="C919" s="217">
        <v>3348</v>
      </c>
      <c r="D919" s="217" t="s">
        <v>8938</v>
      </c>
      <c r="E919" s="219">
        <v>41222</v>
      </c>
      <c r="F919" s="220">
        <f t="shared" si="31"/>
        <v>41253</v>
      </c>
      <c r="G919" s="221">
        <v>6007.12</v>
      </c>
      <c r="H919" s="217">
        <v>793</v>
      </c>
      <c r="I919" s="218" t="s">
        <v>454</v>
      </c>
      <c r="J919" s="217"/>
    </row>
    <row r="920" spans="1:10" x14ac:dyDescent="0.25">
      <c r="A920" s="217">
        <v>3668</v>
      </c>
      <c r="B920" s="217" t="s">
        <v>2530</v>
      </c>
      <c r="C920" s="217">
        <v>3668</v>
      </c>
      <c r="D920" s="217" t="s">
        <v>8945</v>
      </c>
      <c r="E920" s="219">
        <v>41221</v>
      </c>
      <c r="F920" s="220">
        <f t="shared" si="31"/>
        <v>41252</v>
      </c>
      <c r="G920" s="221">
        <v>6007.12</v>
      </c>
      <c r="H920" s="217">
        <v>793</v>
      </c>
      <c r="I920" s="218" t="s">
        <v>454</v>
      </c>
      <c r="J920" s="217"/>
    </row>
    <row r="921" spans="1:10" x14ac:dyDescent="0.25">
      <c r="A921" s="217">
        <v>4579</v>
      </c>
      <c r="B921" s="217" t="s">
        <v>126</v>
      </c>
      <c r="C921" s="217">
        <v>4579</v>
      </c>
      <c r="D921" s="217" t="s">
        <v>11638</v>
      </c>
      <c r="E921" s="219">
        <v>41242</v>
      </c>
      <c r="F921" s="220">
        <f t="shared" si="31"/>
        <v>41273</v>
      </c>
      <c r="G921" s="221">
        <v>6007.12</v>
      </c>
      <c r="H921" s="217">
        <v>794</v>
      </c>
      <c r="I921" s="218" t="s">
        <v>454</v>
      </c>
      <c r="J921" s="217"/>
    </row>
    <row r="922" spans="1:10" x14ac:dyDescent="0.25">
      <c r="A922" s="217">
        <v>4578</v>
      </c>
      <c r="B922" s="217" t="s">
        <v>126</v>
      </c>
      <c r="C922" s="217">
        <v>4578</v>
      </c>
      <c r="D922" s="217" t="s">
        <v>11642</v>
      </c>
      <c r="E922" s="219">
        <v>41242</v>
      </c>
      <c r="F922" s="220">
        <f t="shared" si="31"/>
        <v>41273</v>
      </c>
      <c r="G922" s="221">
        <v>6007.12</v>
      </c>
      <c r="H922" s="217">
        <v>794</v>
      </c>
      <c r="I922" s="218" t="s">
        <v>454</v>
      </c>
      <c r="J922" s="217"/>
    </row>
    <row r="923" spans="1:10" x14ac:dyDescent="0.25">
      <c r="A923" s="217">
        <v>4247</v>
      </c>
      <c r="B923" s="217" t="s">
        <v>6533</v>
      </c>
      <c r="C923" s="217">
        <v>4247</v>
      </c>
      <c r="D923" s="217" t="s">
        <v>17497</v>
      </c>
      <c r="E923" s="219">
        <v>41235</v>
      </c>
      <c r="F923" s="220">
        <f t="shared" si="31"/>
        <v>41266</v>
      </c>
      <c r="G923" s="221">
        <v>6007.12</v>
      </c>
      <c r="H923" s="217">
        <v>795</v>
      </c>
      <c r="I923" s="218" t="s">
        <v>454</v>
      </c>
      <c r="J923" s="217"/>
    </row>
    <row r="924" spans="1:10" x14ac:dyDescent="0.25">
      <c r="A924" s="217">
        <v>4254</v>
      </c>
      <c r="B924" s="217" t="s">
        <v>6687</v>
      </c>
      <c r="C924" s="217">
        <v>4254</v>
      </c>
      <c r="D924" s="217" t="s">
        <v>9115</v>
      </c>
      <c r="E924" s="219">
        <v>41222</v>
      </c>
      <c r="F924" s="220">
        <f t="shared" si="31"/>
        <v>41253</v>
      </c>
      <c r="G924" s="221">
        <v>6007.12</v>
      </c>
      <c r="H924" s="217">
        <v>796</v>
      </c>
      <c r="I924" s="218" t="s">
        <v>454</v>
      </c>
      <c r="J924" s="217"/>
    </row>
    <row r="925" spans="1:10" x14ac:dyDescent="0.25">
      <c r="A925" s="217">
        <v>4599</v>
      </c>
      <c r="B925" s="217" t="s">
        <v>6687</v>
      </c>
      <c r="C925" s="217">
        <v>4599</v>
      </c>
      <c r="D925" s="217" t="s">
        <v>9121</v>
      </c>
      <c r="E925" s="219">
        <v>41222</v>
      </c>
      <c r="F925" s="220">
        <f t="shared" si="31"/>
        <v>41253</v>
      </c>
      <c r="G925" s="221">
        <v>6007.12</v>
      </c>
      <c r="H925" s="217">
        <v>796</v>
      </c>
      <c r="I925" s="218" t="s">
        <v>454</v>
      </c>
      <c r="J925" s="217"/>
    </row>
    <row r="926" spans="1:10" x14ac:dyDescent="0.25">
      <c r="A926" s="217">
        <v>3726</v>
      </c>
      <c r="B926" s="217" t="s">
        <v>3543</v>
      </c>
      <c r="C926" s="217">
        <v>3726</v>
      </c>
      <c r="D926" s="217" t="s">
        <v>9111</v>
      </c>
      <c r="E926" s="219">
        <v>41222</v>
      </c>
      <c r="F926" s="220">
        <f t="shared" si="31"/>
        <v>41253</v>
      </c>
      <c r="G926" s="221">
        <v>6007.12</v>
      </c>
      <c r="H926" s="217">
        <v>797</v>
      </c>
      <c r="I926" s="218" t="s">
        <v>454</v>
      </c>
      <c r="J926" s="217"/>
    </row>
    <row r="927" spans="1:10" x14ac:dyDescent="0.25">
      <c r="A927" s="217">
        <v>3727</v>
      </c>
      <c r="B927" s="217" t="s">
        <v>3543</v>
      </c>
      <c r="C927" s="217">
        <v>3727</v>
      </c>
      <c r="D927" s="217" t="s">
        <v>8947</v>
      </c>
      <c r="E927" s="219">
        <v>41221</v>
      </c>
      <c r="F927" s="220">
        <f t="shared" si="31"/>
        <v>41252</v>
      </c>
      <c r="G927" s="221">
        <v>6007.12</v>
      </c>
      <c r="H927" s="217">
        <v>797</v>
      </c>
      <c r="I927" s="218" t="s">
        <v>454</v>
      </c>
      <c r="J927" s="217"/>
    </row>
    <row r="928" spans="1:10" x14ac:dyDescent="0.25">
      <c r="A928" s="217">
        <v>3723</v>
      </c>
      <c r="B928" s="217" t="s">
        <v>3543</v>
      </c>
      <c r="C928" s="217">
        <v>3723</v>
      </c>
      <c r="D928" s="217" t="s">
        <v>8949</v>
      </c>
      <c r="E928" s="219">
        <v>41221</v>
      </c>
      <c r="F928" s="220">
        <f t="shared" si="31"/>
        <v>41252</v>
      </c>
      <c r="G928" s="221">
        <v>6007.12</v>
      </c>
      <c r="H928" s="217">
        <v>797</v>
      </c>
      <c r="I928" s="218" t="s">
        <v>454</v>
      </c>
      <c r="J928" s="217"/>
    </row>
    <row r="929" spans="1:10" x14ac:dyDescent="0.25">
      <c r="A929" s="217">
        <v>4613</v>
      </c>
      <c r="B929" s="217" t="s">
        <v>8698</v>
      </c>
      <c r="C929" s="217">
        <v>4613</v>
      </c>
      <c r="D929" s="217" t="s">
        <v>9325</v>
      </c>
      <c r="E929" s="219">
        <v>41234</v>
      </c>
      <c r="F929" s="220">
        <f t="shared" si="31"/>
        <v>41265</v>
      </c>
      <c r="G929" s="221">
        <v>6007.12</v>
      </c>
      <c r="H929" s="217">
        <v>798</v>
      </c>
      <c r="I929" s="218" t="s">
        <v>454</v>
      </c>
      <c r="J929" s="217"/>
    </row>
    <row r="930" spans="1:10" x14ac:dyDescent="0.25">
      <c r="A930" s="217">
        <v>3967</v>
      </c>
      <c r="B930" s="217" t="s">
        <v>3064</v>
      </c>
      <c r="C930" s="217">
        <v>3967</v>
      </c>
      <c r="D930" s="217" t="s">
        <v>17492</v>
      </c>
      <c r="E930" s="219">
        <v>41243</v>
      </c>
      <c r="F930" s="220">
        <f t="shared" si="31"/>
        <v>41274</v>
      </c>
      <c r="G930" s="221">
        <v>6007.12</v>
      </c>
      <c r="H930" s="217">
        <v>799</v>
      </c>
      <c r="I930" s="218" t="s">
        <v>454</v>
      </c>
      <c r="J930" s="217"/>
    </row>
    <row r="931" spans="1:10" x14ac:dyDescent="0.25">
      <c r="A931" s="217">
        <v>3884</v>
      </c>
      <c r="B931" s="217" t="s">
        <v>4739</v>
      </c>
      <c r="C931" s="217">
        <v>3884</v>
      </c>
      <c r="D931" s="217" t="s">
        <v>9190</v>
      </c>
      <c r="E931" s="219">
        <v>41227</v>
      </c>
      <c r="F931" s="220">
        <f t="shared" si="31"/>
        <v>41258</v>
      </c>
      <c r="G931" s="221">
        <v>6007.12</v>
      </c>
      <c r="H931" s="217">
        <v>800</v>
      </c>
      <c r="I931" s="218" t="s">
        <v>454</v>
      </c>
      <c r="J931" s="217"/>
    </row>
    <row r="932" spans="1:10" x14ac:dyDescent="0.25">
      <c r="A932" s="217">
        <v>4125</v>
      </c>
      <c r="B932" s="217" t="s">
        <v>4739</v>
      </c>
      <c r="C932" s="217">
        <v>4125</v>
      </c>
      <c r="D932" s="217" t="s">
        <v>9274</v>
      </c>
      <c r="E932" s="219">
        <v>41236</v>
      </c>
      <c r="F932" s="220">
        <f t="shared" si="31"/>
        <v>41267</v>
      </c>
      <c r="G932" s="221">
        <v>6007.12</v>
      </c>
      <c r="H932" s="217">
        <v>800</v>
      </c>
      <c r="I932" s="218" t="s">
        <v>454</v>
      </c>
      <c r="J932" s="217"/>
    </row>
    <row r="933" spans="1:10" x14ac:dyDescent="0.25">
      <c r="A933" s="217">
        <v>4119</v>
      </c>
      <c r="B933" s="217" t="s">
        <v>4739</v>
      </c>
      <c r="C933" s="217">
        <v>4119</v>
      </c>
      <c r="D933" s="217" t="s">
        <v>9281</v>
      </c>
      <c r="E933" s="219">
        <v>41235</v>
      </c>
      <c r="F933" s="220">
        <f t="shared" si="31"/>
        <v>41266</v>
      </c>
      <c r="G933" s="221">
        <v>6007.12</v>
      </c>
      <c r="H933" s="217">
        <v>800</v>
      </c>
      <c r="I933" s="218" t="s">
        <v>454</v>
      </c>
      <c r="J933" s="217"/>
    </row>
    <row r="934" spans="1:10" x14ac:dyDescent="0.25">
      <c r="A934" s="217">
        <v>4118</v>
      </c>
      <c r="B934" s="217" t="s">
        <v>4739</v>
      </c>
      <c r="C934" s="217">
        <v>4118</v>
      </c>
      <c r="D934" s="217" t="s">
        <v>9283</v>
      </c>
      <c r="E934" s="219">
        <v>41236</v>
      </c>
      <c r="F934" s="220">
        <f t="shared" si="31"/>
        <v>41267</v>
      </c>
      <c r="G934" s="221">
        <v>6007.12</v>
      </c>
      <c r="H934" s="217">
        <v>800</v>
      </c>
      <c r="I934" s="218" t="s">
        <v>454</v>
      </c>
      <c r="J934" s="217"/>
    </row>
    <row r="935" spans="1:10" x14ac:dyDescent="0.25">
      <c r="A935" s="217">
        <v>4117</v>
      </c>
      <c r="B935" s="217" t="s">
        <v>4739</v>
      </c>
      <c r="C935" s="217">
        <v>4117</v>
      </c>
      <c r="D935" s="217" t="s">
        <v>9285</v>
      </c>
      <c r="E935" s="219">
        <v>41235</v>
      </c>
      <c r="F935" s="220">
        <f t="shared" si="31"/>
        <v>41266</v>
      </c>
      <c r="G935" s="221">
        <v>6007.12</v>
      </c>
      <c r="H935" s="217">
        <v>800</v>
      </c>
      <c r="I935" s="218" t="s">
        <v>454</v>
      </c>
      <c r="J935" s="217"/>
    </row>
    <row r="936" spans="1:10" x14ac:dyDescent="0.25">
      <c r="A936" s="217">
        <v>4116</v>
      </c>
      <c r="B936" s="217" t="s">
        <v>4739</v>
      </c>
      <c r="C936" s="217">
        <v>4116</v>
      </c>
      <c r="D936" s="217" t="s">
        <v>9287</v>
      </c>
      <c r="E936" s="219">
        <v>41234</v>
      </c>
      <c r="F936" s="220">
        <f t="shared" si="31"/>
        <v>41265</v>
      </c>
      <c r="G936" s="221">
        <v>6007.12</v>
      </c>
      <c r="H936" s="217">
        <v>800</v>
      </c>
      <c r="I936" s="218" t="s">
        <v>454</v>
      </c>
      <c r="J936" s="217"/>
    </row>
    <row r="937" spans="1:10" x14ac:dyDescent="0.25">
      <c r="A937" s="217">
        <v>4115</v>
      </c>
      <c r="B937" s="217" t="s">
        <v>4739</v>
      </c>
      <c r="C937" s="217">
        <v>4115</v>
      </c>
      <c r="D937" s="217" t="s">
        <v>9290</v>
      </c>
      <c r="E937" s="219">
        <v>41233</v>
      </c>
      <c r="F937" s="220">
        <f t="shared" si="31"/>
        <v>41264</v>
      </c>
      <c r="G937" s="221">
        <v>6007.12</v>
      </c>
      <c r="H937" s="217">
        <v>800</v>
      </c>
      <c r="I937" s="218" t="s">
        <v>454</v>
      </c>
      <c r="J937" s="217"/>
    </row>
    <row r="938" spans="1:10" x14ac:dyDescent="0.25">
      <c r="A938" s="217">
        <v>4114</v>
      </c>
      <c r="B938" s="217" t="s">
        <v>4739</v>
      </c>
      <c r="C938" s="217">
        <v>4114</v>
      </c>
      <c r="D938" s="217" t="s">
        <v>9192</v>
      </c>
      <c r="E938" s="219">
        <v>41233</v>
      </c>
      <c r="F938" s="220">
        <f t="shared" si="31"/>
        <v>41264</v>
      </c>
      <c r="G938" s="221">
        <v>6007.12</v>
      </c>
      <c r="H938" s="217">
        <v>800</v>
      </c>
      <c r="I938" s="218" t="s">
        <v>454</v>
      </c>
      <c r="J938" s="217"/>
    </row>
    <row r="939" spans="1:10" x14ac:dyDescent="0.25">
      <c r="A939" s="217">
        <v>4614</v>
      </c>
      <c r="B939" s="217" t="s">
        <v>8693</v>
      </c>
      <c r="C939" s="217">
        <v>4614</v>
      </c>
      <c r="D939" s="217" t="s">
        <v>9324</v>
      </c>
      <c r="E939" s="219">
        <v>41239</v>
      </c>
      <c r="F939" s="220">
        <f t="shared" si="31"/>
        <v>41270</v>
      </c>
      <c r="G939" s="221">
        <v>6007.12</v>
      </c>
      <c r="H939" s="217">
        <v>801</v>
      </c>
      <c r="I939" s="218" t="s">
        <v>454</v>
      </c>
      <c r="J939" s="217"/>
    </row>
    <row r="940" spans="1:10" x14ac:dyDescent="0.25">
      <c r="A940" s="217">
        <v>5528</v>
      </c>
      <c r="B940" s="217" t="s">
        <v>7972</v>
      </c>
      <c r="C940" s="217">
        <v>5528</v>
      </c>
      <c r="D940" s="217" t="s">
        <v>9211</v>
      </c>
      <c r="E940" s="219">
        <v>41232</v>
      </c>
      <c r="F940" s="220">
        <f t="shared" si="31"/>
        <v>41263</v>
      </c>
      <c r="G940" s="221">
        <v>6007.12</v>
      </c>
      <c r="H940" s="217">
        <v>802</v>
      </c>
      <c r="I940" s="218" t="s">
        <v>613</v>
      </c>
      <c r="J940" s="217"/>
    </row>
    <row r="941" spans="1:10" x14ac:dyDescent="0.25">
      <c r="A941" s="217" t="s">
        <v>980</v>
      </c>
      <c r="B941" s="217" t="s">
        <v>981</v>
      </c>
      <c r="C941" s="217">
        <v>838</v>
      </c>
      <c r="D941" s="217" t="s">
        <v>9237</v>
      </c>
      <c r="E941" s="219">
        <v>41233</v>
      </c>
      <c r="F941" s="220">
        <f t="shared" si="31"/>
        <v>41264</v>
      </c>
      <c r="G941" s="221">
        <v>6007.12</v>
      </c>
      <c r="H941" s="217">
        <v>803</v>
      </c>
      <c r="I941" s="218" t="s">
        <v>454</v>
      </c>
      <c r="J941" s="217"/>
    </row>
    <row r="942" spans="1:10" x14ac:dyDescent="0.25">
      <c r="A942" s="217">
        <v>4315</v>
      </c>
      <c r="B942" s="217" t="s">
        <v>6987</v>
      </c>
      <c r="C942" s="217">
        <v>4315</v>
      </c>
      <c r="D942" s="217" t="s">
        <v>9302</v>
      </c>
      <c r="E942" s="219">
        <v>41233</v>
      </c>
      <c r="F942" s="220">
        <f t="shared" si="31"/>
        <v>41264</v>
      </c>
      <c r="G942" s="221">
        <v>6007.12</v>
      </c>
      <c r="H942" s="217">
        <v>804</v>
      </c>
      <c r="I942" s="218" t="s">
        <v>454</v>
      </c>
      <c r="J942" s="217"/>
    </row>
    <row r="943" spans="1:10" x14ac:dyDescent="0.25">
      <c r="A943" s="217">
        <v>3469</v>
      </c>
      <c r="B943" s="217" t="s">
        <v>1668</v>
      </c>
      <c r="C943" s="217">
        <v>3469</v>
      </c>
      <c r="D943" s="217" t="s">
        <v>9244</v>
      </c>
      <c r="E943" s="219">
        <v>41234</v>
      </c>
      <c r="F943" s="220">
        <f t="shared" si="31"/>
        <v>41265</v>
      </c>
      <c r="G943" s="221">
        <v>6007.12</v>
      </c>
      <c r="H943" s="217">
        <v>805</v>
      </c>
      <c r="I943" s="218" t="s">
        <v>454</v>
      </c>
      <c r="J943" s="217"/>
    </row>
    <row r="944" spans="1:10" x14ac:dyDescent="0.25">
      <c r="A944" s="217">
        <v>3886</v>
      </c>
      <c r="B944" s="217" t="s">
        <v>4738</v>
      </c>
      <c r="C944" s="217">
        <v>3886</v>
      </c>
      <c r="D944" s="217" t="s">
        <v>9439</v>
      </c>
      <c r="E944" s="219">
        <v>41242</v>
      </c>
      <c r="F944" s="220">
        <f t="shared" si="31"/>
        <v>41273</v>
      </c>
      <c r="G944" s="221">
        <v>6007.12</v>
      </c>
      <c r="H944" s="217">
        <v>806</v>
      </c>
      <c r="I944" s="218" t="s">
        <v>454</v>
      </c>
      <c r="J944" s="217"/>
    </row>
    <row r="945" spans="1:10" x14ac:dyDescent="0.25">
      <c r="A945" s="217">
        <v>4129</v>
      </c>
      <c r="B945" s="217" t="s">
        <v>4738</v>
      </c>
      <c r="C945" s="217">
        <v>4129</v>
      </c>
      <c r="D945" s="217" t="s">
        <v>9114</v>
      </c>
      <c r="E945" s="219">
        <v>41233</v>
      </c>
      <c r="F945" s="220">
        <f t="shared" si="31"/>
        <v>41264</v>
      </c>
      <c r="G945" s="221">
        <v>6007.12</v>
      </c>
      <c r="H945" s="217">
        <v>806</v>
      </c>
      <c r="I945" s="218" t="s">
        <v>454</v>
      </c>
      <c r="J945" s="217"/>
    </row>
    <row r="946" spans="1:10" x14ac:dyDescent="0.25">
      <c r="A946" s="217">
        <v>4136</v>
      </c>
      <c r="B946" s="217" t="s">
        <v>4738</v>
      </c>
      <c r="C946" s="217">
        <v>4136</v>
      </c>
      <c r="D946" s="217" t="s">
        <v>8960</v>
      </c>
      <c r="E946" s="219">
        <v>41242</v>
      </c>
      <c r="F946" s="220">
        <f t="shared" si="31"/>
        <v>41273</v>
      </c>
      <c r="G946" s="221">
        <v>6007.12</v>
      </c>
      <c r="H946" s="217">
        <v>806</v>
      </c>
      <c r="I946" s="218" t="s">
        <v>454</v>
      </c>
      <c r="J946" s="217"/>
    </row>
    <row r="947" spans="1:10" x14ac:dyDescent="0.25">
      <c r="A947" s="217">
        <v>4130</v>
      </c>
      <c r="B947" s="217" t="s">
        <v>4738</v>
      </c>
      <c r="C947" s="217">
        <v>4130</v>
      </c>
      <c r="D947" s="217" t="s">
        <v>11014</v>
      </c>
      <c r="E947" s="219">
        <v>41243</v>
      </c>
      <c r="F947" s="220">
        <f t="shared" si="31"/>
        <v>41274</v>
      </c>
      <c r="G947" s="221">
        <v>6007.12</v>
      </c>
      <c r="H947" s="217">
        <v>806</v>
      </c>
      <c r="I947" s="218" t="s">
        <v>454</v>
      </c>
      <c r="J947" s="217"/>
    </row>
    <row r="948" spans="1:10" x14ac:dyDescent="0.25">
      <c r="A948" s="217">
        <v>4326</v>
      </c>
      <c r="B948" s="217" t="s">
        <v>6960</v>
      </c>
      <c r="C948" s="217">
        <v>4326</v>
      </c>
      <c r="D948" s="217" t="s">
        <v>8971</v>
      </c>
      <c r="E948" s="219">
        <v>41213</v>
      </c>
      <c r="F948" s="220">
        <f>E948+30</f>
        <v>41243</v>
      </c>
      <c r="G948" s="221">
        <v>6007.12</v>
      </c>
      <c r="H948" s="217">
        <v>807</v>
      </c>
      <c r="I948" s="218" t="s">
        <v>454</v>
      </c>
      <c r="J948" s="217"/>
    </row>
    <row r="949" spans="1:10" x14ac:dyDescent="0.25">
      <c r="A949" s="217">
        <v>4325</v>
      </c>
      <c r="B949" s="217" t="s">
        <v>6960</v>
      </c>
      <c r="C949" s="217">
        <v>4325</v>
      </c>
      <c r="D949" s="217" t="s">
        <v>8973</v>
      </c>
      <c r="E949" s="219">
        <v>41218</v>
      </c>
      <c r="F949" s="220">
        <f t="shared" si="31"/>
        <v>41249</v>
      </c>
      <c r="G949" s="221">
        <v>6007.12</v>
      </c>
      <c r="H949" s="217">
        <v>807</v>
      </c>
      <c r="I949" s="218" t="s">
        <v>454</v>
      </c>
      <c r="J949" s="217"/>
    </row>
    <row r="950" spans="1:10" x14ac:dyDescent="0.25">
      <c r="A950" s="217">
        <v>4331</v>
      </c>
      <c r="B950" s="217" t="s">
        <v>6960</v>
      </c>
      <c r="C950" s="217">
        <v>4331</v>
      </c>
      <c r="D950" s="217" t="s">
        <v>8916</v>
      </c>
      <c r="E950" s="219">
        <v>41213</v>
      </c>
      <c r="F950" s="220">
        <f>E950+30</f>
        <v>41243</v>
      </c>
      <c r="G950" s="221">
        <v>6007.12</v>
      </c>
      <c r="H950" s="217">
        <v>807</v>
      </c>
      <c r="I950" s="218" t="s">
        <v>454</v>
      </c>
      <c r="J950" s="217"/>
    </row>
    <row r="951" spans="1:10" x14ac:dyDescent="0.25">
      <c r="A951" s="217">
        <v>4324</v>
      </c>
      <c r="B951" s="217" t="s">
        <v>6960</v>
      </c>
      <c r="C951" s="217">
        <v>4324</v>
      </c>
      <c r="D951" s="217" t="s">
        <v>8975</v>
      </c>
      <c r="E951" s="219">
        <v>41213</v>
      </c>
      <c r="F951" s="220">
        <f>E951+30</f>
        <v>41243</v>
      </c>
      <c r="G951" s="221">
        <v>6007.12</v>
      </c>
      <c r="H951" s="217">
        <v>807</v>
      </c>
      <c r="I951" s="218" t="s">
        <v>454</v>
      </c>
      <c r="J951" s="217"/>
    </row>
    <row r="952" spans="1:10" x14ac:dyDescent="0.25">
      <c r="A952" s="217">
        <v>4398</v>
      </c>
      <c r="B952" s="217" t="s">
        <v>1784</v>
      </c>
      <c r="C952" s="217">
        <v>4398</v>
      </c>
      <c r="D952" s="217" t="s">
        <v>9446</v>
      </c>
      <c r="E952" s="219">
        <v>41240</v>
      </c>
      <c r="F952" s="220">
        <f t="shared" si="31"/>
        <v>41271</v>
      </c>
      <c r="G952" s="221">
        <v>6007.12</v>
      </c>
      <c r="H952" s="217">
        <v>808</v>
      </c>
      <c r="I952" s="218" t="s">
        <v>454</v>
      </c>
      <c r="J952" s="217"/>
    </row>
    <row r="953" spans="1:10" x14ac:dyDescent="0.25">
      <c r="A953" s="217">
        <v>4463</v>
      </c>
      <c r="B953" s="217" t="s">
        <v>7469</v>
      </c>
      <c r="C953" s="217">
        <v>4463</v>
      </c>
      <c r="D953" s="217" t="s">
        <v>9452</v>
      </c>
      <c r="E953" s="219">
        <v>41239</v>
      </c>
      <c r="F953" s="220">
        <f t="shared" si="31"/>
        <v>41270</v>
      </c>
      <c r="G953" s="221">
        <v>6007.12</v>
      </c>
      <c r="H953" s="217">
        <v>809</v>
      </c>
      <c r="I953" s="218" t="s">
        <v>454</v>
      </c>
      <c r="J953" s="217"/>
    </row>
    <row r="954" spans="1:10" x14ac:dyDescent="0.25">
      <c r="A954" s="217">
        <v>4462</v>
      </c>
      <c r="B954" s="217" t="s">
        <v>7469</v>
      </c>
      <c r="C954" s="217">
        <v>4462</v>
      </c>
      <c r="D954" s="217" t="s">
        <v>9454</v>
      </c>
      <c r="E954" s="219">
        <v>41239</v>
      </c>
      <c r="F954" s="220">
        <f t="shared" si="31"/>
        <v>41270</v>
      </c>
      <c r="G954" s="221">
        <v>6007.12</v>
      </c>
      <c r="H954" s="217">
        <v>809</v>
      </c>
      <c r="I954" s="218" t="s">
        <v>454</v>
      </c>
      <c r="J954" s="217"/>
    </row>
    <row r="955" spans="1:10" x14ac:dyDescent="0.25">
      <c r="A955" s="217">
        <v>4461</v>
      </c>
      <c r="B955" s="217" t="s">
        <v>7469</v>
      </c>
      <c r="C955" s="217">
        <v>4461</v>
      </c>
      <c r="D955" s="217" t="s">
        <v>9456</v>
      </c>
      <c r="E955" s="219">
        <v>41239</v>
      </c>
      <c r="F955" s="220">
        <f t="shared" si="31"/>
        <v>41270</v>
      </c>
      <c r="G955" s="221">
        <v>6007.12</v>
      </c>
      <c r="H955" s="217">
        <v>809</v>
      </c>
      <c r="I955" s="218" t="s">
        <v>454</v>
      </c>
      <c r="J955" s="217"/>
    </row>
    <row r="956" spans="1:10" x14ac:dyDescent="0.25">
      <c r="A956" s="217">
        <v>4460</v>
      </c>
      <c r="B956" s="217" t="s">
        <v>7469</v>
      </c>
      <c r="C956" s="217">
        <v>4460</v>
      </c>
      <c r="D956" s="217" t="s">
        <v>9459</v>
      </c>
      <c r="E956" s="219">
        <v>41239</v>
      </c>
      <c r="F956" s="220">
        <f t="shared" si="31"/>
        <v>41270</v>
      </c>
      <c r="G956" s="221">
        <v>6007.12</v>
      </c>
      <c r="H956" s="217">
        <v>809</v>
      </c>
      <c r="I956" s="218" t="s">
        <v>454</v>
      </c>
      <c r="J956" s="217"/>
    </row>
    <row r="957" spans="1:10" x14ac:dyDescent="0.25">
      <c r="A957" s="217">
        <v>4459</v>
      </c>
      <c r="B957" s="217" t="s">
        <v>7469</v>
      </c>
      <c r="C957" s="217">
        <v>4459</v>
      </c>
      <c r="D957" s="217" t="s">
        <v>9461</v>
      </c>
      <c r="E957" s="219">
        <v>41240</v>
      </c>
      <c r="F957" s="220">
        <f t="shared" si="31"/>
        <v>41271</v>
      </c>
      <c r="G957" s="221">
        <v>6007.12</v>
      </c>
      <c r="H957" s="217">
        <v>809</v>
      </c>
      <c r="I957" s="218" t="s">
        <v>454</v>
      </c>
      <c r="J957" s="217"/>
    </row>
    <row r="958" spans="1:10" x14ac:dyDescent="0.25">
      <c r="A958" s="217">
        <v>4624</v>
      </c>
      <c r="B958" s="217" t="s">
        <v>8660</v>
      </c>
      <c r="C958" s="217">
        <v>4624</v>
      </c>
      <c r="D958" s="217" t="s">
        <v>11698</v>
      </c>
      <c r="E958" s="219">
        <v>41243</v>
      </c>
      <c r="F958" s="220">
        <f t="shared" si="31"/>
        <v>41274</v>
      </c>
      <c r="G958" s="221">
        <v>6007.12</v>
      </c>
      <c r="H958" s="217">
        <v>810</v>
      </c>
      <c r="I958" s="218" t="s">
        <v>454</v>
      </c>
      <c r="J958" s="217"/>
    </row>
    <row r="959" spans="1:10" x14ac:dyDescent="0.25">
      <c r="A959" s="217">
        <v>4625</v>
      </c>
      <c r="B959" s="217" t="s">
        <v>2951</v>
      </c>
      <c r="C959" s="217">
        <v>4625</v>
      </c>
      <c r="D959" s="217" t="s">
        <v>9322</v>
      </c>
      <c r="E959" s="219">
        <v>41234</v>
      </c>
      <c r="F959" s="220">
        <f t="shared" si="31"/>
        <v>41265</v>
      </c>
      <c r="G959" s="221">
        <v>6007.12</v>
      </c>
      <c r="H959" s="217">
        <v>811</v>
      </c>
      <c r="I959" s="218" t="s">
        <v>454</v>
      </c>
      <c r="J959" s="217"/>
    </row>
    <row r="960" spans="1:10" x14ac:dyDescent="0.25">
      <c r="A960" s="217">
        <v>5540</v>
      </c>
      <c r="B960" s="217" t="s">
        <v>9035</v>
      </c>
      <c r="C960" s="217">
        <v>5540</v>
      </c>
      <c r="D960" s="217" t="s">
        <v>9342</v>
      </c>
      <c r="E960" s="219">
        <v>41233</v>
      </c>
      <c r="F960" s="220">
        <f t="shared" si="31"/>
        <v>41264</v>
      </c>
      <c r="G960" s="221">
        <v>6007.12</v>
      </c>
      <c r="H960" s="217">
        <v>812</v>
      </c>
      <c r="I960" s="218" t="s">
        <v>454</v>
      </c>
      <c r="J960" s="217"/>
    </row>
    <row r="961" spans="1:10" x14ac:dyDescent="0.25">
      <c r="A961" s="217">
        <v>4166</v>
      </c>
      <c r="B961" s="217" t="s">
        <v>4736</v>
      </c>
      <c r="C961" s="217">
        <v>4166</v>
      </c>
      <c r="D961" s="217" t="s">
        <v>6816</v>
      </c>
      <c r="E961" s="219">
        <v>41243</v>
      </c>
      <c r="F961" s="220">
        <f t="shared" si="31"/>
        <v>41274</v>
      </c>
      <c r="G961" s="221">
        <v>6007.12</v>
      </c>
      <c r="H961" s="217">
        <v>813</v>
      </c>
      <c r="I961" s="218" t="s">
        <v>613</v>
      </c>
      <c r="J961" s="217"/>
    </row>
    <row r="962" spans="1:10" x14ac:dyDescent="0.25">
      <c r="A962" s="217">
        <v>4178</v>
      </c>
      <c r="B962" s="217" t="s">
        <v>4736</v>
      </c>
      <c r="C962" s="217">
        <v>4178</v>
      </c>
      <c r="D962" s="217" t="s">
        <v>17946</v>
      </c>
      <c r="E962" s="219">
        <v>41221</v>
      </c>
      <c r="F962" s="220">
        <f t="shared" si="31"/>
        <v>41252</v>
      </c>
      <c r="G962" s="221">
        <v>6007.12</v>
      </c>
      <c r="H962" s="217">
        <v>813</v>
      </c>
      <c r="I962" s="218" t="s">
        <v>613</v>
      </c>
      <c r="J962" s="217"/>
    </row>
    <row r="963" spans="1:10" x14ac:dyDescent="0.25">
      <c r="A963" s="217">
        <v>5541</v>
      </c>
      <c r="B963" s="217" t="s">
        <v>4736</v>
      </c>
      <c r="C963" s="217">
        <v>5541</v>
      </c>
      <c r="D963" s="217" t="s">
        <v>9216</v>
      </c>
      <c r="E963" s="219">
        <v>41226</v>
      </c>
      <c r="F963" s="220">
        <f t="shared" si="31"/>
        <v>41257</v>
      </c>
      <c r="G963" s="221">
        <v>6007.12</v>
      </c>
      <c r="H963" s="217">
        <v>813</v>
      </c>
      <c r="I963" s="218" t="s">
        <v>613</v>
      </c>
      <c r="J963" s="217"/>
    </row>
    <row r="964" spans="1:10" x14ac:dyDescent="0.25">
      <c r="A964" s="217">
        <v>3250</v>
      </c>
      <c r="B964" s="217" t="s">
        <v>116</v>
      </c>
      <c r="C964" s="217">
        <v>3250</v>
      </c>
      <c r="D964" s="217" t="s">
        <v>8937</v>
      </c>
      <c r="E964" s="219">
        <v>41242</v>
      </c>
      <c r="F964" s="220">
        <f t="shared" ref="F964:F1027" si="32">E964+31</f>
        <v>41273</v>
      </c>
      <c r="G964" s="221">
        <v>6007.12</v>
      </c>
      <c r="H964" s="217">
        <v>814</v>
      </c>
      <c r="I964" s="218" t="s">
        <v>613</v>
      </c>
      <c r="J964" s="217"/>
    </row>
    <row r="965" spans="1:10" x14ac:dyDescent="0.25">
      <c r="A965" s="217">
        <v>5026</v>
      </c>
      <c r="B965" s="217" t="s">
        <v>8264</v>
      </c>
      <c r="C965" s="217">
        <v>5026</v>
      </c>
      <c r="D965" s="217" t="s">
        <v>9318</v>
      </c>
      <c r="E965" s="219">
        <v>41236</v>
      </c>
      <c r="F965" s="220">
        <f t="shared" si="32"/>
        <v>41267</v>
      </c>
      <c r="G965" s="221">
        <v>6007.12</v>
      </c>
      <c r="H965" s="217">
        <v>815</v>
      </c>
      <c r="I965" s="218" t="s">
        <v>454</v>
      </c>
      <c r="J965" s="217"/>
    </row>
    <row r="966" spans="1:10" x14ac:dyDescent="0.25">
      <c r="A966" s="217">
        <v>5510</v>
      </c>
      <c r="B966" s="217" t="s">
        <v>1707</v>
      </c>
      <c r="C966" s="217">
        <v>5510</v>
      </c>
      <c r="D966" s="217" t="s">
        <v>9333</v>
      </c>
      <c r="E966" s="219">
        <v>41233</v>
      </c>
      <c r="F966" s="220">
        <f t="shared" si="32"/>
        <v>41264</v>
      </c>
      <c r="G966" s="221">
        <v>6007.12</v>
      </c>
      <c r="H966" s="217">
        <v>816</v>
      </c>
      <c r="I966" s="218" t="s">
        <v>454</v>
      </c>
      <c r="J966" s="217"/>
    </row>
    <row r="967" spans="1:10" x14ac:dyDescent="0.25">
      <c r="A967" s="217">
        <v>4484</v>
      </c>
      <c r="B967" s="217" t="s">
        <v>7599</v>
      </c>
      <c r="C967" s="217">
        <v>4484</v>
      </c>
      <c r="D967" s="217" t="s">
        <v>11483</v>
      </c>
      <c r="E967" s="219">
        <v>41243</v>
      </c>
      <c r="F967" s="220">
        <f t="shared" si="32"/>
        <v>41274</v>
      </c>
      <c r="G967" s="221">
        <v>6007.12</v>
      </c>
      <c r="H967" s="217">
        <v>817</v>
      </c>
      <c r="I967" s="218" t="s">
        <v>454</v>
      </c>
      <c r="J967" s="217"/>
    </row>
    <row r="968" spans="1:10" x14ac:dyDescent="0.25">
      <c r="A968" s="217">
        <v>4485</v>
      </c>
      <c r="B968" s="217" t="s">
        <v>7599</v>
      </c>
      <c r="C968" s="217">
        <v>4485</v>
      </c>
      <c r="D968" s="217" t="s">
        <v>11487</v>
      </c>
      <c r="E968" s="219">
        <v>41243</v>
      </c>
      <c r="F968" s="220">
        <f t="shared" si="32"/>
        <v>41274</v>
      </c>
      <c r="G968" s="221">
        <v>6007.12</v>
      </c>
      <c r="H968" s="217">
        <v>817</v>
      </c>
      <c r="I968" s="218" t="s">
        <v>454</v>
      </c>
      <c r="J968" s="217"/>
    </row>
    <row r="969" spans="1:10" x14ac:dyDescent="0.25">
      <c r="A969" s="217">
        <v>3594</v>
      </c>
      <c r="B969" s="217" t="s">
        <v>3241</v>
      </c>
      <c r="C969" s="217">
        <v>3594</v>
      </c>
      <c r="D969" s="217" t="s">
        <v>9247</v>
      </c>
      <c r="E969" s="219">
        <v>41234</v>
      </c>
      <c r="F969" s="220">
        <f t="shared" si="32"/>
        <v>41265</v>
      </c>
      <c r="G969" s="221">
        <v>6007.12</v>
      </c>
      <c r="H969" s="217">
        <v>818</v>
      </c>
      <c r="I969" s="218" t="s">
        <v>613</v>
      </c>
      <c r="J969" s="217"/>
    </row>
    <row r="970" spans="1:10" x14ac:dyDescent="0.25">
      <c r="A970" s="217">
        <v>4358</v>
      </c>
      <c r="B970" s="217" t="s">
        <v>3248</v>
      </c>
      <c r="C970" s="217">
        <v>4358</v>
      </c>
      <c r="D970" s="217" t="s">
        <v>9300</v>
      </c>
      <c r="E970" s="219">
        <v>41233</v>
      </c>
      <c r="F970" s="220">
        <f t="shared" si="32"/>
        <v>41264</v>
      </c>
      <c r="G970" s="221">
        <v>6007.12</v>
      </c>
      <c r="H970" s="217">
        <v>819</v>
      </c>
      <c r="I970" s="218" t="s">
        <v>454</v>
      </c>
      <c r="J970" s="217"/>
    </row>
    <row r="971" spans="1:10" x14ac:dyDescent="0.25">
      <c r="A971" s="217">
        <v>4640</v>
      </c>
      <c r="B971" s="217" t="s">
        <v>8728</v>
      </c>
      <c r="C971" s="217">
        <v>4640</v>
      </c>
      <c r="D971" s="217" t="s">
        <v>9328</v>
      </c>
      <c r="E971" s="219">
        <v>41236</v>
      </c>
      <c r="F971" s="220">
        <f t="shared" si="32"/>
        <v>41267</v>
      </c>
      <c r="G971" s="221">
        <v>6007.12</v>
      </c>
      <c r="H971" s="217">
        <v>820</v>
      </c>
      <c r="I971" s="218" t="s">
        <v>454</v>
      </c>
      <c r="J971" s="217"/>
    </row>
    <row r="972" spans="1:10" x14ac:dyDescent="0.25">
      <c r="A972" s="217">
        <v>4237</v>
      </c>
      <c r="B972" s="217" t="s">
        <v>3255</v>
      </c>
      <c r="C972" s="217">
        <v>4237</v>
      </c>
      <c r="D972" s="217" t="s">
        <v>9294</v>
      </c>
      <c r="E972" s="219">
        <v>41234</v>
      </c>
      <c r="F972" s="220">
        <f t="shared" si="32"/>
        <v>41265</v>
      </c>
      <c r="G972" s="221">
        <v>6007.12</v>
      </c>
      <c r="H972" s="217">
        <v>821</v>
      </c>
      <c r="I972" s="218" t="s">
        <v>613</v>
      </c>
      <c r="J972" s="217"/>
    </row>
    <row r="973" spans="1:10" x14ac:dyDescent="0.25">
      <c r="A973" s="217">
        <v>4239</v>
      </c>
      <c r="B973" s="217" t="s">
        <v>3255</v>
      </c>
      <c r="C973" s="217">
        <v>4239</v>
      </c>
      <c r="D973" s="217" t="s">
        <v>8967</v>
      </c>
      <c r="E973" s="219">
        <v>41221</v>
      </c>
      <c r="F973" s="220">
        <f t="shared" si="32"/>
        <v>41252</v>
      </c>
      <c r="G973" s="221">
        <v>6007.12</v>
      </c>
      <c r="H973" s="217">
        <v>821</v>
      </c>
      <c r="I973" s="218" t="s">
        <v>613</v>
      </c>
      <c r="J973" s="217"/>
    </row>
    <row r="974" spans="1:10" x14ac:dyDescent="0.25">
      <c r="A974" s="217">
        <v>4235</v>
      </c>
      <c r="B974" s="217" t="s">
        <v>3255</v>
      </c>
      <c r="C974" s="217">
        <v>4235</v>
      </c>
      <c r="D974" s="217" t="s">
        <v>9296</v>
      </c>
      <c r="E974" s="219">
        <v>41236</v>
      </c>
      <c r="F974" s="220">
        <f t="shared" si="32"/>
        <v>41267</v>
      </c>
      <c r="G974" s="221">
        <v>6007.12</v>
      </c>
      <c r="H974" s="217">
        <v>821</v>
      </c>
      <c r="I974" s="218" t="s">
        <v>613</v>
      </c>
      <c r="J974" s="217"/>
    </row>
    <row r="975" spans="1:10" x14ac:dyDescent="0.25">
      <c r="A975" s="217">
        <v>4241</v>
      </c>
      <c r="B975" s="217" t="s">
        <v>3255</v>
      </c>
      <c r="C975" s="217">
        <v>4241</v>
      </c>
      <c r="D975" s="217" t="s">
        <v>9298</v>
      </c>
      <c r="E975" s="219">
        <v>41235</v>
      </c>
      <c r="F975" s="220">
        <f t="shared" si="32"/>
        <v>41266</v>
      </c>
      <c r="G975" s="221">
        <v>6007.12</v>
      </c>
      <c r="H975" s="217">
        <v>821</v>
      </c>
      <c r="I975" s="218" t="s">
        <v>613</v>
      </c>
      <c r="J975" s="217"/>
    </row>
    <row r="976" spans="1:10" x14ac:dyDescent="0.25">
      <c r="A976" s="217">
        <v>4364</v>
      </c>
      <c r="B976" s="217" t="s">
        <v>6930</v>
      </c>
      <c r="C976" s="217">
        <v>4364</v>
      </c>
      <c r="D976" s="217" t="s">
        <v>9442</v>
      </c>
      <c r="E976" s="219">
        <v>41240</v>
      </c>
      <c r="F976" s="220">
        <f t="shared" si="32"/>
        <v>41271</v>
      </c>
      <c r="G976" s="221">
        <v>6007.12</v>
      </c>
      <c r="H976" s="217">
        <v>822</v>
      </c>
      <c r="I976" s="218" t="s">
        <v>454</v>
      </c>
      <c r="J976" s="217"/>
    </row>
    <row r="977" spans="1:10" x14ac:dyDescent="0.25">
      <c r="A977" s="217">
        <v>4363</v>
      </c>
      <c r="B977" s="217" t="s">
        <v>6930</v>
      </c>
      <c r="C977" s="217">
        <v>4363</v>
      </c>
      <c r="D977" s="217" t="s">
        <v>9444</v>
      </c>
      <c r="E977" s="219">
        <v>41242</v>
      </c>
      <c r="F977" s="220">
        <f t="shared" si="32"/>
        <v>41273</v>
      </c>
      <c r="G977" s="221">
        <v>6007.12</v>
      </c>
      <c r="H977" s="217">
        <v>822</v>
      </c>
      <c r="I977" s="218" t="s">
        <v>454</v>
      </c>
      <c r="J977" s="217"/>
    </row>
    <row r="978" spans="1:10" x14ac:dyDescent="0.25">
      <c r="A978" s="217">
        <v>4645</v>
      </c>
      <c r="B978" s="217" t="s">
        <v>8748</v>
      </c>
      <c r="C978" s="217">
        <v>4645</v>
      </c>
      <c r="D978" s="217" t="s">
        <v>9330</v>
      </c>
      <c r="E978" s="219">
        <v>41236</v>
      </c>
      <c r="F978" s="220">
        <f t="shared" si="32"/>
        <v>41267</v>
      </c>
      <c r="G978" s="221">
        <v>6007.12</v>
      </c>
      <c r="H978" s="217">
        <v>823</v>
      </c>
      <c r="I978" s="218" t="s">
        <v>454</v>
      </c>
      <c r="J978" s="217"/>
    </row>
    <row r="979" spans="1:10" x14ac:dyDescent="0.25">
      <c r="A979" s="217">
        <v>4646</v>
      </c>
      <c r="B979" s="217" t="s">
        <v>8753</v>
      </c>
      <c r="C979" s="217">
        <v>4646</v>
      </c>
      <c r="D979" s="217" t="s">
        <v>11728</v>
      </c>
      <c r="E979" s="219">
        <v>41242</v>
      </c>
      <c r="F979" s="220">
        <f t="shared" si="32"/>
        <v>41273</v>
      </c>
      <c r="G979" s="221">
        <v>6007.12</v>
      </c>
      <c r="H979" s="217">
        <v>824</v>
      </c>
      <c r="I979" s="218" t="s">
        <v>454</v>
      </c>
      <c r="J979" s="217"/>
    </row>
    <row r="980" spans="1:10" x14ac:dyDescent="0.25">
      <c r="A980" s="217">
        <v>3675</v>
      </c>
      <c r="B980" s="217" t="s">
        <v>171</v>
      </c>
      <c r="C980" s="217">
        <v>3675</v>
      </c>
      <c r="D980" s="217" t="s">
        <v>8580</v>
      </c>
      <c r="E980" s="219">
        <v>41213</v>
      </c>
      <c r="F980" s="220">
        <f>E980+30</f>
        <v>41243</v>
      </c>
      <c r="G980" s="221">
        <v>6007.12</v>
      </c>
      <c r="H980" s="217">
        <v>825</v>
      </c>
      <c r="I980" s="218" t="s">
        <v>454</v>
      </c>
      <c r="J980" s="217"/>
    </row>
    <row r="981" spans="1:10" x14ac:dyDescent="0.25">
      <c r="A981" s="217">
        <v>4647</v>
      </c>
      <c r="B981" s="217" t="s">
        <v>8758</v>
      </c>
      <c r="C981" s="217">
        <v>4647</v>
      </c>
      <c r="D981" s="217" t="s">
        <v>9331</v>
      </c>
      <c r="E981" s="219">
        <v>41235</v>
      </c>
      <c r="F981" s="220">
        <f t="shared" si="32"/>
        <v>41266</v>
      </c>
      <c r="G981" s="221">
        <v>6007.12</v>
      </c>
      <c r="H981" s="217">
        <v>826</v>
      </c>
      <c r="I981" s="218" t="s">
        <v>454</v>
      </c>
      <c r="J981" s="217"/>
    </row>
    <row r="982" spans="1:10" x14ac:dyDescent="0.25">
      <c r="A982" s="217">
        <v>4370</v>
      </c>
      <c r="B982" s="217" t="s">
        <v>6877</v>
      </c>
      <c r="C982" s="217">
        <v>4370</v>
      </c>
      <c r="D982" s="217" t="s">
        <v>8587</v>
      </c>
      <c r="E982" s="219">
        <v>41213</v>
      </c>
      <c r="F982" s="220">
        <f>E982+30</f>
        <v>41243</v>
      </c>
      <c r="G982" s="221">
        <v>6007.12</v>
      </c>
      <c r="H982" s="217">
        <v>827</v>
      </c>
      <c r="I982" s="218" t="s">
        <v>454</v>
      </c>
      <c r="J982" s="217"/>
    </row>
    <row r="983" spans="1:10" x14ac:dyDescent="0.25">
      <c r="A983" s="217">
        <v>4368</v>
      </c>
      <c r="B983" s="217" t="s">
        <v>6877</v>
      </c>
      <c r="C983" s="217">
        <v>4368</v>
      </c>
      <c r="D983" s="217" t="s">
        <v>8864</v>
      </c>
      <c r="E983" s="219">
        <v>41221</v>
      </c>
      <c r="F983" s="220">
        <f t="shared" si="32"/>
        <v>41252</v>
      </c>
      <c r="G983" s="221">
        <v>6007.12</v>
      </c>
      <c r="H983" s="217">
        <v>827</v>
      </c>
      <c r="I983" s="218" t="s">
        <v>454</v>
      </c>
      <c r="J983" s="217"/>
    </row>
    <row r="984" spans="1:10" x14ac:dyDescent="0.25">
      <c r="A984" s="244">
        <v>4491</v>
      </c>
      <c r="B984" s="244" t="s">
        <v>7786</v>
      </c>
      <c r="C984" s="244">
        <v>4491</v>
      </c>
      <c r="D984" s="244" t="s">
        <v>12109</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7246</v>
      </c>
      <c r="C986" s="244">
        <v>4413</v>
      </c>
      <c r="D986" s="244" t="s">
        <v>12084</v>
      </c>
      <c r="E986" s="245">
        <v>41250</v>
      </c>
      <c r="F986" s="220">
        <f t="shared" si="32"/>
        <v>41281</v>
      </c>
      <c r="G986" s="246">
        <v>6007.12</v>
      </c>
      <c r="H986" s="244">
        <v>837</v>
      </c>
      <c r="I986" s="247" t="s">
        <v>454</v>
      </c>
      <c r="J986" s="244"/>
    </row>
    <row r="987" spans="1:10" x14ac:dyDescent="0.25">
      <c r="A987" s="244">
        <v>4530</v>
      </c>
      <c r="B987" s="244" t="s">
        <v>1855</v>
      </c>
      <c r="C987" s="244">
        <v>4530</v>
      </c>
      <c r="D987" s="244" t="s">
        <v>13160</v>
      </c>
      <c r="E987" s="245">
        <v>41263</v>
      </c>
      <c r="F987" s="220">
        <f t="shared" si="32"/>
        <v>41294</v>
      </c>
      <c r="G987" s="246">
        <v>6007.12</v>
      </c>
      <c r="H987" s="244">
        <v>838</v>
      </c>
      <c r="I987" s="247" t="s">
        <v>454</v>
      </c>
      <c r="J987" s="244"/>
    </row>
    <row r="988" spans="1:10" x14ac:dyDescent="0.25">
      <c r="A988" s="244">
        <v>4495</v>
      </c>
      <c r="B988" s="244" t="s">
        <v>7648</v>
      </c>
      <c r="C988" s="244">
        <v>4495</v>
      </c>
      <c r="D988" s="244" t="s">
        <v>9311</v>
      </c>
      <c r="E988" s="245">
        <v>41261</v>
      </c>
      <c r="F988" s="220">
        <f t="shared" si="32"/>
        <v>41292</v>
      </c>
      <c r="G988" s="246">
        <v>6007.12</v>
      </c>
      <c r="H988" s="244">
        <v>839</v>
      </c>
      <c r="I988" s="247" t="s">
        <v>454</v>
      </c>
      <c r="J988" s="244"/>
    </row>
    <row r="989" spans="1:10" x14ac:dyDescent="0.25">
      <c r="A989" s="244">
        <v>4417</v>
      </c>
      <c r="B989" s="244" t="s">
        <v>7251</v>
      </c>
      <c r="C989" s="244">
        <v>4417</v>
      </c>
      <c r="D989" s="244" t="s">
        <v>12087</v>
      </c>
      <c r="E989" s="245">
        <v>41255</v>
      </c>
      <c r="F989" s="220">
        <f t="shared" si="32"/>
        <v>41286</v>
      </c>
      <c r="G989" s="246">
        <v>6007.12</v>
      </c>
      <c r="H989" s="244">
        <v>840</v>
      </c>
      <c r="I989" s="247" t="s">
        <v>454</v>
      </c>
      <c r="J989" s="244"/>
    </row>
    <row r="990" spans="1:10" x14ac:dyDescent="0.25">
      <c r="A990" s="244">
        <v>4426</v>
      </c>
      <c r="B990" s="244" t="s">
        <v>7251</v>
      </c>
      <c r="C990" s="244">
        <v>4426</v>
      </c>
      <c r="D990" s="244" t="s">
        <v>12728</v>
      </c>
      <c r="E990" s="245">
        <v>41257</v>
      </c>
      <c r="F990" s="220">
        <f t="shared" si="32"/>
        <v>41288</v>
      </c>
      <c r="G990" s="246">
        <v>6007.12</v>
      </c>
      <c r="H990" s="244">
        <v>840</v>
      </c>
      <c r="I990" s="247" t="s">
        <v>454</v>
      </c>
      <c r="J990" s="244"/>
    </row>
    <row r="991" spans="1:10" x14ac:dyDescent="0.25">
      <c r="A991" s="244">
        <v>4416</v>
      </c>
      <c r="B991" s="244" t="s">
        <v>7251</v>
      </c>
      <c r="C991" s="244">
        <v>4416</v>
      </c>
      <c r="D991" s="244" t="s">
        <v>11926</v>
      </c>
      <c r="E991" s="245">
        <v>41249</v>
      </c>
      <c r="F991" s="220">
        <f t="shared" si="32"/>
        <v>41280</v>
      </c>
      <c r="G991" s="246">
        <v>6007.12</v>
      </c>
      <c r="H991" s="244">
        <v>840</v>
      </c>
      <c r="I991" s="247" t="s">
        <v>454</v>
      </c>
      <c r="J991" s="244"/>
    </row>
    <row r="992" spans="1:10" x14ac:dyDescent="0.25">
      <c r="A992" s="244">
        <v>4419</v>
      </c>
      <c r="B992" s="244" t="s">
        <v>7251</v>
      </c>
      <c r="C992" s="244">
        <v>4419</v>
      </c>
      <c r="D992" s="244" t="s">
        <v>12601</v>
      </c>
      <c r="E992" s="245">
        <v>41255</v>
      </c>
      <c r="F992" s="220">
        <f t="shared" si="32"/>
        <v>41286</v>
      </c>
      <c r="G992" s="246">
        <v>6007.12</v>
      </c>
      <c r="H992" s="244">
        <v>840</v>
      </c>
      <c r="I992" s="247" t="s">
        <v>454</v>
      </c>
      <c r="J992" s="244"/>
    </row>
    <row r="993" spans="1:10" x14ac:dyDescent="0.25">
      <c r="A993" s="244">
        <v>4415</v>
      </c>
      <c r="B993" s="244" t="s">
        <v>7251</v>
      </c>
      <c r="C993" s="244">
        <v>4415</v>
      </c>
      <c r="D993" s="244" t="s">
        <v>12089</v>
      </c>
      <c r="E993" s="245">
        <v>41254</v>
      </c>
      <c r="F993" s="220">
        <f t="shared" si="32"/>
        <v>41285</v>
      </c>
      <c r="G993" s="246">
        <v>6007.12</v>
      </c>
      <c r="H993" s="244">
        <v>840</v>
      </c>
      <c r="I993" s="247" t="s">
        <v>454</v>
      </c>
      <c r="J993" s="244"/>
    </row>
    <row r="994" spans="1:10" x14ac:dyDescent="0.25">
      <c r="A994" s="244">
        <v>4431</v>
      </c>
      <c r="B994" s="244" t="s">
        <v>7251</v>
      </c>
      <c r="C994" s="244">
        <v>4431</v>
      </c>
      <c r="D994" s="244" t="s">
        <v>12731</v>
      </c>
      <c r="E994" s="245">
        <v>41257</v>
      </c>
      <c r="F994" s="220">
        <f t="shared" si="32"/>
        <v>41288</v>
      </c>
      <c r="G994" s="246">
        <v>6007.12</v>
      </c>
      <c r="H994" s="244">
        <v>840</v>
      </c>
      <c r="I994" s="247" t="s">
        <v>454</v>
      </c>
      <c r="J994" s="244"/>
    </row>
    <row r="995" spans="1:10" x14ac:dyDescent="0.25">
      <c r="A995" s="244">
        <v>4430</v>
      </c>
      <c r="B995" s="244" t="s">
        <v>7251</v>
      </c>
      <c r="C995" s="244">
        <v>4430</v>
      </c>
      <c r="D995" s="244" t="s">
        <v>12604</v>
      </c>
      <c r="E995" s="245">
        <v>41255</v>
      </c>
      <c r="F995" s="220">
        <f t="shared" si="32"/>
        <v>41286</v>
      </c>
      <c r="G995" s="246">
        <v>6007.12</v>
      </c>
      <c r="H995" s="244">
        <v>840</v>
      </c>
      <c r="I995" s="247" t="s">
        <v>454</v>
      </c>
      <c r="J995" s="244"/>
    </row>
    <row r="996" spans="1:10" x14ac:dyDescent="0.25">
      <c r="A996" s="244">
        <v>4428</v>
      </c>
      <c r="B996" s="244" t="s">
        <v>7251</v>
      </c>
      <c r="C996" s="244">
        <v>4428</v>
      </c>
      <c r="D996" s="244" t="s">
        <v>12092</v>
      </c>
      <c r="E996" s="245">
        <v>41253</v>
      </c>
      <c r="F996" s="220">
        <f t="shared" si="32"/>
        <v>41284</v>
      </c>
      <c r="G996" s="246">
        <v>6007.12</v>
      </c>
      <c r="H996" s="244">
        <v>840</v>
      </c>
      <c r="I996" s="247" t="s">
        <v>454</v>
      </c>
      <c r="J996" s="244"/>
    </row>
    <row r="997" spans="1:10" x14ac:dyDescent="0.25">
      <c r="A997" s="244">
        <v>4418</v>
      </c>
      <c r="B997" s="244" t="s">
        <v>7251</v>
      </c>
      <c r="C997" s="244">
        <v>4418</v>
      </c>
      <c r="D997" s="244" t="s">
        <v>12095</v>
      </c>
      <c r="E997" s="245">
        <v>41253</v>
      </c>
      <c r="F997" s="220">
        <f t="shared" si="32"/>
        <v>41284</v>
      </c>
      <c r="G997" s="246">
        <v>6007.12</v>
      </c>
      <c r="H997" s="244">
        <v>840</v>
      </c>
      <c r="I997" s="247" t="s">
        <v>454</v>
      </c>
      <c r="J997" s="244"/>
    </row>
    <row r="998" spans="1:10" x14ac:dyDescent="0.25">
      <c r="A998" s="244">
        <v>4425</v>
      </c>
      <c r="B998" s="244" t="s">
        <v>7251</v>
      </c>
      <c r="C998" s="244">
        <v>4425</v>
      </c>
      <c r="D998" s="244" t="s">
        <v>12098</v>
      </c>
      <c r="E998" s="245">
        <v>41253</v>
      </c>
      <c r="F998" s="220">
        <f t="shared" si="32"/>
        <v>41284</v>
      </c>
      <c r="G998" s="246">
        <v>6007.12</v>
      </c>
      <c r="H998" s="244">
        <v>840</v>
      </c>
      <c r="I998" s="247" t="s">
        <v>454</v>
      </c>
      <c r="J998" s="244"/>
    </row>
    <row r="999" spans="1:10" x14ac:dyDescent="0.25">
      <c r="A999" s="244">
        <v>4424</v>
      </c>
      <c r="B999" s="244" t="s">
        <v>7251</v>
      </c>
      <c r="C999" s="244">
        <v>4424</v>
      </c>
      <c r="D999" s="244" t="s">
        <v>11929</v>
      </c>
      <c r="E999" s="245">
        <v>41248</v>
      </c>
      <c r="F999" s="220">
        <f t="shared" si="32"/>
        <v>41279</v>
      </c>
      <c r="G999" s="246">
        <v>6007.12</v>
      </c>
      <c r="H999" s="244">
        <v>840</v>
      </c>
      <c r="I999" s="247" t="s">
        <v>454</v>
      </c>
      <c r="J999" s="244"/>
    </row>
    <row r="1000" spans="1:10" x14ac:dyDescent="0.25">
      <c r="A1000" s="244">
        <v>4422</v>
      </c>
      <c r="B1000" s="244" t="s">
        <v>7251</v>
      </c>
      <c r="C1000" s="244">
        <v>4422</v>
      </c>
      <c r="D1000" s="244" t="s">
        <v>11373</v>
      </c>
      <c r="E1000" s="245">
        <v>41247</v>
      </c>
      <c r="F1000" s="220">
        <f t="shared" si="32"/>
        <v>41278</v>
      </c>
      <c r="G1000" s="246">
        <v>6007.12</v>
      </c>
      <c r="H1000" s="244">
        <v>840</v>
      </c>
      <c r="I1000" s="247" t="s">
        <v>454</v>
      </c>
      <c r="J1000" s="244"/>
    </row>
    <row r="1001" spans="1:10" x14ac:dyDescent="0.25">
      <c r="A1001" s="244">
        <v>4421</v>
      </c>
      <c r="B1001" s="244" t="s">
        <v>7251</v>
      </c>
      <c r="C1001" s="244">
        <v>4421</v>
      </c>
      <c r="D1001" s="244" t="s">
        <v>12607</v>
      </c>
      <c r="E1001" s="245">
        <v>41256</v>
      </c>
      <c r="F1001" s="220">
        <f t="shared" si="32"/>
        <v>41287</v>
      </c>
      <c r="G1001" s="246">
        <v>6007.12</v>
      </c>
      <c r="H1001" s="244">
        <v>840</v>
      </c>
      <c r="I1001" s="247" t="s">
        <v>454</v>
      </c>
      <c r="J1001" s="244"/>
    </row>
    <row r="1002" spans="1:10" x14ac:dyDescent="0.25">
      <c r="A1002" s="244">
        <v>4420</v>
      </c>
      <c r="B1002" s="244" t="s">
        <v>7251</v>
      </c>
      <c r="C1002" s="244">
        <v>4420</v>
      </c>
      <c r="D1002" s="244" t="s">
        <v>11830</v>
      </c>
      <c r="E1002" s="245">
        <v>41248</v>
      </c>
      <c r="F1002" s="220">
        <f t="shared" si="32"/>
        <v>41279</v>
      </c>
      <c r="G1002" s="246">
        <v>6007.12</v>
      </c>
      <c r="H1002" s="244">
        <v>840</v>
      </c>
      <c r="I1002" s="247" t="s">
        <v>454</v>
      </c>
      <c r="J1002" s="244"/>
    </row>
    <row r="1003" spans="1:10" x14ac:dyDescent="0.25">
      <c r="A1003" s="244">
        <v>4496</v>
      </c>
      <c r="B1003" s="244" t="s">
        <v>7663</v>
      </c>
      <c r="C1003" s="244">
        <v>4496</v>
      </c>
      <c r="D1003" s="244" t="s">
        <v>13452</v>
      </c>
      <c r="E1003" s="245">
        <v>41264</v>
      </c>
      <c r="F1003" s="220">
        <f t="shared" si="32"/>
        <v>41295</v>
      </c>
      <c r="G1003" s="246">
        <v>6007.12</v>
      </c>
      <c r="H1003" s="244">
        <v>841</v>
      </c>
      <c r="I1003" s="247" t="s">
        <v>454</v>
      </c>
      <c r="J1003" s="244"/>
    </row>
    <row r="1004" spans="1:10" x14ac:dyDescent="0.25">
      <c r="A1004" s="244">
        <v>4532</v>
      </c>
      <c r="B1004" s="244" t="s">
        <v>7853</v>
      </c>
      <c r="C1004" s="244">
        <v>4532</v>
      </c>
      <c r="D1004" s="244" t="s">
        <v>12755</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12079</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12081</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12594</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12597</v>
      </c>
      <c r="E1008" s="245">
        <v>41254</v>
      </c>
      <c r="F1008" s="220">
        <f t="shared" si="32"/>
        <v>41285</v>
      </c>
      <c r="G1008" s="246">
        <v>6007.12</v>
      </c>
      <c r="H1008" s="244">
        <v>843</v>
      </c>
      <c r="I1008" s="247" t="s">
        <v>454</v>
      </c>
      <c r="J1008" s="244"/>
    </row>
    <row r="1009" spans="1:10" x14ac:dyDescent="0.25">
      <c r="A1009" s="244">
        <v>4498</v>
      </c>
      <c r="B1009" s="244" t="s">
        <v>7673</v>
      </c>
      <c r="C1009" s="244">
        <v>4498</v>
      </c>
      <c r="D1009" s="244" t="s">
        <v>13151</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12563</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9246</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17842</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12557</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12794</v>
      </c>
      <c r="E1014" s="245">
        <v>41260</v>
      </c>
      <c r="F1014" s="220">
        <f t="shared" si="32"/>
        <v>41291</v>
      </c>
      <c r="G1014" s="246">
        <v>6007.12</v>
      </c>
      <c r="H1014" s="244">
        <v>848</v>
      </c>
      <c r="I1014" s="247" t="s">
        <v>613</v>
      </c>
      <c r="J1014" s="244"/>
    </row>
    <row r="1015" spans="1:10" x14ac:dyDescent="0.25">
      <c r="A1015" s="244">
        <v>4500</v>
      </c>
      <c r="B1015" s="244" t="s">
        <v>7682</v>
      </c>
      <c r="C1015" s="244">
        <v>4500</v>
      </c>
      <c r="D1015" s="244" t="s">
        <v>11838</v>
      </c>
      <c r="E1015" s="245">
        <v>41247</v>
      </c>
      <c r="F1015" s="220">
        <f t="shared" si="32"/>
        <v>41278</v>
      </c>
      <c r="G1015" s="246">
        <v>6007.12</v>
      </c>
      <c r="H1015" s="244">
        <v>849</v>
      </c>
      <c r="I1015" s="247" t="s">
        <v>454</v>
      </c>
      <c r="J1015" s="244"/>
    </row>
    <row r="1016" spans="1:10" x14ac:dyDescent="0.25">
      <c r="A1016" s="244">
        <v>4501</v>
      </c>
      <c r="B1016" s="244" t="s">
        <v>7685</v>
      </c>
      <c r="C1016" s="244">
        <v>4501</v>
      </c>
      <c r="D1016" s="244" t="s">
        <v>13154</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9256</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13094</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6168</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12710</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x14ac:dyDescent="0.25">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x14ac:dyDescent="0.25">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9208</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13167</v>
      </c>
      <c r="E1027" s="245">
        <v>41262</v>
      </c>
      <c r="F1027" s="220">
        <f t="shared" si="32"/>
        <v>41293</v>
      </c>
      <c r="G1027" s="246">
        <v>6007.12</v>
      </c>
      <c r="H1027" s="244">
        <f>H1026</f>
        <v>856</v>
      </c>
      <c r="I1027" s="247" t="s">
        <v>454</v>
      </c>
      <c r="J1027" s="244"/>
    </row>
    <row r="1028" spans="1:10" x14ac:dyDescent="0.25">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x14ac:dyDescent="0.25">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x14ac:dyDescent="0.25">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x14ac:dyDescent="0.25">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x14ac:dyDescent="0.25">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x14ac:dyDescent="0.25">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x14ac:dyDescent="0.25">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x14ac:dyDescent="0.25">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x14ac:dyDescent="0.25">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x14ac:dyDescent="0.25">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x14ac:dyDescent="0.25">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x14ac:dyDescent="0.25">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x14ac:dyDescent="0.25">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x14ac:dyDescent="0.25">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x14ac:dyDescent="0.25">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x14ac:dyDescent="0.25">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x14ac:dyDescent="0.25">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x14ac:dyDescent="0.25">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x14ac:dyDescent="0.25">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x14ac:dyDescent="0.25">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x14ac:dyDescent="0.25">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x14ac:dyDescent="0.25">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x14ac:dyDescent="0.25">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x14ac:dyDescent="0.25">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x14ac:dyDescent="0.25">
      <c r="A1062" s="244">
        <v>4590</v>
      </c>
      <c r="B1062" s="244" t="s">
        <v>6389</v>
      </c>
      <c r="C1062" s="244">
        <v>4590</v>
      </c>
      <c r="D1062" s="244" t="s">
        <v>12117</v>
      </c>
      <c r="E1062" s="245">
        <v>41261</v>
      </c>
      <c r="F1062" s="220">
        <f t="shared" si="33"/>
        <v>41292</v>
      </c>
      <c r="G1062" s="246">
        <v>6007.12</v>
      </c>
      <c r="H1062" s="244">
        <v>881</v>
      </c>
      <c r="I1062" s="247" t="s">
        <v>454</v>
      </c>
      <c r="J1062" s="244"/>
    </row>
    <row r="1063" spans="1:10" x14ac:dyDescent="0.25">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x14ac:dyDescent="0.25">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x14ac:dyDescent="0.25">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x14ac:dyDescent="0.25">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x14ac:dyDescent="0.25">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x14ac:dyDescent="0.25">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x14ac:dyDescent="0.25">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x14ac:dyDescent="0.25">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x14ac:dyDescent="0.25">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x14ac:dyDescent="0.25">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x14ac:dyDescent="0.25">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x14ac:dyDescent="0.25">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x14ac:dyDescent="0.25">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x14ac:dyDescent="0.25">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x14ac:dyDescent="0.25">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x14ac:dyDescent="0.25">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x14ac:dyDescent="0.25">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x14ac:dyDescent="0.25">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x14ac:dyDescent="0.25">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x14ac:dyDescent="0.25">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x14ac:dyDescent="0.25">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x14ac:dyDescent="0.25">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x14ac:dyDescent="0.25">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x14ac:dyDescent="0.25">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x14ac:dyDescent="0.25">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x14ac:dyDescent="0.25">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x14ac:dyDescent="0.25">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x14ac:dyDescent="0.25">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x14ac:dyDescent="0.25">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x14ac:dyDescent="0.25">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x14ac:dyDescent="0.25">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x14ac:dyDescent="0.25">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x14ac:dyDescent="0.25">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x14ac:dyDescent="0.25">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x14ac:dyDescent="0.25">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x14ac:dyDescent="0.25">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x14ac:dyDescent="0.25">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x14ac:dyDescent="0.25">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x14ac:dyDescent="0.25">
      <c r="A1129" s="244">
        <v>4049</v>
      </c>
      <c r="B1129" s="244" t="s">
        <v>5402</v>
      </c>
      <c r="C1129" s="244">
        <v>4049</v>
      </c>
      <c r="D1129" s="244" t="s">
        <v>6269</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x14ac:dyDescent="0.25">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x14ac:dyDescent="0.25">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x14ac:dyDescent="0.25">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x14ac:dyDescent="0.25">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x14ac:dyDescent="0.25">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x14ac:dyDescent="0.25">
      <c r="A1141" s="244">
        <v>3991</v>
      </c>
      <c r="B1141" s="244" t="s">
        <v>5411</v>
      </c>
      <c r="C1141" s="244">
        <v>3991</v>
      </c>
      <c r="D1141" s="244" t="s">
        <v>12023</v>
      </c>
      <c r="E1141" s="245">
        <v>41256</v>
      </c>
      <c r="F1141" s="220">
        <f t="shared" si="38"/>
        <v>41287</v>
      </c>
      <c r="G1141" s="246">
        <v>6007.12</v>
      </c>
      <c r="H1141" s="244">
        <v>918</v>
      </c>
      <c r="I1141" s="247" t="s">
        <v>454</v>
      </c>
      <c r="J1141" s="244"/>
    </row>
    <row r="1142" spans="1:10" x14ac:dyDescent="0.25">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x14ac:dyDescent="0.25">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9276</v>
      </c>
      <c r="E1145" s="245">
        <v>41256</v>
      </c>
      <c r="F1145" s="220">
        <f t="shared" si="38"/>
        <v>41287</v>
      </c>
      <c r="G1145" s="246">
        <v>6007.12</v>
      </c>
      <c r="H1145" s="244">
        <f>H1144</f>
        <v>919</v>
      </c>
      <c r="I1145" s="247" t="s">
        <v>454</v>
      </c>
      <c r="J1145" s="244"/>
    </row>
    <row r="1146" spans="1:10" x14ac:dyDescent="0.25">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x14ac:dyDescent="0.25">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x14ac:dyDescent="0.25">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x14ac:dyDescent="0.25">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x14ac:dyDescent="0.25">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x14ac:dyDescent="0.25">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x14ac:dyDescent="0.25">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x14ac:dyDescent="0.25">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x14ac:dyDescent="0.25">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x14ac:dyDescent="0.25">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x14ac:dyDescent="0.25">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x14ac:dyDescent="0.25">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x14ac:dyDescent="0.25">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x14ac:dyDescent="0.25">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x14ac:dyDescent="0.25">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x14ac:dyDescent="0.25">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x14ac:dyDescent="0.25">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x14ac:dyDescent="0.25">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x14ac:dyDescent="0.25">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x14ac:dyDescent="0.25">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x14ac:dyDescent="0.25">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x14ac:dyDescent="0.25">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x14ac:dyDescent="0.25">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x14ac:dyDescent="0.25">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x14ac:dyDescent="0.25">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x14ac:dyDescent="0.25">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x14ac:dyDescent="0.25">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x14ac:dyDescent="0.25">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x14ac:dyDescent="0.25">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x14ac:dyDescent="0.25">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x14ac:dyDescent="0.25">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x14ac:dyDescent="0.25">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x14ac:dyDescent="0.25">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x14ac:dyDescent="0.25">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x14ac:dyDescent="0.25">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x14ac:dyDescent="0.25">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x14ac:dyDescent="0.25">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x14ac:dyDescent="0.25">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x14ac:dyDescent="0.25">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x14ac:dyDescent="0.25">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x14ac:dyDescent="0.25">
      <c r="A1213" s="217">
        <v>4427</v>
      </c>
      <c r="B1213" s="217" t="s">
        <v>7251</v>
      </c>
      <c r="C1213" s="217">
        <v>4427</v>
      </c>
      <c r="D1213" s="217" t="s">
        <v>13583</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x14ac:dyDescent="0.25">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17848</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17854</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x14ac:dyDescent="0.25">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x14ac:dyDescent="0.25">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x14ac:dyDescent="0.25">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x14ac:dyDescent="0.25">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x14ac:dyDescent="0.25">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x14ac:dyDescent="0.25">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7571</v>
      </c>
      <c r="E1232" s="219">
        <v>41281</v>
      </c>
      <c r="F1232" s="220">
        <f t="shared" si="45"/>
        <v>41312</v>
      </c>
      <c r="G1232" s="221">
        <v>6007.12</v>
      </c>
      <c r="H1232" s="217">
        <f>H1231</f>
        <v>984</v>
      </c>
      <c r="I1232" s="218" t="s">
        <v>454</v>
      </c>
      <c r="J1232" s="217"/>
    </row>
    <row r="1233" spans="1:10" x14ac:dyDescent="0.25">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x14ac:dyDescent="0.25">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x14ac:dyDescent="0.25">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x14ac:dyDescent="0.25">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x14ac:dyDescent="0.25">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x14ac:dyDescent="0.25">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x14ac:dyDescent="0.25">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x14ac:dyDescent="0.25">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x14ac:dyDescent="0.25">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x14ac:dyDescent="0.25">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x14ac:dyDescent="0.25">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x14ac:dyDescent="0.25">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x14ac:dyDescent="0.25">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x14ac:dyDescent="0.25">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x14ac:dyDescent="0.25">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x14ac:dyDescent="0.25">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x14ac:dyDescent="0.25">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x14ac:dyDescent="0.25">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x14ac:dyDescent="0.25">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x14ac:dyDescent="0.25">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x14ac:dyDescent="0.25">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x14ac:dyDescent="0.25">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x14ac:dyDescent="0.25">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x14ac:dyDescent="0.25">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x14ac:dyDescent="0.25">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x14ac:dyDescent="0.25">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x14ac:dyDescent="0.25">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x14ac:dyDescent="0.25">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x14ac:dyDescent="0.25">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x14ac:dyDescent="0.25">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x14ac:dyDescent="0.25">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x14ac:dyDescent="0.25">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x14ac:dyDescent="0.25">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x14ac:dyDescent="0.25">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x14ac:dyDescent="0.25">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x14ac:dyDescent="0.25">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x14ac:dyDescent="0.25">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x14ac:dyDescent="0.25">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x14ac:dyDescent="0.25">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x14ac:dyDescent="0.25">
      <c r="A1276" s="217">
        <v>5546</v>
      </c>
      <c r="B1276" s="217" t="s">
        <v>9056</v>
      </c>
      <c r="C1276" s="217">
        <v>5546</v>
      </c>
      <c r="D1276" s="217" t="s">
        <v>14080</v>
      </c>
      <c r="E1276" s="219">
        <v>41290</v>
      </c>
      <c r="F1276" s="220">
        <f t="shared" si="45"/>
        <v>41321</v>
      </c>
      <c r="G1276" s="221">
        <v>6007.12</v>
      </c>
      <c r="H1276" s="217">
        <v>1003</v>
      </c>
      <c r="I1276" s="218" t="s">
        <v>14017</v>
      </c>
      <c r="J1276" s="217"/>
    </row>
    <row r="1277" spans="1:10" x14ac:dyDescent="0.25">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x14ac:dyDescent="0.25">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x14ac:dyDescent="0.25">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x14ac:dyDescent="0.25">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x14ac:dyDescent="0.25">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x14ac:dyDescent="0.25">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x14ac:dyDescent="0.25">
      <c r="A1283" s="244">
        <v>5310</v>
      </c>
      <c r="B1283" s="244" t="s">
        <v>7692</v>
      </c>
      <c r="C1283" s="244">
        <v>5310</v>
      </c>
      <c r="D1283" s="244" t="s">
        <v>14747</v>
      </c>
      <c r="E1283" s="245">
        <v>41306</v>
      </c>
      <c r="F1283" s="220">
        <f t="shared" si="45"/>
        <v>41337</v>
      </c>
      <c r="G1283" s="246">
        <v>6007.12</v>
      </c>
      <c r="H1283" s="244">
        <v>1008</v>
      </c>
      <c r="I1283" s="247" t="s">
        <v>14017</v>
      </c>
      <c r="J1283" s="244"/>
    </row>
    <row r="1284" spans="1:10" x14ac:dyDescent="0.25">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x14ac:dyDescent="0.25">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x14ac:dyDescent="0.25">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x14ac:dyDescent="0.25">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x14ac:dyDescent="0.25">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x14ac:dyDescent="0.25">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x14ac:dyDescent="0.25">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x14ac:dyDescent="0.25">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x14ac:dyDescent="0.25">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x14ac:dyDescent="0.25">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x14ac:dyDescent="0.25">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x14ac:dyDescent="0.25">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x14ac:dyDescent="0.25">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x14ac:dyDescent="0.25">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x14ac:dyDescent="0.25">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x14ac:dyDescent="0.25">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x14ac:dyDescent="0.25">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x14ac:dyDescent="0.25">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x14ac:dyDescent="0.25">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x14ac:dyDescent="0.25">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x14ac:dyDescent="0.25">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x14ac:dyDescent="0.25">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x14ac:dyDescent="0.25">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x14ac:dyDescent="0.25">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x14ac:dyDescent="0.25">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x14ac:dyDescent="0.25">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x14ac:dyDescent="0.25">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x14ac:dyDescent="0.25">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x14ac:dyDescent="0.25">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x14ac:dyDescent="0.25">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x14ac:dyDescent="0.25">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x14ac:dyDescent="0.25">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x14ac:dyDescent="0.25">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x14ac:dyDescent="0.25">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x14ac:dyDescent="0.25">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x14ac:dyDescent="0.25">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x14ac:dyDescent="0.25">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x14ac:dyDescent="0.25">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x14ac:dyDescent="0.25">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x14ac:dyDescent="0.25">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x14ac:dyDescent="0.25">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x14ac:dyDescent="0.25">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x14ac:dyDescent="0.25">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x14ac:dyDescent="0.25">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x14ac:dyDescent="0.25">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x14ac:dyDescent="0.25">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x14ac:dyDescent="0.25">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x14ac:dyDescent="0.25">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x14ac:dyDescent="0.25">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x14ac:dyDescent="0.25">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x14ac:dyDescent="0.25">
      <c r="A1349" s="244">
        <v>5553</v>
      </c>
      <c r="B1349" s="244" t="s">
        <v>813</v>
      </c>
      <c r="C1349" s="244">
        <v>5553</v>
      </c>
      <c r="D1349" s="244" t="s">
        <v>14720</v>
      </c>
      <c r="E1349" s="245">
        <v>41309</v>
      </c>
      <c r="F1349" s="220">
        <f t="shared" si="52"/>
        <v>41340</v>
      </c>
      <c r="G1349" s="246">
        <v>6007.12</v>
      </c>
      <c r="H1349" s="244">
        <v>1042</v>
      </c>
      <c r="I1349" s="247" t="s">
        <v>454</v>
      </c>
      <c r="J1349" s="244"/>
    </row>
    <row r="1350" spans="1:10" x14ac:dyDescent="0.25">
      <c r="A1350" s="217">
        <v>4492</v>
      </c>
      <c r="B1350" s="217" t="s">
        <v>7624</v>
      </c>
      <c r="C1350" s="217">
        <v>4492</v>
      </c>
      <c r="D1350" s="217" t="s">
        <v>15751</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x14ac:dyDescent="0.25">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x14ac:dyDescent="0.25">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x14ac:dyDescent="0.25">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x14ac:dyDescent="0.25">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x14ac:dyDescent="0.25">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x14ac:dyDescent="0.25">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x14ac:dyDescent="0.25">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x14ac:dyDescent="0.25">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x14ac:dyDescent="0.25">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x14ac:dyDescent="0.25">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x14ac:dyDescent="0.25">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x14ac:dyDescent="0.25">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x14ac:dyDescent="0.25">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x14ac:dyDescent="0.25">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x14ac:dyDescent="0.25">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x14ac:dyDescent="0.25">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x14ac:dyDescent="0.25">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x14ac:dyDescent="0.25">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x14ac:dyDescent="0.25">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x14ac:dyDescent="0.25">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x14ac:dyDescent="0.25">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x14ac:dyDescent="0.25">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x14ac:dyDescent="0.25">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x14ac:dyDescent="0.25">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x14ac:dyDescent="0.25">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x14ac:dyDescent="0.25">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x14ac:dyDescent="0.25">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x14ac:dyDescent="0.25">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x14ac:dyDescent="0.25">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x14ac:dyDescent="0.25">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x14ac:dyDescent="0.25">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x14ac:dyDescent="0.25">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x14ac:dyDescent="0.25">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x14ac:dyDescent="0.25">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x14ac:dyDescent="0.25">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x14ac:dyDescent="0.25">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x14ac:dyDescent="0.25">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x14ac:dyDescent="0.25">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x14ac:dyDescent="0.25">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x14ac:dyDescent="0.25">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x14ac:dyDescent="0.25">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x14ac:dyDescent="0.25">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x14ac:dyDescent="0.25">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x14ac:dyDescent="0.25">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x14ac:dyDescent="0.25">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x14ac:dyDescent="0.25">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x14ac:dyDescent="0.25">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x14ac:dyDescent="0.25">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x14ac:dyDescent="0.25">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x14ac:dyDescent="0.25">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x14ac:dyDescent="0.25">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x14ac:dyDescent="0.25">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x14ac:dyDescent="0.25">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x14ac:dyDescent="0.25">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x14ac:dyDescent="0.25">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x14ac:dyDescent="0.25">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x14ac:dyDescent="0.25">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x14ac:dyDescent="0.25">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x14ac:dyDescent="0.25">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x14ac:dyDescent="0.25">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x14ac:dyDescent="0.25">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x14ac:dyDescent="0.25">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x14ac:dyDescent="0.25">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x14ac:dyDescent="0.25">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x14ac:dyDescent="0.25">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x14ac:dyDescent="0.25">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x14ac:dyDescent="0.25">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x14ac:dyDescent="0.25">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x14ac:dyDescent="0.25">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x14ac:dyDescent="0.25">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x14ac:dyDescent="0.25">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x14ac:dyDescent="0.25">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x14ac:dyDescent="0.25">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x14ac:dyDescent="0.25">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x14ac:dyDescent="0.25">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16232</v>
      </c>
      <c r="E1441" s="44">
        <v>41376</v>
      </c>
      <c r="F1441" s="220">
        <f t="shared" si="56"/>
        <v>41407</v>
      </c>
    </row>
    <row r="1442" spans="1:6" x14ac:dyDescent="0.25">
      <c r="A1442" s="20">
        <v>3483</v>
      </c>
      <c r="B1442" s="29" t="s">
        <v>119</v>
      </c>
      <c r="C1442" s="20">
        <v>3483</v>
      </c>
      <c r="D1442" t="s">
        <v>15442</v>
      </c>
      <c r="E1442" s="44">
        <v>41373</v>
      </c>
      <c r="F1442" s="220">
        <f t="shared" si="56"/>
        <v>41404</v>
      </c>
    </row>
    <row r="1443" spans="1:6" x14ac:dyDescent="0.25">
      <c r="A1443" s="20">
        <v>3601</v>
      </c>
      <c r="B1443" s="10" t="s">
        <v>3259</v>
      </c>
      <c r="C1443" s="20">
        <v>3601</v>
      </c>
      <c r="D1443" t="s">
        <v>15904</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17487</v>
      </c>
      <c r="E1446" s="13">
        <v>41383</v>
      </c>
      <c r="F1446" s="220">
        <f t="shared" si="56"/>
        <v>41414</v>
      </c>
    </row>
    <row r="1447" spans="1:6" x14ac:dyDescent="0.25">
      <c r="A1447" s="20">
        <v>3656</v>
      </c>
      <c r="B1447" s="10" t="s">
        <v>3995</v>
      </c>
      <c r="C1447" s="20">
        <v>3656</v>
      </c>
      <c r="D1447" t="s">
        <v>15855</v>
      </c>
      <c r="E1447" s="13">
        <v>41367</v>
      </c>
      <c r="F1447" s="220">
        <f t="shared" si="56"/>
        <v>41398</v>
      </c>
    </row>
    <row r="1448" spans="1:6" x14ac:dyDescent="0.25">
      <c r="A1448" s="20">
        <v>3962</v>
      </c>
      <c r="B1448" s="29" t="s">
        <v>2569</v>
      </c>
      <c r="C1448" s="20">
        <v>3962</v>
      </c>
      <c r="D1448" t="s">
        <v>16019</v>
      </c>
      <c r="E1448" s="44">
        <v>41374</v>
      </c>
      <c r="F1448" s="220">
        <f t="shared" si="56"/>
        <v>41405</v>
      </c>
    </row>
    <row r="1449" spans="1:6" x14ac:dyDescent="0.25">
      <c r="A1449" s="20">
        <v>4111</v>
      </c>
      <c r="B1449" s="29" t="s">
        <v>4742</v>
      </c>
      <c r="C1449" s="20">
        <v>4111</v>
      </c>
      <c r="D1449" t="s">
        <v>12572</v>
      </c>
      <c r="E1449" s="44">
        <v>41389</v>
      </c>
      <c r="F1449" s="220">
        <f t="shared" si="56"/>
        <v>41420</v>
      </c>
    </row>
    <row r="1450" spans="1:6" x14ac:dyDescent="0.25">
      <c r="A1450" s="20">
        <v>4112</v>
      </c>
      <c r="B1450" s="29" t="s">
        <v>4742</v>
      </c>
      <c r="C1450" s="20">
        <v>4112</v>
      </c>
      <c r="D1450" t="s">
        <v>17494</v>
      </c>
      <c r="E1450" s="44">
        <v>41389</v>
      </c>
      <c r="F1450" s="220">
        <f t="shared" si="56"/>
        <v>41420</v>
      </c>
    </row>
    <row r="1451" spans="1:6" x14ac:dyDescent="0.25">
      <c r="A1451" s="20">
        <v>4164</v>
      </c>
      <c r="B1451" s="29" t="s">
        <v>5933</v>
      </c>
      <c r="C1451" s="20">
        <v>4164</v>
      </c>
      <c r="D1451" t="s">
        <v>16241</v>
      </c>
      <c r="E1451" s="44">
        <v>41380</v>
      </c>
      <c r="F1451" s="220">
        <f t="shared" si="56"/>
        <v>41411</v>
      </c>
    </row>
    <row r="1452" spans="1:6" x14ac:dyDescent="0.25">
      <c r="A1452" s="20">
        <v>4372</v>
      </c>
      <c r="B1452" s="10" t="s">
        <v>6877</v>
      </c>
      <c r="C1452" s="20">
        <v>4372</v>
      </c>
      <c r="D1452" t="s">
        <v>8915</v>
      </c>
      <c r="E1452" s="13">
        <v>41379</v>
      </c>
      <c r="F1452" s="220">
        <f t="shared" si="56"/>
        <v>41410</v>
      </c>
    </row>
    <row r="1453" spans="1:6" x14ac:dyDescent="0.25">
      <c r="A1453" s="20">
        <v>4317</v>
      </c>
      <c r="B1453" s="29" t="s">
        <v>6980</v>
      </c>
      <c r="C1453" s="20">
        <v>4317</v>
      </c>
      <c r="D1453" t="s">
        <v>16243</v>
      </c>
      <c r="E1453" s="44">
        <v>41374</v>
      </c>
      <c r="F1453" s="220">
        <f t="shared" si="56"/>
        <v>41405</v>
      </c>
    </row>
    <row r="1454" spans="1:6" x14ac:dyDescent="0.25">
      <c r="A1454" s="20">
        <v>4443</v>
      </c>
      <c r="B1454" s="10" t="s">
        <v>7222</v>
      </c>
      <c r="C1454" s="20">
        <v>4443</v>
      </c>
      <c r="D1454" t="s">
        <v>9195</v>
      </c>
      <c r="E1454" s="13">
        <v>41369</v>
      </c>
      <c r="F1454" s="220">
        <f t="shared" si="56"/>
        <v>41400</v>
      </c>
    </row>
    <row r="1455" spans="1:6" x14ac:dyDescent="0.25">
      <c r="A1455" s="20">
        <v>4429</v>
      </c>
      <c r="B1455" s="29" t="s">
        <v>7251</v>
      </c>
      <c r="C1455" s="20">
        <v>4429</v>
      </c>
      <c r="D1455" t="s">
        <v>16244</v>
      </c>
      <c r="E1455" s="13">
        <v>41379</v>
      </c>
      <c r="F1455" s="220">
        <f t="shared" si="56"/>
        <v>41410</v>
      </c>
    </row>
    <row r="1456" spans="1:6" x14ac:dyDescent="0.25">
      <c r="A1456" s="20">
        <v>4423</v>
      </c>
      <c r="B1456" s="10" t="s">
        <v>7251</v>
      </c>
      <c r="C1456" s="20">
        <v>4423</v>
      </c>
      <c r="D1456" t="s">
        <v>16246</v>
      </c>
      <c r="E1456" s="13">
        <v>41376</v>
      </c>
      <c r="F1456" s="220">
        <f t="shared" si="56"/>
        <v>41407</v>
      </c>
    </row>
    <row r="1457" spans="1:6" x14ac:dyDescent="0.25">
      <c r="A1457" s="20">
        <v>4414</v>
      </c>
      <c r="B1457" s="29" t="s">
        <v>7251</v>
      </c>
      <c r="C1457" s="20">
        <v>4414</v>
      </c>
      <c r="D1457" t="s">
        <v>16249</v>
      </c>
      <c r="E1457" s="44">
        <v>41375</v>
      </c>
      <c r="F1457" s="220">
        <f t="shared" si="56"/>
        <v>41406</v>
      </c>
    </row>
    <row r="1458" spans="1:6" x14ac:dyDescent="0.25">
      <c r="A1458" s="20">
        <v>4447</v>
      </c>
      <c r="B1458" s="10" t="s">
        <v>1893</v>
      </c>
      <c r="C1458" s="20">
        <v>4447</v>
      </c>
      <c r="D1458" t="s">
        <v>16252</v>
      </c>
      <c r="E1458" s="13">
        <v>41375</v>
      </c>
      <c r="F1458" s="220">
        <f t="shared" si="56"/>
        <v>41406</v>
      </c>
    </row>
    <row r="1459" spans="1:6" x14ac:dyDescent="0.25">
      <c r="A1459" s="20">
        <v>4441</v>
      </c>
      <c r="B1459" s="29" t="s">
        <v>7222</v>
      </c>
      <c r="C1459" s="20">
        <v>4441</v>
      </c>
      <c r="D1459" t="s">
        <v>15911</v>
      </c>
      <c r="E1459" s="44">
        <v>41368</v>
      </c>
      <c r="F1459" s="220">
        <f t="shared" si="56"/>
        <v>41399</v>
      </c>
    </row>
    <row r="1460" spans="1:6" x14ac:dyDescent="0.25">
      <c r="A1460" s="20">
        <v>4445</v>
      </c>
      <c r="B1460" s="29" t="s">
        <v>7480</v>
      </c>
      <c r="C1460" s="20">
        <v>4445</v>
      </c>
      <c r="D1460" t="s">
        <v>16256</v>
      </c>
      <c r="E1460" s="44">
        <v>41379</v>
      </c>
      <c r="F1460" s="220">
        <f t="shared" si="56"/>
        <v>41410</v>
      </c>
    </row>
    <row r="1461" spans="1:6" x14ac:dyDescent="0.25">
      <c r="A1461" s="20">
        <v>4486</v>
      </c>
      <c r="B1461" s="57" t="s">
        <v>7599</v>
      </c>
      <c r="C1461" s="20">
        <v>4486</v>
      </c>
      <c r="D1461" t="s">
        <v>15915</v>
      </c>
      <c r="E1461" s="13">
        <v>41367</v>
      </c>
      <c r="F1461" s="220">
        <f t="shared" si="56"/>
        <v>41398</v>
      </c>
    </row>
    <row r="1462" spans="1:6" x14ac:dyDescent="0.25">
      <c r="A1462" s="20">
        <v>4497</v>
      </c>
      <c r="B1462" s="57" t="s">
        <v>7668</v>
      </c>
      <c r="C1462" s="20">
        <v>4497</v>
      </c>
      <c r="D1462" t="s">
        <v>16999</v>
      </c>
      <c r="E1462" s="13">
        <v>41382</v>
      </c>
      <c r="F1462" s="220">
        <f t="shared" si="56"/>
        <v>41413</v>
      </c>
    </row>
    <row r="1463" spans="1:6" x14ac:dyDescent="0.25">
      <c r="A1463" s="20">
        <v>4520</v>
      </c>
      <c r="B1463" s="85" t="s">
        <v>7761</v>
      </c>
      <c r="C1463" s="20">
        <v>4520</v>
      </c>
      <c r="D1463" t="s">
        <v>12621</v>
      </c>
      <c r="E1463" s="44">
        <v>41374</v>
      </c>
      <c r="F1463" s="220">
        <f t="shared" si="56"/>
        <v>41405</v>
      </c>
    </row>
    <row r="1464" spans="1:6" x14ac:dyDescent="0.25">
      <c r="A1464" s="20">
        <v>4523</v>
      </c>
      <c r="B1464" s="29" t="s">
        <v>7480</v>
      </c>
      <c r="C1464" s="20">
        <v>4523</v>
      </c>
      <c r="D1464" t="s">
        <v>16026</v>
      </c>
      <c r="E1464" s="44">
        <v>41375</v>
      </c>
      <c r="F1464" s="220">
        <f t="shared" si="56"/>
        <v>41406</v>
      </c>
    </row>
    <row r="1465" spans="1:6" x14ac:dyDescent="0.25">
      <c r="A1465" s="20">
        <v>4546</v>
      </c>
      <c r="B1465" s="57" t="s">
        <v>188</v>
      </c>
      <c r="C1465" s="20">
        <v>4546</v>
      </c>
      <c r="D1465" t="s">
        <v>17003</v>
      </c>
      <c r="E1465" s="13">
        <v>41381</v>
      </c>
      <c r="F1465" s="220">
        <f t="shared" si="56"/>
        <v>41412</v>
      </c>
    </row>
    <row r="1466" spans="1:6" x14ac:dyDescent="0.25">
      <c r="A1466" s="20">
        <v>4562</v>
      </c>
      <c r="B1466" s="85" t="s">
        <v>7927</v>
      </c>
      <c r="C1466" s="20">
        <v>4562</v>
      </c>
      <c r="D1466" t="s">
        <v>15863</v>
      </c>
      <c r="E1466" s="44">
        <v>41366</v>
      </c>
      <c r="F1466" s="220">
        <f t="shared" si="56"/>
        <v>41397</v>
      </c>
    </row>
    <row r="1467" spans="1:6" x14ac:dyDescent="0.25">
      <c r="A1467" s="20">
        <v>4635</v>
      </c>
      <c r="B1467" s="57" t="s">
        <v>8620</v>
      </c>
      <c r="C1467" s="20">
        <v>4635</v>
      </c>
      <c r="D1467" t="s">
        <v>17006</v>
      </c>
      <c r="E1467" s="13">
        <v>41381</v>
      </c>
      <c r="F1467" s="220">
        <f t="shared" si="56"/>
        <v>41412</v>
      </c>
    </row>
    <row r="1468" spans="1:6" x14ac:dyDescent="0.25">
      <c r="A1468" s="20">
        <v>4628</v>
      </c>
      <c r="B1468" s="85" t="s">
        <v>8644</v>
      </c>
      <c r="C1468" s="20">
        <v>4628</v>
      </c>
      <c r="D1468" t="s">
        <v>15816</v>
      </c>
      <c r="E1468" s="44">
        <v>41365</v>
      </c>
      <c r="F1468" s="220">
        <f t="shared" si="56"/>
        <v>41396</v>
      </c>
    </row>
    <row r="1469" spans="1:6" x14ac:dyDescent="0.25">
      <c r="A1469" s="20">
        <v>4651</v>
      </c>
      <c r="B1469" s="29" t="s">
        <v>6870</v>
      </c>
      <c r="C1469" s="20">
        <v>4651</v>
      </c>
      <c r="D1469" t="s">
        <v>15921</v>
      </c>
      <c r="E1469" s="44">
        <v>41369</v>
      </c>
      <c r="F1469" s="220">
        <f t="shared" si="56"/>
        <v>41400</v>
      </c>
    </row>
    <row r="1470" spans="1:6" x14ac:dyDescent="0.25">
      <c r="A1470" s="20">
        <v>5032</v>
      </c>
      <c r="B1470" s="29" t="s">
        <v>9359</v>
      </c>
      <c r="C1470" s="20">
        <v>5032</v>
      </c>
      <c r="D1470" t="s">
        <v>17009</v>
      </c>
      <c r="E1470" s="44">
        <v>41381</v>
      </c>
      <c r="F1470" s="220">
        <f t="shared" si="56"/>
        <v>41412</v>
      </c>
    </row>
    <row r="1471" spans="1:6" x14ac:dyDescent="0.25">
      <c r="A1471" s="20">
        <v>5045</v>
      </c>
      <c r="B1471" s="29" t="s">
        <v>9405</v>
      </c>
      <c r="C1471" s="20">
        <v>5045</v>
      </c>
      <c r="D1471" t="s">
        <v>15923</v>
      </c>
      <c r="E1471" s="44">
        <v>41369</v>
      </c>
      <c r="F1471" s="220">
        <f t="shared" si="56"/>
        <v>41400</v>
      </c>
    </row>
    <row r="1472" spans="1:6" x14ac:dyDescent="0.25">
      <c r="A1472" s="20">
        <v>5046</v>
      </c>
      <c r="B1472" s="29" t="s">
        <v>9405</v>
      </c>
      <c r="C1472" s="20">
        <v>5046</v>
      </c>
      <c r="D1472" t="s">
        <v>15985</v>
      </c>
      <c r="E1472" s="44">
        <v>41372</v>
      </c>
      <c r="F1472" s="220">
        <f t="shared" si="56"/>
        <v>41403</v>
      </c>
    </row>
    <row r="1473" spans="1:6" x14ac:dyDescent="0.25">
      <c r="A1473" s="20">
        <v>5047</v>
      </c>
      <c r="B1473" s="29" t="s">
        <v>9405</v>
      </c>
      <c r="C1473" s="20">
        <v>5047</v>
      </c>
      <c r="D1473" t="s">
        <v>15988</v>
      </c>
      <c r="E1473" s="44">
        <v>41372</v>
      </c>
      <c r="F1473" s="220">
        <f t="shared" si="56"/>
        <v>41403</v>
      </c>
    </row>
    <row r="1474" spans="1:6" x14ac:dyDescent="0.25">
      <c r="A1474" s="20">
        <v>5048</v>
      </c>
      <c r="B1474" s="29" t="s">
        <v>9405</v>
      </c>
      <c r="C1474" s="20">
        <v>5048</v>
      </c>
      <c r="D1474" t="s">
        <v>15925</v>
      </c>
      <c r="E1474" s="44">
        <v>41372</v>
      </c>
      <c r="F1474" s="220">
        <f t="shared" si="56"/>
        <v>41403</v>
      </c>
    </row>
    <row r="1475" spans="1:6" x14ac:dyDescent="0.25">
      <c r="A1475" s="20">
        <v>5050</v>
      </c>
      <c r="B1475" s="29" t="s">
        <v>9405</v>
      </c>
      <c r="C1475" s="20">
        <v>5050</v>
      </c>
      <c r="D1475" t="s">
        <v>15992</v>
      </c>
      <c r="E1475" s="44">
        <v>41372</v>
      </c>
      <c r="F1475" s="220">
        <f t="shared" si="56"/>
        <v>41403</v>
      </c>
    </row>
    <row r="1476" spans="1:6" x14ac:dyDescent="0.25">
      <c r="A1476" s="20">
        <v>5177</v>
      </c>
      <c r="B1476" s="29" t="s">
        <v>12193</v>
      </c>
      <c r="C1476" s="20">
        <v>5177</v>
      </c>
      <c r="D1476" t="s">
        <v>15865</v>
      </c>
      <c r="E1476" s="44">
        <v>41366</v>
      </c>
      <c r="F1476" s="220">
        <f t="shared" ref="F1476:F1539" si="58">E1476+31</f>
        <v>41397</v>
      </c>
    </row>
    <row r="1477" spans="1:6" x14ac:dyDescent="0.25">
      <c r="A1477" s="20">
        <v>5176</v>
      </c>
      <c r="B1477" s="29" t="s">
        <v>12193</v>
      </c>
      <c r="C1477" s="20">
        <v>5176</v>
      </c>
      <c r="D1477" t="s">
        <v>15821</v>
      </c>
      <c r="E1477" s="44">
        <v>41366</v>
      </c>
      <c r="F1477" s="220">
        <f t="shared" si="58"/>
        <v>41397</v>
      </c>
    </row>
    <row r="1478" spans="1:6" x14ac:dyDescent="0.25">
      <c r="A1478" s="20">
        <v>5162</v>
      </c>
      <c r="B1478" s="10" t="s">
        <v>7972</v>
      </c>
      <c r="C1478" s="20">
        <v>5162</v>
      </c>
      <c r="D1478" t="s">
        <v>15929</v>
      </c>
      <c r="E1478" s="13">
        <v>41369</v>
      </c>
      <c r="F1478" s="220">
        <f t="shared" si="58"/>
        <v>41400</v>
      </c>
    </row>
    <row r="1479" spans="1:6" x14ac:dyDescent="0.25">
      <c r="A1479" s="20">
        <v>5161</v>
      </c>
      <c r="B1479" s="10" t="s">
        <v>7972</v>
      </c>
      <c r="C1479" s="20">
        <v>5161</v>
      </c>
      <c r="D1479" t="s">
        <v>15868</v>
      </c>
      <c r="E1479" s="13">
        <v>41367</v>
      </c>
      <c r="F1479" s="220">
        <f t="shared" si="58"/>
        <v>41398</v>
      </c>
    </row>
    <row r="1480" spans="1:6" x14ac:dyDescent="0.25">
      <c r="A1480" s="20">
        <v>5160</v>
      </c>
      <c r="B1480" s="10" t="s">
        <v>7972</v>
      </c>
      <c r="C1480" s="20">
        <v>5160</v>
      </c>
      <c r="D1480" t="s">
        <v>15932</v>
      </c>
      <c r="E1480" s="13">
        <v>41367</v>
      </c>
      <c r="F1480" s="220">
        <f t="shared" si="58"/>
        <v>41398</v>
      </c>
    </row>
    <row r="1481" spans="1:6" x14ac:dyDescent="0.25">
      <c r="A1481" s="20">
        <v>5159</v>
      </c>
      <c r="B1481" s="10" t="s">
        <v>7972</v>
      </c>
      <c r="C1481" s="20">
        <v>5159</v>
      </c>
      <c r="D1481" t="s">
        <v>15824</v>
      </c>
      <c r="E1481" s="44">
        <v>41365</v>
      </c>
      <c r="F1481" s="220">
        <f t="shared" si="58"/>
        <v>41396</v>
      </c>
    </row>
    <row r="1482" spans="1:6" x14ac:dyDescent="0.25">
      <c r="A1482" s="20">
        <v>5158</v>
      </c>
      <c r="B1482" s="29" t="s">
        <v>7972</v>
      </c>
      <c r="C1482" s="20">
        <v>5158</v>
      </c>
      <c r="D1482" t="s">
        <v>15870</v>
      </c>
      <c r="E1482" s="44">
        <v>41366</v>
      </c>
      <c r="F1482" s="220">
        <f t="shared" si="58"/>
        <v>41397</v>
      </c>
    </row>
    <row r="1483" spans="1:6" x14ac:dyDescent="0.25">
      <c r="A1483" s="20">
        <v>5157</v>
      </c>
      <c r="B1483" s="29" t="s">
        <v>7972</v>
      </c>
      <c r="C1483" s="20">
        <v>5157</v>
      </c>
      <c r="D1483" t="s">
        <v>15827</v>
      </c>
      <c r="E1483" s="44">
        <v>41366</v>
      </c>
      <c r="F1483" s="220">
        <f t="shared" si="58"/>
        <v>41397</v>
      </c>
    </row>
    <row r="1484" spans="1:6" x14ac:dyDescent="0.25">
      <c r="A1484" s="20">
        <v>5153</v>
      </c>
      <c r="B1484" s="29" t="s">
        <v>1100</v>
      </c>
      <c r="C1484" s="20">
        <v>5153</v>
      </c>
      <c r="D1484" t="s">
        <v>16029</v>
      </c>
      <c r="E1484" s="44">
        <v>41374</v>
      </c>
      <c r="F1484" s="220">
        <f t="shared" si="58"/>
        <v>41405</v>
      </c>
    </row>
    <row r="1485" spans="1:6" x14ac:dyDescent="0.25">
      <c r="A1485" s="20">
        <v>5137</v>
      </c>
      <c r="B1485" s="10" t="s">
        <v>12247</v>
      </c>
      <c r="C1485" s="20">
        <v>5137</v>
      </c>
      <c r="D1485" t="s">
        <v>15996</v>
      </c>
      <c r="E1485" s="13">
        <v>41376</v>
      </c>
      <c r="F1485" s="220">
        <f t="shared" si="58"/>
        <v>41407</v>
      </c>
    </row>
    <row r="1486" spans="1:6" x14ac:dyDescent="0.25">
      <c r="A1486" s="20">
        <v>5132</v>
      </c>
      <c r="B1486" s="29" t="s">
        <v>12270</v>
      </c>
      <c r="C1486" s="20">
        <v>5132</v>
      </c>
      <c r="D1486" t="s">
        <v>17498</v>
      </c>
      <c r="E1486" s="44">
        <v>41390</v>
      </c>
      <c r="F1486" s="220">
        <f t="shared" si="58"/>
        <v>41421</v>
      </c>
    </row>
    <row r="1487" spans="1:6" x14ac:dyDescent="0.25">
      <c r="A1487" s="20">
        <v>5130</v>
      </c>
      <c r="B1487" s="10" t="s">
        <v>2611</v>
      </c>
      <c r="C1487" s="20">
        <v>5130</v>
      </c>
      <c r="D1487" t="s">
        <v>17013</v>
      </c>
      <c r="E1487" s="13">
        <v>41381</v>
      </c>
      <c r="F1487" s="220">
        <f t="shared" si="58"/>
        <v>41412</v>
      </c>
    </row>
    <row r="1488" spans="1:6" x14ac:dyDescent="0.25">
      <c r="A1488" s="20">
        <v>5099</v>
      </c>
      <c r="B1488" s="29" t="s">
        <v>12371</v>
      </c>
      <c r="C1488" s="20">
        <v>5099</v>
      </c>
      <c r="D1488" t="s">
        <v>17016</v>
      </c>
      <c r="E1488" s="13">
        <v>41383</v>
      </c>
      <c r="F1488" s="220">
        <f t="shared" si="58"/>
        <v>41414</v>
      </c>
    </row>
    <row r="1489" spans="1:6" x14ac:dyDescent="0.25">
      <c r="A1489" s="20">
        <v>5076</v>
      </c>
      <c r="B1489" s="29" t="s">
        <v>1644</v>
      </c>
      <c r="C1489" s="20">
        <v>5076</v>
      </c>
      <c r="D1489" t="s">
        <v>15874</v>
      </c>
      <c r="E1489" s="44">
        <v>41366</v>
      </c>
      <c r="F1489" s="220">
        <f t="shared" si="58"/>
        <v>41397</v>
      </c>
    </row>
    <row r="1490" spans="1:6" x14ac:dyDescent="0.25">
      <c r="A1490" s="20">
        <v>5075</v>
      </c>
      <c r="B1490" s="29" t="s">
        <v>1644</v>
      </c>
      <c r="C1490" s="20">
        <v>5075</v>
      </c>
      <c r="D1490" t="s">
        <v>15939</v>
      </c>
      <c r="E1490" s="44">
        <v>41367</v>
      </c>
      <c r="F1490" s="220">
        <f t="shared" si="58"/>
        <v>41398</v>
      </c>
    </row>
    <row r="1491" spans="1:6" x14ac:dyDescent="0.25">
      <c r="A1491" s="20">
        <v>5074</v>
      </c>
      <c r="B1491" s="29" t="s">
        <v>12424</v>
      </c>
      <c r="C1491" s="20">
        <v>5074</v>
      </c>
      <c r="D1491" t="s">
        <v>15943</v>
      </c>
      <c r="E1491" s="44">
        <v>41368</v>
      </c>
      <c r="F1491" s="220">
        <f t="shared" si="58"/>
        <v>41399</v>
      </c>
    </row>
    <row r="1492" spans="1:6" x14ac:dyDescent="0.25">
      <c r="A1492" s="20">
        <v>5073</v>
      </c>
      <c r="B1492" s="29" t="s">
        <v>12424</v>
      </c>
      <c r="C1492" s="20">
        <v>5073</v>
      </c>
      <c r="D1492" t="s">
        <v>15829</v>
      </c>
      <c r="E1492" s="44">
        <v>41369</v>
      </c>
      <c r="F1492" s="220">
        <f t="shared" si="58"/>
        <v>41400</v>
      </c>
    </row>
    <row r="1493" spans="1:6" x14ac:dyDescent="0.25">
      <c r="A1493" s="20">
        <v>5072</v>
      </c>
      <c r="B1493" s="29" t="s">
        <v>12424</v>
      </c>
      <c r="C1493" s="20">
        <v>5072</v>
      </c>
      <c r="D1493" t="s">
        <v>15831</v>
      </c>
      <c r="E1493" s="44">
        <v>41365</v>
      </c>
      <c r="F1493" s="220">
        <f t="shared" si="58"/>
        <v>41396</v>
      </c>
    </row>
    <row r="1494" spans="1:6" x14ac:dyDescent="0.25">
      <c r="A1494" s="20">
        <v>5071</v>
      </c>
      <c r="B1494" s="29" t="s">
        <v>12424</v>
      </c>
      <c r="C1494" s="20">
        <v>5071</v>
      </c>
      <c r="D1494" t="s">
        <v>15948</v>
      </c>
      <c r="E1494" s="44">
        <v>41367</v>
      </c>
      <c r="F1494" s="220">
        <f t="shared" si="58"/>
        <v>41398</v>
      </c>
    </row>
    <row r="1495" spans="1:6" x14ac:dyDescent="0.25">
      <c r="A1495" s="20">
        <v>5070</v>
      </c>
      <c r="B1495" s="29" t="s">
        <v>12424</v>
      </c>
      <c r="C1495" s="20">
        <v>5070</v>
      </c>
      <c r="D1495" t="s">
        <v>15952</v>
      </c>
      <c r="E1495" s="44">
        <v>41368</v>
      </c>
      <c r="F1495" s="220">
        <f t="shared" si="58"/>
        <v>41399</v>
      </c>
    </row>
    <row r="1496" spans="1:6" x14ac:dyDescent="0.25">
      <c r="A1496" s="20">
        <v>5069</v>
      </c>
      <c r="B1496" s="29" t="s">
        <v>12424</v>
      </c>
      <c r="C1496" s="20">
        <v>5069</v>
      </c>
      <c r="D1496" t="s">
        <v>15956</v>
      </c>
      <c r="E1496" s="44">
        <v>41368</v>
      </c>
      <c r="F1496" s="220">
        <f t="shared" si="58"/>
        <v>41399</v>
      </c>
    </row>
    <row r="1497" spans="1:6" x14ac:dyDescent="0.25">
      <c r="A1497" s="20">
        <v>5308</v>
      </c>
      <c r="B1497" s="10" t="s">
        <v>12858</v>
      </c>
      <c r="C1497" s="20">
        <v>5308</v>
      </c>
      <c r="D1497" t="s">
        <v>15959</v>
      </c>
      <c r="E1497" s="13">
        <v>41368</v>
      </c>
      <c r="F1497" s="220">
        <f t="shared" si="58"/>
        <v>41399</v>
      </c>
    </row>
    <row r="1498" spans="1:6" x14ac:dyDescent="0.25">
      <c r="A1498" s="20">
        <v>5307</v>
      </c>
      <c r="B1498" s="10" t="s">
        <v>12858</v>
      </c>
      <c r="C1498" s="20">
        <v>5307</v>
      </c>
      <c r="D1498" t="s">
        <v>15876</v>
      </c>
      <c r="E1498" s="13">
        <v>41367</v>
      </c>
      <c r="F1498" s="220">
        <f t="shared" si="58"/>
        <v>41398</v>
      </c>
    </row>
    <row r="1499" spans="1:6" x14ac:dyDescent="0.25">
      <c r="A1499" s="20">
        <v>5306</v>
      </c>
      <c r="B1499" s="10" t="s">
        <v>12858</v>
      </c>
      <c r="C1499" s="20">
        <v>5306</v>
      </c>
      <c r="D1499" t="s">
        <v>15964</v>
      </c>
      <c r="E1499" s="13">
        <v>41372</v>
      </c>
      <c r="F1499" s="220">
        <f t="shared" si="58"/>
        <v>41403</v>
      </c>
    </row>
    <row r="1500" spans="1:6" x14ac:dyDescent="0.25">
      <c r="A1500" s="20">
        <v>5305</v>
      </c>
      <c r="B1500" s="29" t="s">
        <v>12858</v>
      </c>
      <c r="C1500" s="20">
        <v>5305</v>
      </c>
      <c r="D1500" t="s">
        <v>15878</v>
      </c>
      <c r="E1500" s="44">
        <v>41366</v>
      </c>
      <c r="F1500" s="220">
        <f t="shared" si="58"/>
        <v>41397</v>
      </c>
    </row>
    <row r="1501" spans="1:6" x14ac:dyDescent="0.25">
      <c r="A1501" s="20">
        <v>5304</v>
      </c>
      <c r="B1501" s="10" t="s">
        <v>12858</v>
      </c>
      <c r="C1501" s="20">
        <v>5304</v>
      </c>
      <c r="D1501" t="s">
        <v>15882</v>
      </c>
      <c r="E1501" s="44">
        <v>41366</v>
      </c>
      <c r="F1501" s="220">
        <f t="shared" si="58"/>
        <v>41397</v>
      </c>
    </row>
    <row r="1502" spans="1:6" x14ac:dyDescent="0.25">
      <c r="A1502" s="20">
        <v>5303</v>
      </c>
      <c r="B1502" s="10" t="s">
        <v>12858</v>
      </c>
      <c r="C1502" s="20">
        <v>5303</v>
      </c>
      <c r="D1502" t="s">
        <v>15969</v>
      </c>
      <c r="E1502" s="13">
        <v>41367</v>
      </c>
      <c r="F1502" s="220">
        <f t="shared" si="58"/>
        <v>41398</v>
      </c>
    </row>
    <row r="1503" spans="1:6" x14ac:dyDescent="0.25">
      <c r="A1503" s="20">
        <v>5302</v>
      </c>
      <c r="B1503" s="10" t="s">
        <v>12858</v>
      </c>
      <c r="C1503" s="20">
        <v>5302</v>
      </c>
      <c r="D1503" t="s">
        <v>15884</v>
      </c>
      <c r="E1503" s="13">
        <v>41367</v>
      </c>
      <c r="F1503" s="220">
        <f t="shared" si="58"/>
        <v>41398</v>
      </c>
    </row>
    <row r="1504" spans="1:6" x14ac:dyDescent="0.25">
      <c r="A1504" s="20">
        <v>5280</v>
      </c>
      <c r="B1504" s="29" t="s">
        <v>1693</v>
      </c>
      <c r="C1504" s="20">
        <v>5280</v>
      </c>
      <c r="D1504" t="s">
        <v>16033</v>
      </c>
      <c r="E1504" s="44">
        <v>41376</v>
      </c>
      <c r="F1504" s="220">
        <f t="shared" si="58"/>
        <v>41407</v>
      </c>
    </row>
    <row r="1505" spans="1:6" x14ac:dyDescent="0.25">
      <c r="A1505" s="20">
        <v>5279</v>
      </c>
      <c r="B1505" s="29" t="s">
        <v>1693</v>
      </c>
      <c r="C1505" s="20">
        <v>5279</v>
      </c>
      <c r="D1505" t="s">
        <v>16263</v>
      </c>
      <c r="E1505" s="44">
        <v>41376</v>
      </c>
      <c r="F1505" s="220">
        <f t="shared" si="58"/>
        <v>41407</v>
      </c>
    </row>
    <row r="1506" spans="1:6" x14ac:dyDescent="0.25">
      <c r="A1506" s="20">
        <v>5281</v>
      </c>
      <c r="B1506" s="29" t="s">
        <v>1693</v>
      </c>
      <c r="C1506" s="20">
        <v>5281</v>
      </c>
      <c r="D1506" t="s">
        <v>16266</v>
      </c>
      <c r="E1506" s="44">
        <v>41379</v>
      </c>
      <c r="F1506" s="220">
        <f t="shared" si="58"/>
        <v>41410</v>
      </c>
    </row>
    <row r="1507" spans="1:6" x14ac:dyDescent="0.25">
      <c r="A1507" s="20">
        <v>5282</v>
      </c>
      <c r="B1507" s="29" t="s">
        <v>1693</v>
      </c>
      <c r="C1507" s="20">
        <v>5282</v>
      </c>
      <c r="D1507" t="s">
        <v>16268</v>
      </c>
      <c r="E1507" s="44">
        <v>41375</v>
      </c>
      <c r="F1507" s="220">
        <f t="shared" si="58"/>
        <v>41406</v>
      </c>
    </row>
    <row r="1508" spans="1:6" x14ac:dyDescent="0.25">
      <c r="A1508" s="20">
        <v>5263</v>
      </c>
      <c r="B1508" s="29" t="s">
        <v>12983</v>
      </c>
      <c r="C1508" s="20">
        <v>5263</v>
      </c>
      <c r="D1508" t="s">
        <v>17570</v>
      </c>
      <c r="E1508" s="45">
        <v>41394</v>
      </c>
      <c r="F1508" s="220">
        <f t="shared" si="58"/>
        <v>41425</v>
      </c>
    </row>
    <row r="1509" spans="1:6" x14ac:dyDescent="0.25">
      <c r="A1509" s="20">
        <v>5264</v>
      </c>
      <c r="B1509" s="29" t="s">
        <v>12983</v>
      </c>
      <c r="C1509" s="20">
        <v>5264</v>
      </c>
      <c r="D1509" t="s">
        <v>17572</v>
      </c>
      <c r="E1509" s="45">
        <v>41394</v>
      </c>
      <c r="F1509" s="220">
        <f t="shared" si="58"/>
        <v>41425</v>
      </c>
    </row>
    <row r="1510" spans="1:6" x14ac:dyDescent="0.25">
      <c r="A1510" s="20">
        <v>5256</v>
      </c>
      <c r="B1510" s="10" t="s">
        <v>13013</v>
      </c>
      <c r="C1510" s="20">
        <v>5256</v>
      </c>
      <c r="D1510" t="s">
        <v>15886</v>
      </c>
      <c r="E1510" s="44">
        <v>41366</v>
      </c>
      <c r="F1510" s="220">
        <f t="shared" si="58"/>
        <v>41397</v>
      </c>
    </row>
    <row r="1511" spans="1:6" x14ac:dyDescent="0.25">
      <c r="A1511" s="20">
        <v>5257</v>
      </c>
      <c r="B1511" s="29" t="s">
        <v>13013</v>
      </c>
      <c r="C1511" s="20">
        <v>5257</v>
      </c>
      <c r="D1511" t="s">
        <v>15889</v>
      </c>
      <c r="E1511" s="44">
        <v>41368</v>
      </c>
      <c r="F1511" s="220">
        <f t="shared" si="58"/>
        <v>41399</v>
      </c>
    </row>
    <row r="1512" spans="1:6" x14ac:dyDescent="0.25">
      <c r="A1512" s="20">
        <v>5210</v>
      </c>
      <c r="B1512" s="29" t="s">
        <v>3080</v>
      </c>
      <c r="C1512" s="20">
        <v>5210</v>
      </c>
      <c r="D1512" t="s">
        <v>17574</v>
      </c>
      <c r="E1512" s="44">
        <v>41389</v>
      </c>
      <c r="F1512" s="220">
        <f t="shared" si="58"/>
        <v>41420</v>
      </c>
    </row>
    <row r="1513" spans="1:6" x14ac:dyDescent="0.25">
      <c r="A1513" s="20">
        <v>5203</v>
      </c>
      <c r="B1513" s="10" t="s">
        <v>8296</v>
      </c>
      <c r="C1513" s="20">
        <v>5203</v>
      </c>
      <c r="D1513" t="s">
        <v>17502</v>
      </c>
      <c r="E1513" s="13">
        <v>41387</v>
      </c>
      <c r="F1513" s="220">
        <f t="shared" si="58"/>
        <v>41418</v>
      </c>
    </row>
    <row r="1514" spans="1:6" x14ac:dyDescent="0.25">
      <c r="A1514" s="20">
        <v>5128</v>
      </c>
      <c r="B1514" s="29" t="s">
        <v>13423</v>
      </c>
      <c r="C1514" s="20">
        <v>5128</v>
      </c>
      <c r="D1514" t="s">
        <v>17624</v>
      </c>
      <c r="E1514" s="45">
        <v>41393</v>
      </c>
      <c r="F1514" s="220">
        <f t="shared" si="58"/>
        <v>41424</v>
      </c>
    </row>
    <row r="1515" spans="1:6" x14ac:dyDescent="0.25">
      <c r="A1515" s="20">
        <v>6539</v>
      </c>
      <c r="B1515" s="10" t="s">
        <v>13713</v>
      </c>
      <c r="C1515" s="20">
        <v>6539</v>
      </c>
      <c r="D1515" t="s">
        <v>17505</v>
      </c>
      <c r="E1515" s="18">
        <v>41386</v>
      </c>
      <c r="F1515" s="220">
        <f t="shared" si="58"/>
        <v>41417</v>
      </c>
    </row>
    <row r="1516" spans="1:6" x14ac:dyDescent="0.25">
      <c r="A1516" s="20">
        <v>6544</v>
      </c>
      <c r="B1516" s="10" t="s">
        <v>13833</v>
      </c>
      <c r="C1516" s="20">
        <v>6544</v>
      </c>
      <c r="D1516" t="s">
        <v>17020</v>
      </c>
      <c r="E1516" s="18">
        <v>41382</v>
      </c>
      <c r="F1516" s="220">
        <f t="shared" si="58"/>
        <v>41413</v>
      </c>
    </row>
    <row r="1517" spans="1:6" x14ac:dyDescent="0.25">
      <c r="A1517" s="20">
        <v>6356</v>
      </c>
      <c r="B1517" s="29" t="s">
        <v>13638</v>
      </c>
      <c r="C1517" s="20">
        <v>6356</v>
      </c>
      <c r="D1517" t="s">
        <v>17025</v>
      </c>
      <c r="E1517" s="18">
        <v>41386</v>
      </c>
      <c r="F1517" s="220">
        <f t="shared" si="58"/>
        <v>41417</v>
      </c>
    </row>
    <row r="1518" spans="1:6" x14ac:dyDescent="0.25">
      <c r="A1518" s="20">
        <v>6354</v>
      </c>
      <c r="B1518" s="10" t="s">
        <v>13638</v>
      </c>
      <c r="C1518" s="20">
        <v>6354</v>
      </c>
      <c r="D1518" t="s">
        <v>17509</v>
      </c>
      <c r="E1518" s="18">
        <v>41383</v>
      </c>
      <c r="F1518" s="220">
        <f t="shared" si="58"/>
        <v>41414</v>
      </c>
    </row>
    <row r="1519" spans="1:6" x14ac:dyDescent="0.25">
      <c r="A1519" s="20">
        <v>6353</v>
      </c>
      <c r="B1519" s="29" t="s">
        <v>13638</v>
      </c>
      <c r="C1519" s="20">
        <v>6353</v>
      </c>
      <c r="D1519" t="s">
        <v>17511</v>
      </c>
      <c r="E1519" s="18">
        <v>41386</v>
      </c>
      <c r="F1519" s="220">
        <f t="shared" si="58"/>
        <v>41417</v>
      </c>
    </row>
    <row r="1520" spans="1:6" x14ac:dyDescent="0.25">
      <c r="A1520" s="20">
        <v>6347</v>
      </c>
      <c r="B1520" s="29" t="s">
        <v>13636</v>
      </c>
      <c r="C1520" s="20">
        <v>6347</v>
      </c>
      <c r="D1520" t="s">
        <v>17577</v>
      </c>
      <c r="E1520" s="45">
        <v>41388</v>
      </c>
      <c r="F1520" s="220">
        <f t="shared" si="58"/>
        <v>41419</v>
      </c>
    </row>
    <row r="1521" spans="1:6" x14ac:dyDescent="0.25">
      <c r="A1521" s="20">
        <v>6345</v>
      </c>
      <c r="B1521" s="10" t="s">
        <v>13636</v>
      </c>
      <c r="C1521" s="20">
        <v>6345</v>
      </c>
      <c r="D1521" t="s">
        <v>17580</v>
      </c>
      <c r="E1521" s="44">
        <v>41389</v>
      </c>
      <c r="F1521" s="220">
        <f t="shared" si="58"/>
        <v>41420</v>
      </c>
    </row>
    <row r="1522" spans="1:6" x14ac:dyDescent="0.25">
      <c r="A1522" s="20">
        <v>6344</v>
      </c>
      <c r="B1522" s="10" t="s">
        <v>13636</v>
      </c>
      <c r="C1522" s="20">
        <v>6344</v>
      </c>
      <c r="D1522" t="s">
        <v>17583</v>
      </c>
      <c r="E1522" s="18">
        <v>41389</v>
      </c>
      <c r="F1522" s="220">
        <f t="shared" si="58"/>
        <v>41420</v>
      </c>
    </row>
    <row r="1523" spans="1:6" x14ac:dyDescent="0.25">
      <c r="A1523" s="20">
        <v>6343</v>
      </c>
      <c r="B1523" s="10" t="s">
        <v>13636</v>
      </c>
      <c r="C1523" s="20">
        <v>6343</v>
      </c>
      <c r="D1523" t="s">
        <v>17585</v>
      </c>
      <c r="E1523" s="18">
        <v>41389</v>
      </c>
      <c r="F1523" s="220">
        <f t="shared" si="58"/>
        <v>41420</v>
      </c>
    </row>
    <row r="1524" spans="1:6" x14ac:dyDescent="0.25">
      <c r="A1524" s="20">
        <v>6341</v>
      </c>
      <c r="B1524" s="10" t="s">
        <v>13636</v>
      </c>
      <c r="C1524" s="20">
        <v>6341</v>
      </c>
      <c r="D1524" t="s">
        <v>17588</v>
      </c>
      <c r="E1524" s="18">
        <v>41389</v>
      </c>
      <c r="F1524" s="220">
        <f t="shared" si="58"/>
        <v>41420</v>
      </c>
    </row>
    <row r="1525" spans="1:6" x14ac:dyDescent="0.25">
      <c r="A1525" s="20">
        <v>6357</v>
      </c>
      <c r="B1525" s="29" t="s">
        <v>13652</v>
      </c>
      <c r="C1525" s="20">
        <v>6357</v>
      </c>
      <c r="D1525" t="s">
        <v>17591</v>
      </c>
      <c r="E1525" s="45">
        <v>41389</v>
      </c>
      <c r="F1525" s="220">
        <f t="shared" si="58"/>
        <v>41420</v>
      </c>
    </row>
    <row r="1526" spans="1:6" x14ac:dyDescent="0.25">
      <c r="A1526" s="20">
        <v>6359</v>
      </c>
      <c r="B1526" s="10" t="s">
        <v>13652</v>
      </c>
      <c r="C1526" s="20">
        <v>6359</v>
      </c>
      <c r="D1526" t="s">
        <v>17594</v>
      </c>
      <c r="E1526" s="18">
        <v>41388</v>
      </c>
      <c r="F1526" s="220">
        <f t="shared" si="58"/>
        <v>41419</v>
      </c>
    </row>
    <row r="1527" spans="1:6" x14ac:dyDescent="0.25">
      <c r="A1527" s="20">
        <v>6319</v>
      </c>
      <c r="B1527" s="29" t="s">
        <v>13627</v>
      </c>
      <c r="C1527" s="20">
        <v>6319</v>
      </c>
      <c r="D1527" t="s">
        <v>17514</v>
      </c>
      <c r="E1527" s="18">
        <v>41386</v>
      </c>
      <c r="F1527" s="220">
        <f t="shared" si="58"/>
        <v>41417</v>
      </c>
    </row>
    <row r="1528" spans="1:6" x14ac:dyDescent="0.25">
      <c r="A1528" s="20">
        <v>6320</v>
      </c>
      <c r="B1528" s="29" t="s">
        <v>13627</v>
      </c>
      <c r="C1528" s="20">
        <v>6320</v>
      </c>
      <c r="D1528" t="s">
        <v>17517</v>
      </c>
      <c r="E1528" s="18">
        <v>41386</v>
      </c>
      <c r="F1528" s="220">
        <f t="shared" si="58"/>
        <v>41417</v>
      </c>
    </row>
    <row r="1529" spans="1:6" x14ac:dyDescent="0.25">
      <c r="A1529" s="20">
        <v>6324</v>
      </c>
      <c r="B1529" s="29" t="s">
        <v>13627</v>
      </c>
      <c r="C1529" s="20">
        <v>6324</v>
      </c>
      <c r="D1529" t="s">
        <v>17519</v>
      </c>
      <c r="E1529" s="13">
        <v>41383</v>
      </c>
      <c r="F1529" s="220">
        <f t="shared" si="58"/>
        <v>41414</v>
      </c>
    </row>
    <row r="1530" spans="1:6" x14ac:dyDescent="0.25">
      <c r="A1530" s="20">
        <v>5928</v>
      </c>
      <c r="B1530" s="29" t="s">
        <v>13641</v>
      </c>
      <c r="C1530" s="20">
        <v>5928</v>
      </c>
      <c r="D1530" t="s">
        <v>17629</v>
      </c>
      <c r="E1530" s="45">
        <v>41394</v>
      </c>
      <c r="F1530" s="220">
        <f t="shared" si="58"/>
        <v>41425</v>
      </c>
    </row>
    <row r="1531" spans="1:6" x14ac:dyDescent="0.25">
      <c r="A1531" s="20">
        <v>5927</v>
      </c>
      <c r="B1531" s="29" t="s">
        <v>13641</v>
      </c>
      <c r="C1531" s="20">
        <v>5927</v>
      </c>
      <c r="D1531" t="s">
        <v>17670</v>
      </c>
      <c r="E1531" s="45">
        <v>41394</v>
      </c>
      <c r="F1531" s="220">
        <f t="shared" si="58"/>
        <v>41425</v>
      </c>
    </row>
    <row r="1532" spans="1:6" x14ac:dyDescent="0.25">
      <c r="A1532" s="20">
        <v>5926</v>
      </c>
      <c r="B1532" s="29" t="s">
        <v>13641</v>
      </c>
      <c r="C1532" s="20">
        <v>5926</v>
      </c>
      <c r="D1532" t="s">
        <v>17673</v>
      </c>
      <c r="E1532" s="45">
        <v>41394</v>
      </c>
      <c r="F1532" s="220">
        <f t="shared" si="58"/>
        <v>41425</v>
      </c>
    </row>
    <row r="1533" spans="1:6" x14ac:dyDescent="0.25">
      <c r="A1533" s="20">
        <v>5897</v>
      </c>
      <c r="B1533" s="10" t="s">
        <v>163</v>
      </c>
      <c r="C1533" s="20">
        <v>5897</v>
      </c>
      <c r="D1533" t="s">
        <v>17681</v>
      </c>
      <c r="E1533" s="45">
        <v>41394</v>
      </c>
      <c r="F1533" s="220">
        <f t="shared" si="58"/>
        <v>41425</v>
      </c>
    </row>
    <row r="1534" spans="1:6" x14ac:dyDescent="0.25">
      <c r="A1534" s="20">
        <v>5896</v>
      </c>
      <c r="B1534" s="29" t="s">
        <v>163</v>
      </c>
      <c r="C1534" s="20">
        <v>5896</v>
      </c>
      <c r="D1534" t="s">
        <v>17631</v>
      </c>
      <c r="E1534" s="45">
        <v>41394</v>
      </c>
      <c r="F1534" s="220">
        <f t="shared" si="58"/>
        <v>41425</v>
      </c>
    </row>
    <row r="1535" spans="1:6" x14ac:dyDescent="0.25">
      <c r="A1535" s="20">
        <v>5892</v>
      </c>
      <c r="B1535" s="29" t="s">
        <v>163</v>
      </c>
      <c r="C1535" s="20">
        <v>5892</v>
      </c>
      <c r="D1535" t="s">
        <v>17633</v>
      </c>
      <c r="E1535" s="45">
        <v>41394</v>
      </c>
      <c r="F1535" s="220">
        <f t="shared" si="58"/>
        <v>41425</v>
      </c>
    </row>
    <row r="1536" spans="1:6" x14ac:dyDescent="0.25">
      <c r="A1536" s="20">
        <v>5848</v>
      </c>
      <c r="B1536" s="10" t="s">
        <v>13663</v>
      </c>
      <c r="C1536" s="20">
        <v>5848</v>
      </c>
      <c r="D1536" t="s">
        <v>17597</v>
      </c>
      <c r="E1536" s="18">
        <v>41388</v>
      </c>
      <c r="F1536" s="220">
        <f t="shared" si="58"/>
        <v>41419</v>
      </c>
    </row>
    <row r="1537" spans="1:6" x14ac:dyDescent="0.25">
      <c r="A1537" s="20">
        <v>5849</v>
      </c>
      <c r="B1537" s="29" t="s">
        <v>13663</v>
      </c>
      <c r="C1537" s="20">
        <v>5849</v>
      </c>
      <c r="D1537" t="s">
        <v>17523</v>
      </c>
      <c r="E1537" s="45">
        <v>41387</v>
      </c>
      <c r="F1537" s="220">
        <f t="shared" si="58"/>
        <v>41418</v>
      </c>
    </row>
    <row r="1538" spans="1:6" x14ac:dyDescent="0.25">
      <c r="A1538" s="20">
        <v>5850</v>
      </c>
      <c r="B1538" s="10" t="s">
        <v>13663</v>
      </c>
      <c r="C1538" s="20">
        <v>5850</v>
      </c>
      <c r="D1538" t="s">
        <v>17600</v>
      </c>
      <c r="E1538" s="18">
        <v>41388</v>
      </c>
      <c r="F1538" s="220">
        <f t="shared" si="58"/>
        <v>41419</v>
      </c>
    </row>
    <row r="1539" spans="1:6" x14ac:dyDescent="0.25">
      <c r="A1539" s="20">
        <v>5412</v>
      </c>
      <c r="B1539" s="29" t="s">
        <v>8998</v>
      </c>
      <c r="C1539" s="20">
        <v>5412</v>
      </c>
      <c r="D1539" t="s">
        <v>17526</v>
      </c>
      <c r="E1539" s="18">
        <v>41386</v>
      </c>
      <c r="F1539" s="220">
        <f t="shared" si="58"/>
        <v>41417</v>
      </c>
    </row>
    <row r="1540" spans="1:6" x14ac:dyDescent="0.25">
      <c r="A1540" s="20">
        <v>5411</v>
      </c>
      <c r="B1540" s="10" t="s">
        <v>8998</v>
      </c>
      <c r="C1540" s="20">
        <v>5411</v>
      </c>
      <c r="D1540" t="s">
        <v>17529</v>
      </c>
      <c r="E1540" s="18">
        <v>41387</v>
      </c>
      <c r="F1540" s="220">
        <f t="shared" ref="F1540:F1603" si="59">E1540+31</f>
        <v>41418</v>
      </c>
    </row>
    <row r="1541" spans="1:6" x14ac:dyDescent="0.25">
      <c r="A1541" s="20">
        <v>5410</v>
      </c>
      <c r="B1541" s="10" t="s">
        <v>8998</v>
      </c>
      <c r="C1541" s="20">
        <v>5410</v>
      </c>
      <c r="D1541" t="s">
        <v>17532</v>
      </c>
      <c r="E1541" s="18">
        <v>41388</v>
      </c>
      <c r="F1541" s="220">
        <f t="shared" si="59"/>
        <v>41419</v>
      </c>
    </row>
    <row r="1542" spans="1:6" x14ac:dyDescent="0.25">
      <c r="A1542" s="20">
        <v>5407</v>
      </c>
      <c r="B1542" s="29" t="s">
        <v>8998</v>
      </c>
      <c r="C1542" s="20">
        <v>5407</v>
      </c>
      <c r="D1542" t="s">
        <v>17536</v>
      </c>
      <c r="E1542" s="18">
        <v>41386</v>
      </c>
      <c r="F1542" s="220">
        <f t="shared" si="59"/>
        <v>41417</v>
      </c>
    </row>
    <row r="1543" spans="1:6" x14ac:dyDescent="0.25">
      <c r="A1543" s="20">
        <v>5409</v>
      </c>
      <c r="B1543" s="10" t="s">
        <v>8998</v>
      </c>
      <c r="C1543" s="20">
        <v>5409</v>
      </c>
      <c r="D1543" t="s">
        <v>17538</v>
      </c>
      <c r="E1543" s="18">
        <v>41387</v>
      </c>
      <c r="F1543" s="220">
        <f t="shared" si="59"/>
        <v>41418</v>
      </c>
    </row>
    <row r="1544" spans="1:6" x14ac:dyDescent="0.25">
      <c r="A1544" s="20">
        <v>5444</v>
      </c>
      <c r="B1544" s="29" t="s">
        <v>13689</v>
      </c>
      <c r="C1544" s="20">
        <v>5444</v>
      </c>
      <c r="D1544" t="s">
        <v>17692</v>
      </c>
      <c r="E1544" s="45">
        <v>41394</v>
      </c>
      <c r="F1544" s="220">
        <f t="shared" si="59"/>
        <v>41425</v>
      </c>
    </row>
    <row r="1545" spans="1:6" x14ac:dyDescent="0.25">
      <c r="A1545" s="20">
        <v>5505</v>
      </c>
      <c r="B1545" s="29" t="s">
        <v>13691</v>
      </c>
      <c r="C1545" s="20">
        <v>5505</v>
      </c>
      <c r="D1545" t="s">
        <v>17697</v>
      </c>
      <c r="E1545" s="45">
        <v>41394</v>
      </c>
      <c r="F1545" s="220">
        <f t="shared" si="59"/>
        <v>41425</v>
      </c>
    </row>
    <row r="1546" spans="1:6" x14ac:dyDescent="0.25">
      <c r="A1546" s="20">
        <v>5669</v>
      </c>
      <c r="B1546" s="29" t="s">
        <v>13752</v>
      </c>
      <c r="C1546" s="20">
        <v>5669</v>
      </c>
      <c r="D1546" t="s">
        <v>17637</v>
      </c>
      <c r="E1546" s="45">
        <v>41394</v>
      </c>
      <c r="F1546" s="220">
        <f t="shared" si="59"/>
        <v>41425</v>
      </c>
    </row>
    <row r="1547" spans="1:6" x14ac:dyDescent="0.25">
      <c r="A1547" s="20">
        <v>5670</v>
      </c>
      <c r="B1547" s="29" t="s">
        <v>13752</v>
      </c>
      <c r="C1547" s="20">
        <v>5670</v>
      </c>
      <c r="D1547" t="s">
        <v>17703</v>
      </c>
      <c r="E1547" s="45">
        <v>41394</v>
      </c>
      <c r="F1547" s="220">
        <f t="shared" si="59"/>
        <v>41425</v>
      </c>
    </row>
    <row r="1548" spans="1:6" x14ac:dyDescent="0.25">
      <c r="A1548" s="20">
        <v>5671</v>
      </c>
      <c r="B1548" s="29" t="s">
        <v>13752</v>
      </c>
      <c r="C1548" s="20">
        <v>5671</v>
      </c>
      <c r="D1548" t="s">
        <v>17706</v>
      </c>
      <c r="E1548" s="45">
        <v>41394</v>
      </c>
      <c r="F1548" s="220">
        <f t="shared" si="59"/>
        <v>41425</v>
      </c>
    </row>
    <row r="1549" spans="1:6" x14ac:dyDescent="0.25">
      <c r="A1549" s="20">
        <v>5675</v>
      </c>
      <c r="B1549" s="29" t="s">
        <v>13752</v>
      </c>
      <c r="C1549" s="20">
        <v>5675</v>
      </c>
      <c r="D1549" t="s">
        <v>17709</v>
      </c>
      <c r="E1549" s="45">
        <v>41394</v>
      </c>
      <c r="F1549" s="220">
        <f t="shared" si="59"/>
        <v>41425</v>
      </c>
    </row>
    <row r="1550" spans="1:6" x14ac:dyDescent="0.25">
      <c r="A1550" s="20">
        <v>5703</v>
      </c>
      <c r="B1550" s="29" t="s">
        <v>13752</v>
      </c>
      <c r="C1550" s="20">
        <v>5703</v>
      </c>
      <c r="D1550" t="s">
        <v>17715</v>
      </c>
      <c r="E1550" s="45">
        <v>41394</v>
      </c>
      <c r="F1550" s="220">
        <f t="shared" si="59"/>
        <v>41425</v>
      </c>
    </row>
    <row r="1551" spans="1:6" x14ac:dyDescent="0.25">
      <c r="A1551" s="20">
        <v>5822</v>
      </c>
      <c r="B1551" s="29" t="s">
        <v>1864</v>
      </c>
      <c r="C1551" s="20">
        <v>5822</v>
      </c>
      <c r="D1551" t="s">
        <v>17640</v>
      </c>
      <c r="E1551" s="45">
        <v>41390</v>
      </c>
      <c r="F1551" s="220">
        <f t="shared" si="59"/>
        <v>41421</v>
      </c>
    </row>
    <row r="1552" spans="1:6" x14ac:dyDescent="0.25">
      <c r="A1552" s="20">
        <v>6718</v>
      </c>
      <c r="B1552" s="29" t="s">
        <v>167</v>
      </c>
      <c r="C1552" s="20">
        <v>6718</v>
      </c>
      <c r="D1552" t="s">
        <v>17542</v>
      </c>
      <c r="E1552" s="18">
        <v>41388</v>
      </c>
      <c r="F1552" s="220">
        <f t="shared" si="59"/>
        <v>41419</v>
      </c>
    </row>
    <row r="1553" spans="1:6" x14ac:dyDescent="0.25">
      <c r="A1553" s="20">
        <v>6706</v>
      </c>
      <c r="B1553" s="29" t="s">
        <v>167</v>
      </c>
      <c r="C1553" s="20">
        <v>6706</v>
      </c>
      <c r="D1553" t="s">
        <v>17643</v>
      </c>
      <c r="E1553" s="45">
        <v>41393</v>
      </c>
      <c r="F1553" s="220">
        <f t="shared" si="59"/>
        <v>41424</v>
      </c>
    </row>
    <row r="1554" spans="1:6" x14ac:dyDescent="0.25">
      <c r="A1554" s="20">
        <v>6700</v>
      </c>
      <c r="B1554" s="29" t="s">
        <v>167</v>
      </c>
      <c r="C1554" s="20">
        <v>6700</v>
      </c>
      <c r="D1554" t="s">
        <v>17604</v>
      </c>
      <c r="E1554" s="44">
        <v>41389</v>
      </c>
      <c r="F1554" s="220">
        <f t="shared" si="59"/>
        <v>41420</v>
      </c>
    </row>
    <row r="1555" spans="1:6" x14ac:dyDescent="0.25">
      <c r="A1555" s="20">
        <v>6703</v>
      </c>
      <c r="B1555" s="29" t="s">
        <v>167</v>
      </c>
      <c r="C1555" s="20">
        <v>6703</v>
      </c>
      <c r="D1555" t="s">
        <v>17545</v>
      </c>
      <c r="E1555" s="18">
        <v>41387</v>
      </c>
      <c r="F1555" s="220">
        <f t="shared" si="59"/>
        <v>41418</v>
      </c>
    </row>
    <row r="1556" spans="1:6" x14ac:dyDescent="0.25">
      <c r="A1556" s="20">
        <v>6698</v>
      </c>
      <c r="B1556" s="29" t="s">
        <v>167</v>
      </c>
      <c r="C1556" s="20">
        <v>6698</v>
      </c>
      <c r="D1556" s="15" t="s">
        <v>17952</v>
      </c>
      <c r="E1556" s="45">
        <v>41394</v>
      </c>
      <c r="F1556" s="220">
        <f t="shared" si="59"/>
        <v>41425</v>
      </c>
    </row>
    <row r="1557" spans="1:6" x14ac:dyDescent="0.25">
      <c r="A1557" s="20">
        <v>6697</v>
      </c>
      <c r="B1557" s="29" t="s">
        <v>167</v>
      </c>
      <c r="C1557" s="20">
        <v>6697</v>
      </c>
      <c r="D1557" t="s">
        <v>17607</v>
      </c>
      <c r="E1557" s="45">
        <v>41390</v>
      </c>
      <c r="F1557" s="220">
        <f t="shared" si="59"/>
        <v>41421</v>
      </c>
    </row>
    <row r="1558" spans="1:6" x14ac:dyDescent="0.25">
      <c r="A1558" s="20">
        <v>6695</v>
      </c>
      <c r="B1558" s="29" t="s">
        <v>167</v>
      </c>
      <c r="C1558" s="20">
        <v>6695</v>
      </c>
      <c r="D1558" t="s">
        <v>17609</v>
      </c>
      <c r="E1558" s="45">
        <v>41388</v>
      </c>
      <c r="F1558" s="220">
        <f t="shared" si="59"/>
        <v>41419</v>
      </c>
    </row>
    <row r="1559" spans="1:6" x14ac:dyDescent="0.25">
      <c r="A1559" s="20">
        <v>6690</v>
      </c>
      <c r="B1559" s="29" t="s">
        <v>167</v>
      </c>
      <c r="C1559" s="20">
        <v>6690</v>
      </c>
      <c r="D1559" t="s">
        <v>17647</v>
      </c>
      <c r="E1559" s="45">
        <v>41394</v>
      </c>
      <c r="F1559" s="220">
        <f t="shared" si="59"/>
        <v>41425</v>
      </c>
    </row>
    <row r="1560" spans="1:6" x14ac:dyDescent="0.25">
      <c r="A1560" s="20">
        <v>6689</v>
      </c>
      <c r="B1560" s="29" t="s">
        <v>167</v>
      </c>
      <c r="C1560" s="20">
        <v>6689</v>
      </c>
      <c r="D1560" s="15" t="s">
        <v>17953</v>
      </c>
      <c r="E1560" s="45">
        <v>41394</v>
      </c>
      <c r="F1560" s="220">
        <f t="shared" si="59"/>
        <v>41425</v>
      </c>
    </row>
    <row r="1561" spans="1:6" x14ac:dyDescent="0.25">
      <c r="A1561" s="20">
        <v>6668</v>
      </c>
      <c r="B1561" s="29" t="s">
        <v>167</v>
      </c>
      <c r="C1561" s="20">
        <v>6668</v>
      </c>
      <c r="D1561" t="s">
        <v>17653</v>
      </c>
      <c r="E1561" s="45">
        <v>41394</v>
      </c>
      <c r="F1561" s="220">
        <f t="shared" si="59"/>
        <v>41425</v>
      </c>
    </row>
    <row r="1562" spans="1:6" x14ac:dyDescent="0.25">
      <c r="A1562" s="20">
        <v>6663</v>
      </c>
      <c r="B1562" s="29" t="s">
        <v>167</v>
      </c>
      <c r="C1562" s="20">
        <v>6663</v>
      </c>
      <c r="D1562" t="s">
        <v>17655</v>
      </c>
      <c r="E1562" s="45">
        <v>41390</v>
      </c>
      <c r="F1562" s="220">
        <f t="shared" si="59"/>
        <v>41421</v>
      </c>
    </row>
    <row r="1563" spans="1:6" x14ac:dyDescent="0.25">
      <c r="A1563" s="20">
        <v>6661</v>
      </c>
      <c r="B1563" s="29" t="s">
        <v>167</v>
      </c>
      <c r="C1563" s="20">
        <v>6661</v>
      </c>
      <c r="D1563" t="s">
        <v>17657</v>
      </c>
      <c r="E1563" s="45">
        <v>41393</v>
      </c>
      <c r="F1563" s="220">
        <f t="shared" si="59"/>
        <v>41424</v>
      </c>
    </row>
    <row r="1564" spans="1:6" ht="15.75" thickBot="1" x14ac:dyDescent="0.3">
      <c r="A1564" s="20">
        <v>6657</v>
      </c>
      <c r="B1564" s="29" t="s">
        <v>167</v>
      </c>
      <c r="C1564" s="20">
        <v>6657</v>
      </c>
      <c r="D1564" t="s">
        <v>17661</v>
      </c>
      <c r="E1564" s="45">
        <v>41394</v>
      </c>
      <c r="F1564" s="220">
        <f t="shared" si="59"/>
        <v>41425</v>
      </c>
    </row>
    <row r="1565" spans="1:6" x14ac:dyDescent="0.25">
      <c r="D1565" s="209" t="s">
        <v>19804</v>
      </c>
      <c r="E1565" s="292">
        <v>41449</v>
      </c>
      <c r="F1565" s="220">
        <f t="shared" si="59"/>
        <v>41480</v>
      </c>
    </row>
    <row r="1566" spans="1:6" x14ac:dyDescent="0.25">
      <c r="D1566" s="216" t="s">
        <v>19434</v>
      </c>
      <c r="E1566" s="293">
        <v>41429</v>
      </c>
      <c r="F1566" s="220">
        <f t="shared" si="59"/>
        <v>41460</v>
      </c>
    </row>
    <row r="1567" spans="1:6" x14ac:dyDescent="0.25">
      <c r="D1567" s="216" t="s">
        <v>17679</v>
      </c>
      <c r="E1567" s="293">
        <v>41453</v>
      </c>
      <c r="F1567" s="220">
        <f t="shared" si="59"/>
        <v>41484</v>
      </c>
    </row>
    <row r="1568" spans="1:6" x14ac:dyDescent="0.25">
      <c r="D1568" s="216" t="s">
        <v>19904</v>
      </c>
      <c r="E1568" s="293">
        <v>41452</v>
      </c>
      <c r="F1568" s="220">
        <f t="shared" si="59"/>
        <v>41483</v>
      </c>
    </row>
    <row r="1569" spans="4:6" x14ac:dyDescent="0.25">
      <c r="D1569" s="216" t="s">
        <v>19439</v>
      </c>
      <c r="E1569" s="293">
        <v>41428</v>
      </c>
      <c r="F1569" s="220">
        <f t="shared" si="59"/>
        <v>41459</v>
      </c>
    </row>
    <row r="1570" spans="4:6" x14ac:dyDescent="0.25">
      <c r="D1570" s="216" t="s">
        <v>19844</v>
      </c>
      <c r="E1570" s="293">
        <v>41450</v>
      </c>
      <c r="F1570" s="220">
        <f t="shared" si="59"/>
        <v>41481</v>
      </c>
    </row>
    <row r="1571" spans="4:6" x14ac:dyDescent="0.25">
      <c r="D1571" s="216" t="s">
        <v>19981</v>
      </c>
      <c r="E1571" s="293">
        <v>41452</v>
      </c>
      <c r="F1571" s="220">
        <f t="shared" si="59"/>
        <v>41483</v>
      </c>
    </row>
    <row r="1572" spans="4:6" x14ac:dyDescent="0.25">
      <c r="D1572" s="216" t="s">
        <v>19875</v>
      </c>
      <c r="E1572" s="293">
        <v>41452</v>
      </c>
      <c r="F1572" s="220">
        <f t="shared" si="59"/>
        <v>41483</v>
      </c>
    </row>
    <row r="1573" spans="4:6" x14ac:dyDescent="0.25">
      <c r="D1573" s="216" t="s">
        <v>19712</v>
      </c>
      <c r="E1573" s="293">
        <v>41444</v>
      </c>
      <c r="F1573" s="220">
        <f t="shared" si="59"/>
        <v>41475</v>
      </c>
    </row>
    <row r="1574" spans="4:6" x14ac:dyDescent="0.25">
      <c r="D1574" s="216" t="s">
        <v>19425</v>
      </c>
      <c r="E1574" s="293">
        <v>41428</v>
      </c>
      <c r="F1574" s="220">
        <f t="shared" si="59"/>
        <v>41459</v>
      </c>
    </row>
    <row r="1575" spans="4:6" x14ac:dyDescent="0.25">
      <c r="D1575" s="216" t="s">
        <v>19428</v>
      </c>
      <c r="E1575" s="293">
        <v>41428</v>
      </c>
      <c r="F1575" s="220">
        <f t="shared" si="59"/>
        <v>41459</v>
      </c>
    </row>
    <row r="1576" spans="4:6" x14ac:dyDescent="0.25">
      <c r="D1576" s="216" t="s">
        <v>19431</v>
      </c>
      <c r="E1576" s="293">
        <v>41428</v>
      </c>
      <c r="F1576" s="220">
        <f t="shared" si="59"/>
        <v>41459</v>
      </c>
    </row>
    <row r="1577" spans="4:6" x14ac:dyDescent="0.25">
      <c r="D1577" s="216" t="s">
        <v>19645</v>
      </c>
      <c r="E1577" s="293">
        <v>41438</v>
      </c>
      <c r="F1577" s="220">
        <f t="shared" si="59"/>
        <v>41469</v>
      </c>
    </row>
    <row r="1578" spans="4:6" x14ac:dyDescent="0.25">
      <c r="D1578" s="216" t="s">
        <v>20092</v>
      </c>
      <c r="E1578" s="293">
        <v>41453</v>
      </c>
      <c r="F1578" s="220">
        <f t="shared" si="59"/>
        <v>41484</v>
      </c>
    </row>
    <row r="1579" spans="4:6" x14ac:dyDescent="0.25">
      <c r="D1579" s="216" t="s">
        <v>20095</v>
      </c>
      <c r="E1579" s="293">
        <v>41453</v>
      </c>
      <c r="F1579" s="220">
        <f t="shared" si="59"/>
        <v>41484</v>
      </c>
    </row>
    <row r="1580" spans="4:6" x14ac:dyDescent="0.25">
      <c r="D1580" s="216" t="s">
        <v>7823</v>
      </c>
      <c r="E1580" s="293">
        <v>41453</v>
      </c>
      <c r="F1580" s="220">
        <f t="shared" si="59"/>
        <v>41484</v>
      </c>
    </row>
    <row r="1581" spans="4:6" x14ac:dyDescent="0.25">
      <c r="D1581" s="216" t="s">
        <v>20015</v>
      </c>
      <c r="E1581" s="293">
        <v>41452</v>
      </c>
      <c r="F1581" s="220">
        <f t="shared" si="59"/>
        <v>41483</v>
      </c>
    </row>
    <row r="1582" spans="4:6" x14ac:dyDescent="0.25">
      <c r="D1582" s="216" t="s">
        <v>20060</v>
      </c>
      <c r="E1582" s="293">
        <v>41452</v>
      </c>
      <c r="F1582" s="220">
        <f t="shared" si="59"/>
        <v>41483</v>
      </c>
    </row>
    <row r="1583" spans="4:6" x14ac:dyDescent="0.25">
      <c r="D1583" s="216" t="s">
        <v>18502</v>
      </c>
      <c r="E1583" s="293">
        <v>41453</v>
      </c>
      <c r="F1583" s="220">
        <f t="shared" si="59"/>
        <v>41484</v>
      </c>
    </row>
    <row r="1584" spans="4:6" x14ac:dyDescent="0.25">
      <c r="D1584" s="216" t="s">
        <v>19906</v>
      </c>
      <c r="E1584" s="293">
        <v>41449</v>
      </c>
      <c r="F1584" s="220">
        <f t="shared" si="59"/>
        <v>41480</v>
      </c>
    </row>
    <row r="1585" spans="4:6" x14ac:dyDescent="0.25">
      <c r="D1585" s="216" t="s">
        <v>19909</v>
      </c>
      <c r="E1585" s="293">
        <v>41449</v>
      </c>
      <c r="F1585" s="220">
        <f t="shared" si="59"/>
        <v>41480</v>
      </c>
    </row>
    <row r="1586" spans="4:6" x14ac:dyDescent="0.25">
      <c r="D1586" s="216" t="s">
        <v>19912</v>
      </c>
      <c r="E1586" s="293">
        <v>41449</v>
      </c>
      <c r="F1586" s="220">
        <f t="shared" si="59"/>
        <v>41480</v>
      </c>
    </row>
    <row r="1587" spans="4:6" x14ac:dyDescent="0.25">
      <c r="D1587" s="216" t="s">
        <v>19916</v>
      </c>
      <c r="E1587" s="293">
        <v>41449</v>
      </c>
      <c r="F1587" s="220">
        <f t="shared" si="59"/>
        <v>41480</v>
      </c>
    </row>
    <row r="1588" spans="4:6" x14ac:dyDescent="0.25">
      <c r="D1588" s="216" t="s">
        <v>19469</v>
      </c>
      <c r="E1588" s="293">
        <v>41432</v>
      </c>
      <c r="F1588" s="220">
        <f t="shared" si="59"/>
        <v>41463</v>
      </c>
    </row>
    <row r="1589" spans="4:6" x14ac:dyDescent="0.25">
      <c r="D1589" s="216" t="s">
        <v>19471</v>
      </c>
      <c r="E1589" s="293">
        <v>41429</v>
      </c>
      <c r="F1589" s="220">
        <f t="shared" si="59"/>
        <v>41460</v>
      </c>
    </row>
    <row r="1590" spans="4:6" x14ac:dyDescent="0.25">
      <c r="D1590" s="216" t="s">
        <v>19475</v>
      </c>
      <c r="E1590" s="293">
        <v>41430</v>
      </c>
      <c r="F1590" s="220">
        <f t="shared" si="59"/>
        <v>41461</v>
      </c>
    </row>
    <row r="1591" spans="4:6" x14ac:dyDescent="0.25">
      <c r="D1591" s="216" t="s">
        <v>19478</v>
      </c>
      <c r="E1591" s="293">
        <v>41429</v>
      </c>
      <c r="F1591" s="220">
        <f t="shared" si="59"/>
        <v>41460</v>
      </c>
    </row>
    <row r="1592" spans="4:6" x14ac:dyDescent="0.25">
      <c r="D1592" s="216" t="s">
        <v>19481</v>
      </c>
      <c r="E1592" s="293">
        <v>41429</v>
      </c>
      <c r="F1592" s="220">
        <f t="shared" si="59"/>
        <v>41460</v>
      </c>
    </row>
    <row r="1593" spans="4:6" x14ac:dyDescent="0.25">
      <c r="D1593" s="216" t="s">
        <v>19457</v>
      </c>
      <c r="E1593" s="293">
        <v>41429</v>
      </c>
      <c r="F1593" s="220">
        <f t="shared" si="59"/>
        <v>41460</v>
      </c>
    </row>
    <row r="1594" spans="4:6" x14ac:dyDescent="0.25">
      <c r="D1594" s="216" t="s">
        <v>19362</v>
      </c>
      <c r="E1594" s="293">
        <v>41428</v>
      </c>
      <c r="F1594" s="220">
        <f t="shared" si="59"/>
        <v>41459</v>
      </c>
    </row>
    <row r="1595" spans="4:6" x14ac:dyDescent="0.25">
      <c r="D1595" s="216" t="s">
        <v>19364</v>
      </c>
      <c r="E1595" s="293">
        <v>41428</v>
      </c>
      <c r="F1595" s="220">
        <f t="shared" si="59"/>
        <v>41459</v>
      </c>
    </row>
    <row r="1596" spans="4:6" x14ac:dyDescent="0.25">
      <c r="D1596" s="216" t="s">
        <v>19464</v>
      </c>
      <c r="E1596" s="293">
        <v>41429</v>
      </c>
      <c r="F1596" s="220">
        <f t="shared" si="59"/>
        <v>41460</v>
      </c>
    </row>
    <row r="1597" spans="4:6" x14ac:dyDescent="0.25">
      <c r="D1597" s="216" t="s">
        <v>19467</v>
      </c>
      <c r="E1597" s="293">
        <v>41429</v>
      </c>
      <c r="F1597" s="220">
        <f t="shared" si="59"/>
        <v>41460</v>
      </c>
    </row>
    <row r="1598" spans="4:6" x14ac:dyDescent="0.25">
      <c r="D1598" s="216" t="s">
        <v>19671</v>
      </c>
      <c r="E1598" s="293">
        <v>41443</v>
      </c>
      <c r="F1598" s="220">
        <f t="shared" si="59"/>
        <v>41474</v>
      </c>
    </row>
    <row r="1599" spans="4:6" x14ac:dyDescent="0.25">
      <c r="D1599" s="216" t="s">
        <v>19445</v>
      </c>
      <c r="E1599" s="293">
        <v>41428</v>
      </c>
      <c r="F1599" s="220">
        <f t="shared" si="59"/>
        <v>41459</v>
      </c>
    </row>
    <row r="1600" spans="4:6" x14ac:dyDescent="0.25">
      <c r="D1600" s="216" t="s">
        <v>19448</v>
      </c>
      <c r="E1600" s="293">
        <v>41429</v>
      </c>
      <c r="F1600" s="220">
        <f t="shared" si="59"/>
        <v>41460</v>
      </c>
    </row>
    <row r="1601" spans="4:6" x14ac:dyDescent="0.25">
      <c r="D1601" s="216" t="s">
        <v>19442</v>
      </c>
      <c r="E1601" s="293">
        <v>41428</v>
      </c>
      <c r="F1601" s="220">
        <f t="shared" si="59"/>
        <v>41459</v>
      </c>
    </row>
    <row r="1602" spans="4:6" x14ac:dyDescent="0.25">
      <c r="D1602" s="216" t="s">
        <v>19781</v>
      </c>
      <c r="E1602" s="293">
        <v>41445</v>
      </c>
      <c r="F1602" s="220">
        <f t="shared" si="59"/>
        <v>41476</v>
      </c>
    </row>
    <row r="1603" spans="4:6" x14ac:dyDescent="0.25">
      <c r="D1603" s="216" t="s">
        <v>19784</v>
      </c>
      <c r="E1603" s="293">
        <v>41446</v>
      </c>
      <c r="F1603" s="220">
        <f t="shared" si="59"/>
        <v>41477</v>
      </c>
    </row>
    <row r="1604" spans="4:6" x14ac:dyDescent="0.25">
      <c r="D1604" s="216" t="s">
        <v>19522</v>
      </c>
      <c r="E1604" s="293">
        <v>41452</v>
      </c>
      <c r="F1604" s="220">
        <f t="shared" ref="F1604:F1667" si="60">E1604+31</f>
        <v>41483</v>
      </c>
    </row>
    <row r="1605" spans="4:6" x14ac:dyDescent="0.25">
      <c r="D1605" s="216" t="s">
        <v>19524</v>
      </c>
      <c r="E1605" s="293">
        <v>41453</v>
      </c>
      <c r="F1605" s="220">
        <f t="shared" si="60"/>
        <v>41484</v>
      </c>
    </row>
    <row r="1606" spans="4:6" x14ac:dyDescent="0.25">
      <c r="D1606" s="216" t="s">
        <v>19526</v>
      </c>
      <c r="E1606" s="293">
        <v>41432</v>
      </c>
      <c r="F1606" s="220">
        <f t="shared" si="60"/>
        <v>41463</v>
      </c>
    </row>
    <row r="1607" spans="4:6" x14ac:dyDescent="0.25">
      <c r="D1607" s="216" t="s">
        <v>19529</v>
      </c>
      <c r="E1607" s="293">
        <v>41453</v>
      </c>
      <c r="F1607" s="220">
        <f t="shared" si="60"/>
        <v>41484</v>
      </c>
    </row>
    <row r="1608" spans="4:6" x14ac:dyDescent="0.25">
      <c r="D1608" s="216" t="s">
        <v>19810</v>
      </c>
      <c r="E1608" s="293">
        <v>41444</v>
      </c>
      <c r="F1608" s="220">
        <f t="shared" si="60"/>
        <v>41475</v>
      </c>
    </row>
    <row r="1609" spans="4:6" x14ac:dyDescent="0.25">
      <c r="D1609" s="216" t="s">
        <v>19813</v>
      </c>
      <c r="E1609" s="293">
        <v>41444</v>
      </c>
      <c r="F1609" s="220">
        <f t="shared" si="60"/>
        <v>41475</v>
      </c>
    </row>
    <row r="1610" spans="4:6" x14ac:dyDescent="0.25">
      <c r="D1610" s="216" t="s">
        <v>19816</v>
      </c>
      <c r="E1610" s="293">
        <v>41444</v>
      </c>
      <c r="F1610" s="220">
        <f t="shared" si="60"/>
        <v>41475</v>
      </c>
    </row>
    <row r="1611" spans="4:6" x14ac:dyDescent="0.25">
      <c r="D1611" s="216" t="s">
        <v>19984</v>
      </c>
      <c r="E1611" s="293">
        <v>41452</v>
      </c>
      <c r="F1611" s="220">
        <f t="shared" si="60"/>
        <v>41483</v>
      </c>
    </row>
    <row r="1612" spans="4:6" x14ac:dyDescent="0.25">
      <c r="D1612" s="216" t="s">
        <v>19970</v>
      </c>
      <c r="E1612" s="293">
        <v>41452</v>
      </c>
      <c r="F1612" s="220">
        <f t="shared" si="60"/>
        <v>41483</v>
      </c>
    </row>
    <row r="1613" spans="4:6" x14ac:dyDescent="0.25">
      <c r="D1613" s="216" t="s">
        <v>19957</v>
      </c>
      <c r="E1613" s="293">
        <v>41449</v>
      </c>
      <c r="F1613" s="220">
        <f t="shared" si="60"/>
        <v>41480</v>
      </c>
    </row>
    <row r="1614" spans="4:6" x14ac:dyDescent="0.25">
      <c r="D1614" s="216" t="s">
        <v>19960</v>
      </c>
      <c r="E1614" s="293">
        <v>41449</v>
      </c>
      <c r="F1614" s="220">
        <f t="shared" si="60"/>
        <v>41480</v>
      </c>
    </row>
    <row r="1615" spans="4:6" x14ac:dyDescent="0.25">
      <c r="D1615" s="216" t="s">
        <v>19688</v>
      </c>
      <c r="E1615" s="293">
        <v>41443</v>
      </c>
      <c r="F1615" s="220">
        <f t="shared" si="60"/>
        <v>41474</v>
      </c>
    </row>
    <row r="1616" spans="4:6" x14ac:dyDescent="0.25">
      <c r="D1616" s="216" t="s">
        <v>19716</v>
      </c>
      <c r="E1616" s="293">
        <v>41444</v>
      </c>
      <c r="F1616" s="220">
        <f t="shared" si="60"/>
        <v>41475</v>
      </c>
    </row>
    <row r="1617" spans="4:6" x14ac:dyDescent="0.25">
      <c r="D1617" s="216" t="s">
        <v>19992</v>
      </c>
      <c r="E1617" s="293">
        <v>41452</v>
      </c>
      <c r="F1617" s="220">
        <f t="shared" si="60"/>
        <v>41483</v>
      </c>
    </row>
    <row r="1618" spans="4:6" x14ac:dyDescent="0.25">
      <c r="D1618" s="216" t="s">
        <v>19797</v>
      </c>
      <c r="E1618" s="293">
        <v>41445</v>
      </c>
      <c r="F1618" s="220">
        <f t="shared" si="60"/>
        <v>41476</v>
      </c>
    </row>
    <row r="1619" spans="4:6" x14ac:dyDescent="0.25">
      <c r="D1619" s="216" t="s">
        <v>19866</v>
      </c>
      <c r="E1619" s="293">
        <v>41452</v>
      </c>
      <c r="F1619" s="220">
        <f t="shared" si="60"/>
        <v>41483</v>
      </c>
    </row>
    <row r="1620" spans="4:6" x14ac:dyDescent="0.25">
      <c r="D1620" s="216" t="s">
        <v>19978</v>
      </c>
      <c r="E1620" s="293">
        <v>41449</v>
      </c>
      <c r="F1620" s="220">
        <f t="shared" si="60"/>
        <v>41480</v>
      </c>
    </row>
    <row r="1621" spans="4:6" x14ac:dyDescent="0.25">
      <c r="D1621" s="216" t="s">
        <v>19648</v>
      </c>
      <c r="E1621" s="293">
        <v>41442</v>
      </c>
      <c r="F1621" s="220">
        <f t="shared" si="60"/>
        <v>41473</v>
      </c>
    </row>
    <row r="1622" spans="4:6" x14ac:dyDescent="0.25">
      <c r="D1622" s="216" t="s">
        <v>19651</v>
      </c>
      <c r="E1622" s="293">
        <v>41442</v>
      </c>
      <c r="F1622" s="220">
        <f t="shared" si="60"/>
        <v>41473</v>
      </c>
    </row>
    <row r="1623" spans="4:6" x14ac:dyDescent="0.25">
      <c r="D1623" s="216" t="s">
        <v>19654</v>
      </c>
      <c r="E1623" s="293">
        <v>41439</v>
      </c>
      <c r="F1623" s="220">
        <f t="shared" si="60"/>
        <v>41470</v>
      </c>
    </row>
    <row r="1624" spans="4:6" x14ac:dyDescent="0.25">
      <c r="D1624" s="216" t="s">
        <v>19833</v>
      </c>
      <c r="E1624" s="293">
        <v>41452</v>
      </c>
      <c r="F1624" s="220">
        <f t="shared" si="60"/>
        <v>41483</v>
      </c>
    </row>
    <row r="1625" spans="4:6" x14ac:dyDescent="0.25">
      <c r="D1625" s="216" t="s">
        <v>20006</v>
      </c>
      <c r="E1625" s="293">
        <v>41453</v>
      </c>
      <c r="F1625" s="220">
        <f t="shared" si="60"/>
        <v>41484</v>
      </c>
    </row>
    <row r="1626" spans="4:6" x14ac:dyDescent="0.25">
      <c r="D1626" s="216" t="s">
        <v>19975</v>
      </c>
      <c r="E1626" s="293">
        <v>41452</v>
      </c>
      <c r="F1626" s="220">
        <f t="shared" si="60"/>
        <v>41483</v>
      </c>
    </row>
    <row r="1627" spans="4:6" x14ac:dyDescent="0.25">
      <c r="D1627" s="216" t="s">
        <v>20102</v>
      </c>
      <c r="E1627" s="293">
        <v>41452</v>
      </c>
      <c r="F1627" s="220">
        <f t="shared" si="60"/>
        <v>41483</v>
      </c>
    </row>
    <row r="1628" spans="4:6" x14ac:dyDescent="0.25">
      <c r="D1628" s="216" t="s">
        <v>19932</v>
      </c>
      <c r="E1628" s="293">
        <v>41452</v>
      </c>
      <c r="F1628" s="220">
        <f t="shared" si="60"/>
        <v>41483</v>
      </c>
    </row>
    <row r="1629" spans="4:6" x14ac:dyDescent="0.25">
      <c r="D1629" s="216" t="s">
        <v>19937</v>
      </c>
      <c r="E1629" s="293">
        <v>41452</v>
      </c>
      <c r="F1629" s="220">
        <f t="shared" si="60"/>
        <v>41483</v>
      </c>
    </row>
    <row r="1630" spans="4:6" x14ac:dyDescent="0.25">
      <c r="D1630" s="216" t="s">
        <v>19800</v>
      </c>
      <c r="E1630" s="293">
        <v>41449</v>
      </c>
      <c r="F1630" s="220">
        <f t="shared" si="60"/>
        <v>41480</v>
      </c>
    </row>
    <row r="1631" spans="4:6" x14ac:dyDescent="0.25">
      <c r="D1631" s="216" t="s">
        <v>19802</v>
      </c>
      <c r="E1631" s="293">
        <v>41449</v>
      </c>
      <c r="F1631" s="220">
        <f t="shared" si="60"/>
        <v>41480</v>
      </c>
    </row>
    <row r="1632" spans="4:6" x14ac:dyDescent="0.25">
      <c r="D1632" s="216" t="s">
        <v>19607</v>
      </c>
      <c r="E1632" s="293">
        <v>41437</v>
      </c>
      <c r="F1632" s="220">
        <f t="shared" si="60"/>
        <v>41468</v>
      </c>
    </row>
    <row r="1633" spans="4:6" x14ac:dyDescent="0.25">
      <c r="D1633" s="216" t="s">
        <v>19787</v>
      </c>
      <c r="E1633" s="293">
        <v>41449</v>
      </c>
      <c r="F1633" s="220">
        <f t="shared" si="60"/>
        <v>41480</v>
      </c>
    </row>
    <row r="1634" spans="4:6" x14ac:dyDescent="0.25">
      <c r="D1634" s="216" t="s">
        <v>19790</v>
      </c>
      <c r="E1634" s="293">
        <v>41446</v>
      </c>
      <c r="F1634" s="220">
        <f t="shared" si="60"/>
        <v>41477</v>
      </c>
    </row>
    <row r="1635" spans="4:6" x14ac:dyDescent="0.25">
      <c r="D1635" s="216" t="s">
        <v>19793</v>
      </c>
      <c r="E1635" s="293">
        <v>41449</v>
      </c>
      <c r="F1635" s="220">
        <f t="shared" si="60"/>
        <v>41480</v>
      </c>
    </row>
    <row r="1636" spans="4:6" x14ac:dyDescent="0.25">
      <c r="D1636" s="216" t="s">
        <v>19246</v>
      </c>
      <c r="E1636" s="293">
        <v>41430</v>
      </c>
      <c r="F1636" s="220">
        <f t="shared" si="60"/>
        <v>41461</v>
      </c>
    </row>
    <row r="1637" spans="4:6" x14ac:dyDescent="0.25">
      <c r="D1637" s="216" t="s">
        <v>19836</v>
      </c>
      <c r="E1637" s="293">
        <v>41453</v>
      </c>
      <c r="F1637" s="220">
        <f t="shared" si="60"/>
        <v>41484</v>
      </c>
    </row>
    <row r="1638" spans="4:6" x14ac:dyDescent="0.25">
      <c r="D1638" s="216" t="s">
        <v>19839</v>
      </c>
      <c r="E1638" s="293">
        <v>41452</v>
      </c>
      <c r="F1638" s="220">
        <f t="shared" si="60"/>
        <v>41483</v>
      </c>
    </row>
    <row r="1639" spans="4:6" x14ac:dyDescent="0.25">
      <c r="D1639" s="216" t="s">
        <v>19657</v>
      </c>
      <c r="E1639" s="293">
        <v>41443</v>
      </c>
      <c r="F1639" s="220">
        <f t="shared" si="60"/>
        <v>41474</v>
      </c>
    </row>
    <row r="1640" spans="4:6" x14ac:dyDescent="0.25">
      <c r="D1640" s="216" t="s">
        <v>19664</v>
      </c>
      <c r="E1640" s="293">
        <v>41443</v>
      </c>
      <c r="F1640" s="220">
        <f t="shared" si="60"/>
        <v>41474</v>
      </c>
    </row>
    <row r="1641" spans="4:6" x14ac:dyDescent="0.25">
      <c r="D1641" s="216" t="s">
        <v>19660</v>
      </c>
      <c r="E1641" s="293">
        <v>41439</v>
      </c>
      <c r="F1641" s="220">
        <f t="shared" si="60"/>
        <v>41470</v>
      </c>
    </row>
    <row r="1642" spans="4:6" x14ac:dyDescent="0.25">
      <c r="D1642" s="216" t="s">
        <v>19667</v>
      </c>
      <c r="E1642" s="293">
        <v>41442</v>
      </c>
      <c r="F1642" s="220">
        <f t="shared" si="60"/>
        <v>41473</v>
      </c>
    </row>
    <row r="1643" spans="4:6" x14ac:dyDescent="0.25">
      <c r="D1643" s="216" t="s">
        <v>19669</v>
      </c>
      <c r="E1643" s="293">
        <v>41449</v>
      </c>
      <c r="F1643" s="220">
        <f t="shared" si="60"/>
        <v>41480</v>
      </c>
    </row>
    <row r="1644" spans="4:6" x14ac:dyDescent="0.25">
      <c r="D1644" s="216" t="s">
        <v>19676</v>
      </c>
      <c r="E1644" s="293">
        <v>41438</v>
      </c>
      <c r="F1644" s="220">
        <f t="shared" si="60"/>
        <v>41469</v>
      </c>
    </row>
    <row r="1645" spans="4:6" x14ac:dyDescent="0.25">
      <c r="D1645" s="216" t="s">
        <v>19807</v>
      </c>
      <c r="E1645" s="293">
        <v>41449</v>
      </c>
      <c r="F1645" s="220">
        <f t="shared" si="60"/>
        <v>41480</v>
      </c>
    </row>
    <row r="1646" spans="4:6" x14ac:dyDescent="0.25">
      <c r="D1646" s="216" t="s">
        <v>19536</v>
      </c>
      <c r="E1646" s="293">
        <v>41432</v>
      </c>
      <c r="F1646" s="220">
        <f t="shared" si="60"/>
        <v>41463</v>
      </c>
    </row>
    <row r="1647" spans="4:6" x14ac:dyDescent="0.25">
      <c r="D1647" s="216" t="s">
        <v>19414</v>
      </c>
      <c r="E1647" s="293">
        <v>41430</v>
      </c>
      <c r="F1647" s="220">
        <f t="shared" si="60"/>
        <v>41461</v>
      </c>
    </row>
    <row r="1648" spans="4:6" x14ac:dyDescent="0.25">
      <c r="D1648" s="216" t="s">
        <v>19492</v>
      </c>
      <c r="E1648" s="293">
        <v>41430</v>
      </c>
      <c r="F1648" s="220">
        <f t="shared" si="60"/>
        <v>41461</v>
      </c>
    </row>
    <row r="1649" spans="4:7" x14ac:dyDescent="0.25">
      <c r="D1649" s="216" t="s">
        <v>19416</v>
      </c>
      <c r="E1649" s="293">
        <v>41429</v>
      </c>
      <c r="F1649" s="220">
        <f t="shared" si="60"/>
        <v>41460</v>
      </c>
    </row>
    <row r="1650" spans="4:7" x14ac:dyDescent="0.25">
      <c r="D1650" s="216" t="s">
        <v>19394</v>
      </c>
      <c r="E1650" s="293">
        <v>41429</v>
      </c>
      <c r="F1650" s="220">
        <f t="shared" si="60"/>
        <v>41460</v>
      </c>
    </row>
    <row r="1651" spans="4:7" x14ac:dyDescent="0.25">
      <c r="D1651" s="216" t="s">
        <v>19391</v>
      </c>
      <c r="E1651" s="293">
        <v>41429</v>
      </c>
      <c r="F1651" s="220">
        <f t="shared" si="60"/>
        <v>41460</v>
      </c>
    </row>
    <row r="1652" spans="4:7" x14ac:dyDescent="0.25">
      <c r="D1652" s="216" t="s">
        <v>19387</v>
      </c>
      <c r="E1652" s="293">
        <v>41431</v>
      </c>
      <c r="F1652" s="220">
        <f t="shared" si="60"/>
        <v>41462</v>
      </c>
    </row>
    <row r="1653" spans="4:7" x14ac:dyDescent="0.25">
      <c r="D1653" s="216" t="s">
        <v>18670</v>
      </c>
      <c r="E1653" s="293">
        <v>41450</v>
      </c>
      <c r="F1653" s="220">
        <f t="shared" si="60"/>
        <v>41481</v>
      </c>
    </row>
    <row r="1654" spans="4:7" x14ac:dyDescent="0.25">
      <c r="D1654" s="216" t="s">
        <v>19585</v>
      </c>
      <c r="E1654" s="293">
        <v>41437</v>
      </c>
      <c r="F1654" s="220">
        <f t="shared" si="60"/>
        <v>41468</v>
      </c>
    </row>
    <row r="1655" spans="4:7" x14ac:dyDescent="0.25">
      <c r="D1655" s="216" t="s">
        <v>19588</v>
      </c>
      <c r="E1655" s="293">
        <v>41436</v>
      </c>
      <c r="F1655" s="220">
        <f t="shared" si="60"/>
        <v>41467</v>
      </c>
    </row>
    <row r="1656" spans="4:7" x14ac:dyDescent="0.25">
      <c r="D1656" s="216" t="s">
        <v>19539</v>
      </c>
      <c r="E1656" s="293">
        <v>41432</v>
      </c>
      <c r="F1656" s="220">
        <f t="shared" si="60"/>
        <v>41463</v>
      </c>
    </row>
    <row r="1657" spans="4:7" x14ac:dyDescent="0.25">
      <c r="D1657" s="216" t="s">
        <v>19541</v>
      </c>
      <c r="E1657" s="293">
        <v>41432</v>
      </c>
      <c r="F1657" s="220">
        <f t="shared" si="60"/>
        <v>41463</v>
      </c>
    </row>
    <row r="1658" spans="4:7" x14ac:dyDescent="0.25">
      <c r="D1658" s="216" t="s">
        <v>20012</v>
      </c>
      <c r="E1658" s="293">
        <v>41453</v>
      </c>
      <c r="F1658" s="220">
        <f t="shared" si="60"/>
        <v>41484</v>
      </c>
    </row>
    <row r="1659" spans="4:7" x14ac:dyDescent="0.25">
      <c r="D1659" s="216" t="s">
        <v>19419</v>
      </c>
      <c r="E1659" s="293">
        <v>41429</v>
      </c>
      <c r="F1659" s="220">
        <f t="shared" si="60"/>
        <v>41460</v>
      </c>
    </row>
    <row r="1660" spans="4:7" x14ac:dyDescent="0.25">
      <c r="D1660" s="216" t="s">
        <v>19862</v>
      </c>
      <c r="E1660" s="293">
        <v>41450</v>
      </c>
      <c r="F1660" s="220">
        <f t="shared" si="60"/>
        <v>41481</v>
      </c>
    </row>
    <row r="1661" spans="4:7" x14ac:dyDescent="0.25">
      <c r="D1661" s="216" t="s">
        <v>19591</v>
      </c>
      <c r="E1661" s="293">
        <v>41435</v>
      </c>
      <c r="F1661" s="220">
        <f t="shared" si="60"/>
        <v>41466</v>
      </c>
    </row>
    <row r="1662" spans="4:7" x14ac:dyDescent="0.25">
      <c r="D1662" s="216" t="s">
        <v>19385</v>
      </c>
      <c r="E1662" s="293">
        <v>41431</v>
      </c>
      <c r="F1662" s="220">
        <f t="shared" si="60"/>
        <v>41462</v>
      </c>
    </row>
    <row r="1663" spans="4:7" ht="15.75" thickBot="1" x14ac:dyDescent="0.3">
      <c r="D1663" s="291" t="s">
        <v>20081</v>
      </c>
      <c r="E1663" s="294">
        <v>41453</v>
      </c>
      <c r="F1663" s="220">
        <f t="shared" si="60"/>
        <v>41484</v>
      </c>
    </row>
    <row r="1664" spans="4:7" ht="15.75" thickBot="1" x14ac:dyDescent="0.3">
      <c r="D1664" s="22" t="s">
        <v>8601</v>
      </c>
      <c r="E1664" s="13">
        <v>41207</v>
      </c>
      <c r="F1664" s="15" t="s">
        <v>20137</v>
      </c>
      <c r="G1664" s="15"/>
    </row>
    <row r="1665" spans="4:6" x14ac:dyDescent="0.25">
      <c r="D1665" s="295" t="s">
        <v>18436</v>
      </c>
      <c r="E1665" s="298">
        <v>41404</v>
      </c>
      <c r="F1665" s="220">
        <f t="shared" si="60"/>
        <v>41435</v>
      </c>
    </row>
    <row r="1666" spans="4:6" x14ac:dyDescent="0.25">
      <c r="D1666" s="296" t="s">
        <v>18256</v>
      </c>
      <c r="E1666" s="299">
        <v>41404</v>
      </c>
      <c r="F1666" s="220">
        <f t="shared" si="60"/>
        <v>41435</v>
      </c>
    </row>
    <row r="1667" spans="4:6" x14ac:dyDescent="0.25">
      <c r="D1667" s="296" t="s">
        <v>17695</v>
      </c>
      <c r="E1667" s="299">
        <v>41397</v>
      </c>
      <c r="F1667" s="220">
        <f t="shared" si="60"/>
        <v>41428</v>
      </c>
    </row>
    <row r="1668" spans="4:6" x14ac:dyDescent="0.25">
      <c r="D1668" s="296" t="s">
        <v>17719</v>
      </c>
      <c r="E1668" s="299">
        <v>41396</v>
      </c>
      <c r="F1668" s="220">
        <f t="shared" ref="F1668:F1731" si="61">E1668+31</f>
        <v>41427</v>
      </c>
    </row>
    <row r="1669" spans="4:6" x14ac:dyDescent="0.25">
      <c r="D1669" s="296" t="s">
        <v>17790</v>
      </c>
      <c r="E1669" s="299">
        <v>41396</v>
      </c>
      <c r="F1669" s="220">
        <f t="shared" si="61"/>
        <v>41427</v>
      </c>
    </row>
    <row r="1670" spans="4:6" x14ac:dyDescent="0.25">
      <c r="D1670" s="296" t="s">
        <v>17762</v>
      </c>
      <c r="E1670" s="299">
        <v>41397</v>
      </c>
      <c r="F1670" s="220">
        <f t="shared" si="61"/>
        <v>41428</v>
      </c>
    </row>
    <row r="1671" spans="4:6" x14ac:dyDescent="0.25">
      <c r="D1671" s="296" t="s">
        <v>19260</v>
      </c>
      <c r="E1671" s="299">
        <v>41422</v>
      </c>
      <c r="F1671" s="220">
        <f t="shared" si="61"/>
        <v>41453</v>
      </c>
    </row>
    <row r="1672" spans="4:6" x14ac:dyDescent="0.25">
      <c r="D1672" s="296" t="s">
        <v>18241</v>
      </c>
      <c r="E1672" s="299">
        <v>41401</v>
      </c>
      <c r="F1672" s="220">
        <f t="shared" si="61"/>
        <v>41432</v>
      </c>
    </row>
    <row r="1673" spans="4:6" x14ac:dyDescent="0.25">
      <c r="D1673" s="296" t="s">
        <v>18244</v>
      </c>
      <c r="E1673" s="299">
        <v>41402</v>
      </c>
      <c r="F1673" s="220">
        <f t="shared" si="61"/>
        <v>41433</v>
      </c>
    </row>
    <row r="1674" spans="4:6" x14ac:dyDescent="0.25">
      <c r="D1674" s="296" t="s">
        <v>17690</v>
      </c>
      <c r="E1674" s="299">
        <v>41397</v>
      </c>
      <c r="F1674" s="220">
        <f t="shared" si="61"/>
        <v>41428</v>
      </c>
    </row>
    <row r="1675" spans="4:6" x14ac:dyDescent="0.25">
      <c r="D1675" s="296" t="s">
        <v>17700</v>
      </c>
      <c r="E1675" s="299">
        <v>41396</v>
      </c>
      <c r="F1675" s="220">
        <f t="shared" si="61"/>
        <v>41427</v>
      </c>
    </row>
    <row r="1676" spans="4:6" x14ac:dyDescent="0.25">
      <c r="D1676" s="296" t="s">
        <v>17765</v>
      </c>
      <c r="E1676" s="299">
        <v>41397</v>
      </c>
      <c r="F1676" s="220">
        <f t="shared" si="61"/>
        <v>41428</v>
      </c>
    </row>
    <row r="1677" spans="4:6" x14ac:dyDescent="0.25">
      <c r="D1677" s="296" t="s">
        <v>18574</v>
      </c>
      <c r="E1677" s="299">
        <v>41408</v>
      </c>
      <c r="F1677" s="220">
        <f t="shared" si="61"/>
        <v>41439</v>
      </c>
    </row>
    <row r="1678" spans="4:6" x14ac:dyDescent="0.25">
      <c r="D1678" s="296" t="s">
        <v>19231</v>
      </c>
      <c r="E1678" s="299">
        <v>41419</v>
      </c>
      <c r="F1678" s="220">
        <f t="shared" si="61"/>
        <v>41450</v>
      </c>
    </row>
    <row r="1679" spans="4:6" x14ac:dyDescent="0.25">
      <c r="D1679" s="296" t="s">
        <v>19234</v>
      </c>
      <c r="E1679" s="299">
        <v>41417</v>
      </c>
      <c r="F1679" s="220">
        <f t="shared" si="61"/>
        <v>41448</v>
      </c>
    </row>
    <row r="1680" spans="4:6" x14ac:dyDescent="0.25">
      <c r="D1680" s="296" t="s">
        <v>19237</v>
      </c>
      <c r="E1680" s="299">
        <v>41418</v>
      </c>
      <c r="F1680" s="220">
        <f t="shared" si="61"/>
        <v>41449</v>
      </c>
    </row>
    <row r="1681" spans="4:6" x14ac:dyDescent="0.25">
      <c r="D1681" s="296" t="s">
        <v>18259</v>
      </c>
      <c r="E1681" s="299">
        <v>41402</v>
      </c>
      <c r="F1681" s="220">
        <f t="shared" si="61"/>
        <v>41433</v>
      </c>
    </row>
    <row r="1682" spans="4:6" x14ac:dyDescent="0.25">
      <c r="D1682" s="296" t="s">
        <v>18262</v>
      </c>
      <c r="E1682" s="299">
        <v>41404</v>
      </c>
      <c r="F1682" s="220">
        <f t="shared" si="61"/>
        <v>41435</v>
      </c>
    </row>
    <row r="1683" spans="4:6" x14ac:dyDescent="0.25">
      <c r="D1683" s="296" t="s">
        <v>18577</v>
      </c>
      <c r="E1683" s="299">
        <v>41408</v>
      </c>
      <c r="F1683" s="220">
        <f t="shared" si="61"/>
        <v>41439</v>
      </c>
    </row>
    <row r="1684" spans="4:6" x14ac:dyDescent="0.25">
      <c r="D1684" s="296" t="s">
        <v>18264</v>
      </c>
      <c r="E1684" s="299">
        <v>41409</v>
      </c>
      <c r="F1684" s="220">
        <f t="shared" si="61"/>
        <v>41440</v>
      </c>
    </row>
    <row r="1685" spans="4:6" x14ac:dyDescent="0.25">
      <c r="D1685" s="296" t="s">
        <v>18581</v>
      </c>
      <c r="E1685" s="299">
        <v>41409</v>
      </c>
      <c r="F1685" s="220">
        <f t="shared" si="61"/>
        <v>41440</v>
      </c>
    </row>
    <row r="1686" spans="4:6" x14ac:dyDescent="0.25">
      <c r="D1686" s="296" t="s">
        <v>18266</v>
      </c>
      <c r="E1686" s="299">
        <v>41404</v>
      </c>
      <c r="F1686" s="220">
        <f t="shared" si="61"/>
        <v>41435</v>
      </c>
    </row>
    <row r="1687" spans="4:6" x14ac:dyDescent="0.25">
      <c r="D1687" s="296" t="s">
        <v>18476</v>
      </c>
      <c r="E1687" s="299">
        <v>41404</v>
      </c>
      <c r="F1687" s="220">
        <f t="shared" si="61"/>
        <v>41435</v>
      </c>
    </row>
    <row r="1688" spans="4:6" x14ac:dyDescent="0.25">
      <c r="D1688" s="296" t="s">
        <v>18443</v>
      </c>
      <c r="E1688" s="299">
        <v>41404</v>
      </c>
      <c r="F1688" s="220">
        <f t="shared" si="61"/>
        <v>41435</v>
      </c>
    </row>
    <row r="1689" spans="4:6" x14ac:dyDescent="0.25">
      <c r="D1689" s="296" t="s">
        <v>18584</v>
      </c>
      <c r="E1689" s="299">
        <v>41408</v>
      </c>
      <c r="F1689" s="220">
        <f t="shared" si="61"/>
        <v>41439</v>
      </c>
    </row>
    <row r="1690" spans="4:6" x14ac:dyDescent="0.25">
      <c r="D1690" s="296" t="s">
        <v>18268</v>
      </c>
      <c r="E1690" s="299">
        <v>41404</v>
      </c>
      <c r="F1690" s="220">
        <f t="shared" si="61"/>
        <v>41435</v>
      </c>
    </row>
    <row r="1691" spans="4:6" x14ac:dyDescent="0.25">
      <c r="D1691" s="296" t="s">
        <v>18270</v>
      </c>
      <c r="E1691" s="299">
        <v>41402</v>
      </c>
      <c r="F1691" s="220">
        <f t="shared" si="61"/>
        <v>41433</v>
      </c>
    </row>
    <row r="1692" spans="4:6" x14ac:dyDescent="0.25">
      <c r="D1692" s="296" t="s">
        <v>18589</v>
      </c>
      <c r="E1692" s="299">
        <v>41408</v>
      </c>
      <c r="F1692" s="220">
        <f t="shared" si="61"/>
        <v>41439</v>
      </c>
    </row>
    <row r="1693" spans="4:6" x14ac:dyDescent="0.25">
      <c r="D1693" s="296" t="s">
        <v>18446</v>
      </c>
      <c r="E1693" s="299">
        <v>41408</v>
      </c>
      <c r="F1693" s="220">
        <f t="shared" si="61"/>
        <v>41439</v>
      </c>
    </row>
    <row r="1694" spans="4:6" x14ac:dyDescent="0.25">
      <c r="D1694" s="296" t="s">
        <v>18567</v>
      </c>
      <c r="E1694" s="299">
        <v>41408</v>
      </c>
      <c r="F1694" s="220">
        <f t="shared" si="61"/>
        <v>41439</v>
      </c>
    </row>
    <row r="1695" spans="4:6" x14ac:dyDescent="0.25">
      <c r="D1695" s="296" t="s">
        <v>19266</v>
      </c>
      <c r="E1695" s="299">
        <v>41421</v>
      </c>
      <c r="F1695" s="220">
        <f t="shared" si="61"/>
        <v>41452</v>
      </c>
    </row>
    <row r="1696" spans="4:6" x14ac:dyDescent="0.25">
      <c r="D1696" s="296" t="s">
        <v>18653</v>
      </c>
      <c r="E1696" s="299">
        <v>41414</v>
      </c>
      <c r="F1696" s="220">
        <f t="shared" si="61"/>
        <v>41445</v>
      </c>
    </row>
    <row r="1697" spans="4:6" x14ac:dyDescent="0.25">
      <c r="D1697" s="296" t="s">
        <v>19195</v>
      </c>
      <c r="E1697" s="299">
        <v>41417</v>
      </c>
      <c r="F1697" s="220">
        <f t="shared" si="61"/>
        <v>41448</v>
      </c>
    </row>
    <row r="1698" spans="4:6" x14ac:dyDescent="0.25">
      <c r="D1698" s="296" t="s">
        <v>18595</v>
      </c>
      <c r="E1698" s="299">
        <v>41409</v>
      </c>
      <c r="F1698" s="220">
        <f t="shared" si="61"/>
        <v>41440</v>
      </c>
    </row>
    <row r="1699" spans="4:6" x14ac:dyDescent="0.25">
      <c r="D1699" s="296" t="s">
        <v>18663</v>
      </c>
      <c r="E1699" s="299">
        <v>41410</v>
      </c>
      <c r="F1699" s="220">
        <f t="shared" si="61"/>
        <v>41441</v>
      </c>
    </row>
    <row r="1700" spans="4:6" x14ac:dyDescent="0.25">
      <c r="D1700" s="296" t="s">
        <v>19199</v>
      </c>
      <c r="E1700" s="299">
        <v>41416</v>
      </c>
      <c r="F1700" s="220">
        <f t="shared" si="61"/>
        <v>41447</v>
      </c>
    </row>
    <row r="1701" spans="4:6" x14ac:dyDescent="0.25">
      <c r="D1701" s="296" t="s">
        <v>19202</v>
      </c>
      <c r="E1701" s="299">
        <v>41416</v>
      </c>
      <c r="F1701" s="220">
        <f t="shared" si="61"/>
        <v>41447</v>
      </c>
    </row>
    <row r="1702" spans="4:6" x14ac:dyDescent="0.25">
      <c r="D1702" s="296" t="s">
        <v>19205</v>
      </c>
      <c r="E1702" s="299">
        <v>41416</v>
      </c>
      <c r="F1702" s="220">
        <f t="shared" si="61"/>
        <v>41447</v>
      </c>
    </row>
    <row r="1703" spans="4:6" x14ac:dyDescent="0.25">
      <c r="D1703" s="296" t="s">
        <v>19208</v>
      </c>
      <c r="E1703" s="299">
        <v>41415</v>
      </c>
      <c r="F1703" s="220">
        <f t="shared" si="61"/>
        <v>41446</v>
      </c>
    </row>
    <row r="1704" spans="4:6" x14ac:dyDescent="0.25">
      <c r="D1704" s="296" t="s">
        <v>18612</v>
      </c>
      <c r="E1704" s="299">
        <v>41409</v>
      </c>
      <c r="F1704" s="220">
        <f t="shared" si="61"/>
        <v>41440</v>
      </c>
    </row>
    <row r="1705" spans="4:6" x14ac:dyDescent="0.25">
      <c r="D1705" s="296" t="s">
        <v>18666</v>
      </c>
      <c r="E1705" s="299">
        <v>41411</v>
      </c>
      <c r="F1705" s="220">
        <f t="shared" si="61"/>
        <v>41442</v>
      </c>
    </row>
    <row r="1706" spans="4:6" x14ac:dyDescent="0.25">
      <c r="D1706" s="20" t="s">
        <v>18521</v>
      </c>
      <c r="E1706" s="299">
        <v>41414</v>
      </c>
      <c r="F1706" s="220">
        <f t="shared" si="61"/>
        <v>41445</v>
      </c>
    </row>
    <row r="1707" spans="4:6" x14ac:dyDescent="0.25">
      <c r="D1707" s="296" t="s">
        <v>19211</v>
      </c>
      <c r="E1707" s="299">
        <v>41416</v>
      </c>
      <c r="F1707" s="220">
        <f t="shared" si="61"/>
        <v>41447</v>
      </c>
    </row>
    <row r="1708" spans="4:6" x14ac:dyDescent="0.25">
      <c r="D1708" s="296" t="s">
        <v>19214</v>
      </c>
      <c r="E1708" s="299">
        <v>41417</v>
      </c>
      <c r="F1708" s="220">
        <f t="shared" si="61"/>
        <v>41448</v>
      </c>
    </row>
    <row r="1709" spans="4:6" x14ac:dyDescent="0.25">
      <c r="D1709" s="296" t="s">
        <v>19218</v>
      </c>
      <c r="E1709" s="299">
        <v>41419</v>
      </c>
      <c r="F1709" s="220">
        <f t="shared" si="61"/>
        <v>41450</v>
      </c>
    </row>
    <row r="1710" spans="4:6" x14ac:dyDescent="0.25">
      <c r="D1710" s="296" t="s">
        <v>19255</v>
      </c>
      <c r="E1710" s="299">
        <v>41423</v>
      </c>
      <c r="F1710" s="220">
        <f t="shared" si="61"/>
        <v>41454</v>
      </c>
    </row>
    <row r="1711" spans="4:6" x14ac:dyDescent="0.25">
      <c r="D1711" s="296" t="s">
        <v>17726</v>
      </c>
      <c r="E1711" s="299">
        <v>41396</v>
      </c>
      <c r="F1711" s="220">
        <f t="shared" si="61"/>
        <v>41427</v>
      </c>
    </row>
    <row r="1712" spans="4:6" x14ac:dyDescent="0.25">
      <c r="D1712" s="296" t="s">
        <v>17799</v>
      </c>
      <c r="E1712" s="299">
        <v>41397</v>
      </c>
      <c r="F1712" s="220">
        <f t="shared" si="61"/>
        <v>41428</v>
      </c>
    </row>
    <row r="1713" spans="4:6" x14ac:dyDescent="0.25">
      <c r="D1713" s="296" t="s">
        <v>19332</v>
      </c>
      <c r="E1713" s="299">
        <v>41423</v>
      </c>
      <c r="F1713" s="220">
        <f t="shared" si="61"/>
        <v>41454</v>
      </c>
    </row>
    <row r="1714" spans="4:6" x14ac:dyDescent="0.25">
      <c r="D1714" s="296" t="s">
        <v>17651</v>
      </c>
      <c r="E1714" s="299">
        <v>41396</v>
      </c>
      <c r="F1714" s="220">
        <f t="shared" si="61"/>
        <v>41427</v>
      </c>
    </row>
    <row r="1715" spans="4:6" x14ac:dyDescent="0.25">
      <c r="D1715" s="296" t="s">
        <v>19329</v>
      </c>
      <c r="E1715" s="299">
        <v>41423</v>
      </c>
      <c r="F1715" s="220">
        <f t="shared" si="61"/>
        <v>41454</v>
      </c>
    </row>
    <row r="1716" spans="4:6" x14ac:dyDescent="0.25">
      <c r="D1716" s="296" t="s">
        <v>19324</v>
      </c>
      <c r="E1716" s="299">
        <v>41423</v>
      </c>
      <c r="F1716" s="220">
        <f t="shared" si="61"/>
        <v>41454</v>
      </c>
    </row>
    <row r="1717" spans="4:6" x14ac:dyDescent="0.25">
      <c r="D1717" s="296" t="s">
        <v>19321</v>
      </c>
      <c r="E1717" s="299">
        <v>41423</v>
      </c>
      <c r="F1717" s="220">
        <f t="shared" si="61"/>
        <v>41454</v>
      </c>
    </row>
    <row r="1718" spans="4:6" x14ac:dyDescent="0.25">
      <c r="D1718" s="296" t="s">
        <v>17794</v>
      </c>
      <c r="E1718" s="299">
        <v>41397</v>
      </c>
      <c r="F1718" s="220">
        <f t="shared" si="61"/>
        <v>41428</v>
      </c>
    </row>
    <row r="1719" spans="4:6" ht="15.75" thickBot="1" x14ac:dyDescent="0.3">
      <c r="D1719" s="297" t="s">
        <v>18398</v>
      </c>
      <c r="E1719" s="300">
        <v>41403</v>
      </c>
      <c r="F1719" s="220">
        <f t="shared" si="61"/>
        <v>41434</v>
      </c>
    </row>
    <row r="1720" spans="4:6" x14ac:dyDescent="0.25">
      <c r="D1720" s="209" t="s">
        <v>8255</v>
      </c>
      <c r="E1720" s="292">
        <v>41411</v>
      </c>
      <c r="F1720" s="220">
        <f t="shared" si="61"/>
        <v>41442</v>
      </c>
    </row>
    <row r="1721" spans="4:6" x14ac:dyDescent="0.25">
      <c r="D1721" s="216" t="s">
        <v>19151</v>
      </c>
      <c r="E1721" s="293">
        <v>41414</v>
      </c>
      <c r="F1721" s="220">
        <f t="shared" si="61"/>
        <v>41445</v>
      </c>
    </row>
    <row r="1722" spans="4:6" x14ac:dyDescent="0.25">
      <c r="D1722" s="216" t="s">
        <v>17735</v>
      </c>
      <c r="E1722" s="293">
        <v>41396</v>
      </c>
      <c r="F1722" s="220">
        <f t="shared" si="61"/>
        <v>41427</v>
      </c>
    </row>
    <row r="1723" spans="4:6" x14ac:dyDescent="0.25">
      <c r="D1723" s="216" t="s">
        <v>17688</v>
      </c>
      <c r="E1723" s="293">
        <v>41396</v>
      </c>
      <c r="F1723" s="220">
        <f t="shared" si="61"/>
        <v>41427</v>
      </c>
    </row>
    <row r="1724" spans="4:6" x14ac:dyDescent="0.25">
      <c r="D1724" s="216" t="s">
        <v>17756</v>
      </c>
      <c r="E1724" s="293">
        <v>41397</v>
      </c>
      <c r="F1724" s="220">
        <f t="shared" si="61"/>
        <v>41428</v>
      </c>
    </row>
    <row r="1725" spans="4:6" x14ac:dyDescent="0.25">
      <c r="D1725" s="216" t="s">
        <v>17753</v>
      </c>
      <c r="E1725" s="293">
        <v>41396</v>
      </c>
      <c r="F1725" s="220">
        <f t="shared" si="61"/>
        <v>41427</v>
      </c>
    </row>
    <row r="1726" spans="4:6" x14ac:dyDescent="0.25">
      <c r="D1726" s="216" t="s">
        <v>18432</v>
      </c>
      <c r="E1726" s="293">
        <v>41404</v>
      </c>
      <c r="F1726" s="220">
        <f t="shared" si="61"/>
        <v>41435</v>
      </c>
    </row>
    <row r="1727" spans="4:6" x14ac:dyDescent="0.25">
      <c r="D1727" s="216" t="s">
        <v>18459</v>
      </c>
      <c r="E1727" s="293">
        <v>41404</v>
      </c>
      <c r="F1727" s="220">
        <f t="shared" si="61"/>
        <v>41435</v>
      </c>
    </row>
    <row r="1728" spans="4:6" x14ac:dyDescent="0.25">
      <c r="D1728" s="216" t="s">
        <v>18434</v>
      </c>
      <c r="E1728" s="293">
        <v>41404</v>
      </c>
      <c r="F1728" s="220">
        <f t="shared" si="61"/>
        <v>41435</v>
      </c>
    </row>
    <row r="1729" spans="4:6" x14ac:dyDescent="0.25">
      <c r="D1729" s="216" t="s">
        <v>17744</v>
      </c>
      <c r="E1729" s="293">
        <v>41397</v>
      </c>
      <c r="F1729" s="220">
        <f t="shared" si="61"/>
        <v>41428</v>
      </c>
    </row>
    <row r="1730" spans="4:6" x14ac:dyDescent="0.25">
      <c r="D1730" s="216" t="s">
        <v>17841</v>
      </c>
      <c r="E1730" s="293">
        <v>41400</v>
      </c>
      <c r="F1730" s="220">
        <f t="shared" si="61"/>
        <v>41431</v>
      </c>
    </row>
    <row r="1731" spans="4:6" x14ac:dyDescent="0.25">
      <c r="D1731" s="216" t="s">
        <v>17741</v>
      </c>
      <c r="E1731" s="293">
        <v>41397</v>
      </c>
      <c r="F1731" s="220">
        <f t="shared" si="61"/>
        <v>41428</v>
      </c>
    </row>
    <row r="1732" spans="4:6" x14ac:dyDescent="0.25">
      <c r="D1732" s="216" t="s">
        <v>17738</v>
      </c>
      <c r="E1732" s="293">
        <v>41396</v>
      </c>
      <c r="F1732" s="220">
        <f t="shared" ref="F1732:F1795" si="62">E1732+31</f>
        <v>41427</v>
      </c>
    </row>
    <row r="1733" spans="4:6" x14ac:dyDescent="0.25">
      <c r="D1733" s="216" t="s">
        <v>19353</v>
      </c>
      <c r="E1733" s="293">
        <v>41423</v>
      </c>
      <c r="F1733" s="220">
        <f t="shared" si="62"/>
        <v>41454</v>
      </c>
    </row>
    <row r="1734" spans="4:6" x14ac:dyDescent="0.25">
      <c r="D1734" s="216" t="s">
        <v>19356</v>
      </c>
      <c r="E1734" s="293">
        <v>41423</v>
      </c>
      <c r="F1734" s="220">
        <f t="shared" si="62"/>
        <v>41454</v>
      </c>
    </row>
    <row r="1735" spans="4:6" x14ac:dyDescent="0.25">
      <c r="D1735" s="216" t="s">
        <v>19238</v>
      </c>
      <c r="E1735" s="293">
        <v>41419</v>
      </c>
      <c r="F1735" s="220">
        <f t="shared" si="62"/>
        <v>41450</v>
      </c>
    </row>
    <row r="1736" spans="4:6" x14ac:dyDescent="0.25">
      <c r="D1736" s="216" t="s">
        <v>18453</v>
      </c>
      <c r="E1736" s="293">
        <v>41404</v>
      </c>
      <c r="F1736" s="220">
        <f t="shared" si="62"/>
        <v>41435</v>
      </c>
    </row>
    <row r="1737" spans="4:6" x14ac:dyDescent="0.25">
      <c r="D1737" s="216" t="s">
        <v>18235</v>
      </c>
      <c r="E1737" s="293">
        <v>41402</v>
      </c>
      <c r="F1737" s="220">
        <f t="shared" si="62"/>
        <v>41433</v>
      </c>
    </row>
    <row r="1738" spans="4:6" x14ac:dyDescent="0.25">
      <c r="D1738" s="216" t="s">
        <v>18238</v>
      </c>
      <c r="E1738" s="293">
        <v>41402</v>
      </c>
      <c r="F1738" s="220">
        <f t="shared" si="62"/>
        <v>41433</v>
      </c>
    </row>
    <row r="1739" spans="4:6" x14ac:dyDescent="0.25">
      <c r="D1739" s="216" t="s">
        <v>18429</v>
      </c>
      <c r="E1739" s="293">
        <v>41403</v>
      </c>
      <c r="F1739" s="220">
        <f t="shared" si="62"/>
        <v>41434</v>
      </c>
    </row>
    <row r="1740" spans="4:6" x14ac:dyDescent="0.25">
      <c r="D1740" s="216" t="s">
        <v>17027</v>
      </c>
      <c r="E1740" s="293">
        <v>41407</v>
      </c>
      <c r="F1740" s="220">
        <f t="shared" si="62"/>
        <v>41438</v>
      </c>
    </row>
    <row r="1741" spans="4:6" x14ac:dyDescent="0.25">
      <c r="D1741" s="216" t="s">
        <v>19272</v>
      </c>
      <c r="E1741" s="293">
        <v>41422</v>
      </c>
      <c r="F1741" s="220">
        <f t="shared" si="62"/>
        <v>41453</v>
      </c>
    </row>
    <row r="1742" spans="4:6" x14ac:dyDescent="0.25">
      <c r="D1742" s="216" t="s">
        <v>17751</v>
      </c>
      <c r="E1742" s="293">
        <v>41397</v>
      </c>
      <c r="F1742" s="220">
        <f t="shared" si="62"/>
        <v>41428</v>
      </c>
    </row>
    <row r="1743" spans="4:6" x14ac:dyDescent="0.25">
      <c r="D1743" s="216" t="s">
        <v>17748</v>
      </c>
      <c r="E1743" s="293">
        <v>41397</v>
      </c>
      <c r="F1743" s="220">
        <f t="shared" si="62"/>
        <v>41428</v>
      </c>
    </row>
    <row r="1744" spans="4:6" x14ac:dyDescent="0.25">
      <c r="D1744" s="216" t="s">
        <v>19257</v>
      </c>
      <c r="E1744" s="293">
        <v>41421</v>
      </c>
      <c r="F1744" s="220">
        <f t="shared" si="62"/>
        <v>41452</v>
      </c>
    </row>
    <row r="1745" spans="4:6" x14ac:dyDescent="0.25">
      <c r="D1745" s="216" t="s">
        <v>20568</v>
      </c>
      <c r="E1745" s="293">
        <v>41410</v>
      </c>
      <c r="F1745" s="220">
        <f t="shared" si="62"/>
        <v>41441</v>
      </c>
    </row>
    <row r="1746" spans="4:6" x14ac:dyDescent="0.25">
      <c r="D1746" s="216" t="s">
        <v>17685</v>
      </c>
      <c r="E1746" s="293">
        <v>41400</v>
      </c>
      <c r="F1746" s="220">
        <f t="shared" si="62"/>
        <v>41431</v>
      </c>
    </row>
    <row r="1747" spans="4:6" x14ac:dyDescent="0.25">
      <c r="D1747" s="216" t="s">
        <v>18456</v>
      </c>
      <c r="E1747" s="293">
        <v>41407</v>
      </c>
      <c r="F1747" s="220">
        <f t="shared" si="62"/>
        <v>41438</v>
      </c>
    </row>
    <row r="1748" spans="4:6" x14ac:dyDescent="0.25">
      <c r="D1748" s="216" t="s">
        <v>17677</v>
      </c>
      <c r="E1748" s="293">
        <v>41396</v>
      </c>
      <c r="F1748" s="220">
        <f t="shared" si="62"/>
        <v>41427</v>
      </c>
    </row>
    <row r="1749" spans="4:6" x14ac:dyDescent="0.25">
      <c r="D1749" s="216" t="s">
        <v>18439</v>
      </c>
      <c r="E1749" s="293">
        <v>41404</v>
      </c>
      <c r="F1749" s="220">
        <f t="shared" si="62"/>
        <v>41435</v>
      </c>
    </row>
    <row r="1750" spans="4:6" x14ac:dyDescent="0.25">
      <c r="D1750" s="216" t="s">
        <v>18531</v>
      </c>
      <c r="E1750" s="293">
        <v>41409</v>
      </c>
      <c r="F1750" s="220">
        <f t="shared" si="62"/>
        <v>41440</v>
      </c>
    </row>
    <row r="1751" spans="4:6" x14ac:dyDescent="0.25">
      <c r="D1751" s="216" t="s">
        <v>18534</v>
      </c>
      <c r="E1751" s="293">
        <v>41410</v>
      </c>
      <c r="F1751" s="220">
        <f t="shared" si="62"/>
        <v>41441</v>
      </c>
    </row>
    <row r="1752" spans="4:6" x14ac:dyDescent="0.25">
      <c r="D1752" s="216" t="s">
        <v>18537</v>
      </c>
      <c r="E1752" s="293">
        <v>41410</v>
      </c>
      <c r="F1752" s="220">
        <f t="shared" si="62"/>
        <v>41441</v>
      </c>
    </row>
    <row r="1753" spans="4:6" x14ac:dyDescent="0.25">
      <c r="D1753" s="216" t="s">
        <v>19293</v>
      </c>
      <c r="E1753" s="293">
        <v>41421</v>
      </c>
      <c r="F1753" s="220">
        <f t="shared" si="62"/>
        <v>41452</v>
      </c>
    </row>
    <row r="1754" spans="4:6" x14ac:dyDescent="0.25">
      <c r="D1754" s="216" t="s">
        <v>18650</v>
      </c>
      <c r="E1754" s="293">
        <v>41411</v>
      </c>
      <c r="F1754" s="220">
        <f t="shared" si="62"/>
        <v>41442</v>
      </c>
    </row>
    <row r="1755" spans="4:6" x14ac:dyDescent="0.25">
      <c r="D1755" s="216" t="s">
        <v>18542</v>
      </c>
      <c r="E1755" s="293">
        <v>41409</v>
      </c>
      <c r="F1755" s="220">
        <f t="shared" si="62"/>
        <v>41440</v>
      </c>
    </row>
    <row r="1756" spans="4:6" x14ac:dyDescent="0.25">
      <c r="D1756" s="216" t="s">
        <v>18545</v>
      </c>
      <c r="E1756" s="293">
        <v>41407</v>
      </c>
      <c r="F1756" s="220">
        <f t="shared" si="62"/>
        <v>41438</v>
      </c>
    </row>
    <row r="1757" spans="4:6" x14ac:dyDescent="0.25">
      <c r="D1757" s="216" t="s">
        <v>18465</v>
      </c>
      <c r="E1757" s="293">
        <v>41407</v>
      </c>
      <c r="F1757" s="220">
        <f t="shared" si="62"/>
        <v>41438</v>
      </c>
    </row>
    <row r="1758" spans="4:6" x14ac:dyDescent="0.25">
      <c r="D1758" s="216" t="s">
        <v>18467</v>
      </c>
      <c r="E1758" s="293">
        <v>41408</v>
      </c>
      <c r="F1758" s="220">
        <f t="shared" si="62"/>
        <v>41439</v>
      </c>
    </row>
    <row r="1759" spans="4:6" x14ac:dyDescent="0.25">
      <c r="D1759" s="216" t="s">
        <v>18469</v>
      </c>
      <c r="E1759" s="293">
        <v>41415</v>
      </c>
      <c r="F1759" s="220">
        <f t="shared" si="62"/>
        <v>41446</v>
      </c>
    </row>
    <row r="1760" spans="4:6" x14ac:dyDescent="0.25">
      <c r="D1760" s="216" t="s">
        <v>18472</v>
      </c>
      <c r="E1760" s="293">
        <v>41407</v>
      </c>
      <c r="F1760" s="220">
        <f t="shared" si="62"/>
        <v>41438</v>
      </c>
    </row>
    <row r="1761" spans="4:6" x14ac:dyDescent="0.25">
      <c r="D1761" s="216" t="s">
        <v>18550</v>
      </c>
      <c r="E1761" s="293">
        <v>41408</v>
      </c>
      <c r="F1761" s="220">
        <f t="shared" si="62"/>
        <v>41439</v>
      </c>
    </row>
    <row r="1762" spans="4:6" x14ac:dyDescent="0.25">
      <c r="D1762" s="216" t="s">
        <v>18553</v>
      </c>
      <c r="E1762" s="293">
        <v>41408</v>
      </c>
      <c r="F1762" s="220">
        <f t="shared" si="62"/>
        <v>41439</v>
      </c>
    </row>
    <row r="1763" spans="4:6" x14ac:dyDescent="0.25">
      <c r="D1763" s="216" t="s">
        <v>18556</v>
      </c>
      <c r="E1763" s="293">
        <v>41408</v>
      </c>
      <c r="F1763" s="220">
        <f t="shared" si="62"/>
        <v>41439</v>
      </c>
    </row>
    <row r="1764" spans="4:6" x14ac:dyDescent="0.25">
      <c r="D1764" s="216" t="s">
        <v>18559</v>
      </c>
      <c r="E1764" s="293">
        <v>41408</v>
      </c>
      <c r="F1764" s="220">
        <f t="shared" si="62"/>
        <v>41439</v>
      </c>
    </row>
    <row r="1765" spans="4:6" x14ac:dyDescent="0.25">
      <c r="D1765" s="216" t="s">
        <v>18563</v>
      </c>
      <c r="E1765" s="293">
        <v>41409</v>
      </c>
      <c r="F1765" s="220">
        <f t="shared" si="62"/>
        <v>41440</v>
      </c>
    </row>
    <row r="1766" spans="4:6" x14ac:dyDescent="0.25">
      <c r="D1766" s="216" t="s">
        <v>19225</v>
      </c>
      <c r="E1766" s="293">
        <v>41416</v>
      </c>
      <c r="F1766" s="220">
        <f t="shared" si="62"/>
        <v>41447</v>
      </c>
    </row>
    <row r="1767" spans="4:6" x14ac:dyDescent="0.25">
      <c r="D1767" s="216" t="s">
        <v>19228</v>
      </c>
      <c r="E1767" s="293">
        <v>41416</v>
      </c>
      <c r="F1767" s="220">
        <f t="shared" si="62"/>
        <v>41447</v>
      </c>
    </row>
    <row r="1768" spans="4:6" x14ac:dyDescent="0.25">
      <c r="D1768" s="216" t="s">
        <v>17768</v>
      </c>
      <c r="E1768" s="293">
        <v>41397</v>
      </c>
      <c r="F1768" s="220">
        <f t="shared" si="62"/>
        <v>41428</v>
      </c>
    </row>
    <row r="1769" spans="4:6" x14ac:dyDescent="0.25">
      <c r="D1769" s="216" t="s">
        <v>17771</v>
      </c>
      <c r="E1769" s="293">
        <v>41396</v>
      </c>
      <c r="F1769" s="220">
        <f t="shared" si="62"/>
        <v>41427</v>
      </c>
    </row>
    <row r="1770" spans="4:6" x14ac:dyDescent="0.25">
      <c r="D1770" s="216" t="s">
        <v>18249</v>
      </c>
      <c r="E1770" s="293">
        <v>41402</v>
      </c>
      <c r="F1770" s="220">
        <f t="shared" si="62"/>
        <v>41433</v>
      </c>
    </row>
    <row r="1771" spans="4:6" x14ac:dyDescent="0.25">
      <c r="D1771" s="216" t="s">
        <v>17774</v>
      </c>
      <c r="E1771" s="293">
        <v>41397</v>
      </c>
      <c r="F1771" s="220">
        <f t="shared" si="62"/>
        <v>41428</v>
      </c>
    </row>
    <row r="1772" spans="4:6" x14ac:dyDescent="0.25">
      <c r="D1772" s="216" t="s">
        <v>18252</v>
      </c>
      <c r="E1772" s="293">
        <v>41402</v>
      </c>
      <c r="F1772" s="220">
        <f t="shared" si="62"/>
        <v>41433</v>
      </c>
    </row>
    <row r="1773" spans="4:6" x14ac:dyDescent="0.25">
      <c r="D1773" s="216" t="s">
        <v>17777</v>
      </c>
      <c r="E1773" s="293">
        <v>41397</v>
      </c>
      <c r="F1773" s="220">
        <f t="shared" si="62"/>
        <v>41428</v>
      </c>
    </row>
    <row r="1774" spans="4:6" x14ac:dyDescent="0.25">
      <c r="D1774" s="216" t="s">
        <v>17779</v>
      </c>
      <c r="E1774" s="293">
        <v>41400</v>
      </c>
      <c r="F1774" s="220">
        <f t="shared" si="62"/>
        <v>41431</v>
      </c>
    </row>
    <row r="1775" spans="4:6" x14ac:dyDescent="0.25">
      <c r="D1775" s="216" t="s">
        <v>17712</v>
      </c>
      <c r="E1775" s="293">
        <v>41396</v>
      </c>
      <c r="F1775" s="220">
        <f t="shared" si="62"/>
        <v>41427</v>
      </c>
    </row>
    <row r="1776" spans="4:6" x14ac:dyDescent="0.25">
      <c r="D1776" s="216" t="s">
        <v>17867</v>
      </c>
      <c r="E1776" s="293">
        <v>41400</v>
      </c>
      <c r="F1776" s="220">
        <f t="shared" si="62"/>
        <v>41431</v>
      </c>
    </row>
    <row r="1777" spans="4:6" x14ac:dyDescent="0.25">
      <c r="D1777" s="216" t="s">
        <v>17782</v>
      </c>
      <c r="E1777" s="293">
        <v>41397</v>
      </c>
      <c r="F1777" s="220">
        <f t="shared" si="62"/>
        <v>41428</v>
      </c>
    </row>
    <row r="1778" spans="4:6" x14ac:dyDescent="0.25">
      <c r="D1778" s="216" t="s">
        <v>20567</v>
      </c>
      <c r="E1778" s="293">
        <v>41401</v>
      </c>
      <c r="F1778" s="220">
        <f t="shared" si="62"/>
        <v>41432</v>
      </c>
    </row>
    <row r="1779" spans="4:6" x14ac:dyDescent="0.25">
      <c r="D1779" s="216" t="s">
        <v>17786</v>
      </c>
      <c r="E1779" s="293">
        <v>41397</v>
      </c>
      <c r="F1779" s="220">
        <f t="shared" si="62"/>
        <v>41428</v>
      </c>
    </row>
    <row r="1780" spans="4:6" x14ac:dyDescent="0.25">
      <c r="D1780" s="216" t="s">
        <v>18484</v>
      </c>
      <c r="E1780" s="293">
        <v>41404</v>
      </c>
      <c r="F1780" s="220">
        <f t="shared" si="62"/>
        <v>41435</v>
      </c>
    </row>
    <row r="1781" spans="4:6" x14ac:dyDescent="0.25">
      <c r="D1781" s="216" t="s">
        <v>18487</v>
      </c>
      <c r="E1781" s="293">
        <v>41404</v>
      </c>
      <c r="F1781" s="220">
        <f t="shared" si="62"/>
        <v>41435</v>
      </c>
    </row>
    <row r="1782" spans="4:6" x14ac:dyDescent="0.25">
      <c r="D1782" s="216" t="s">
        <v>18490</v>
      </c>
      <c r="E1782" s="293">
        <v>41407</v>
      </c>
      <c r="F1782" s="220">
        <f t="shared" si="62"/>
        <v>41438</v>
      </c>
    </row>
    <row r="1783" spans="4:6" x14ac:dyDescent="0.25">
      <c r="D1783" s="216" t="s">
        <v>18493</v>
      </c>
      <c r="E1783" s="293">
        <v>41404</v>
      </c>
      <c r="F1783" s="220">
        <f t="shared" si="62"/>
        <v>41435</v>
      </c>
    </row>
    <row r="1784" spans="4:6" x14ac:dyDescent="0.25">
      <c r="D1784" s="216" t="s">
        <v>18496</v>
      </c>
      <c r="E1784" s="293">
        <v>41408</v>
      </c>
      <c r="F1784" s="220">
        <f t="shared" si="62"/>
        <v>41439</v>
      </c>
    </row>
    <row r="1785" spans="4:6" x14ac:dyDescent="0.25">
      <c r="D1785" s="216" t="s">
        <v>18499</v>
      </c>
      <c r="E1785" s="293">
        <v>41404</v>
      </c>
      <c r="F1785" s="220">
        <f t="shared" si="62"/>
        <v>41435</v>
      </c>
    </row>
    <row r="1786" spans="4:6" x14ac:dyDescent="0.25">
      <c r="D1786" s="216" t="s">
        <v>18504</v>
      </c>
      <c r="E1786" s="293">
        <v>41407</v>
      </c>
      <c r="F1786" s="220">
        <f t="shared" si="62"/>
        <v>41438</v>
      </c>
    </row>
    <row r="1787" spans="4:6" x14ac:dyDescent="0.25">
      <c r="D1787" s="216" t="s">
        <v>18601</v>
      </c>
      <c r="E1787" s="293">
        <v>41408</v>
      </c>
      <c r="F1787" s="220">
        <f t="shared" si="62"/>
        <v>41439</v>
      </c>
    </row>
    <row r="1788" spans="4:6" x14ac:dyDescent="0.25">
      <c r="D1788" s="216" t="s">
        <v>18604</v>
      </c>
      <c r="E1788" s="293">
        <v>41408</v>
      </c>
      <c r="F1788" s="220">
        <f t="shared" si="62"/>
        <v>41439</v>
      </c>
    </row>
    <row r="1789" spans="4:6" x14ac:dyDescent="0.25">
      <c r="D1789" s="216" t="s">
        <v>18607</v>
      </c>
      <c r="E1789" s="293">
        <v>41408</v>
      </c>
      <c r="F1789" s="220">
        <f t="shared" si="62"/>
        <v>41439</v>
      </c>
    </row>
    <row r="1790" spans="4:6" x14ac:dyDescent="0.25">
      <c r="D1790" s="216" t="s">
        <v>18619</v>
      </c>
      <c r="E1790" s="293">
        <v>41409</v>
      </c>
      <c r="F1790" s="220">
        <f t="shared" si="62"/>
        <v>41440</v>
      </c>
    </row>
    <row r="1791" spans="4:6" x14ac:dyDescent="0.25">
      <c r="D1791" s="216" t="s">
        <v>19347</v>
      </c>
      <c r="E1791" s="293">
        <v>41422</v>
      </c>
      <c r="F1791" s="220">
        <f t="shared" si="62"/>
        <v>41453</v>
      </c>
    </row>
    <row r="1792" spans="4:6" x14ac:dyDescent="0.25">
      <c r="D1792" s="216" t="s">
        <v>19350</v>
      </c>
      <c r="E1792" s="293">
        <v>41423</v>
      </c>
      <c r="F1792" s="220">
        <f t="shared" si="62"/>
        <v>41454</v>
      </c>
    </row>
    <row r="1793" spans="4:6" x14ac:dyDescent="0.25">
      <c r="D1793" s="216" t="s">
        <v>19337</v>
      </c>
      <c r="E1793" s="293">
        <v>41422</v>
      </c>
      <c r="F1793" s="220">
        <f t="shared" si="62"/>
        <v>41453</v>
      </c>
    </row>
    <row r="1794" spans="4:6" x14ac:dyDescent="0.25">
      <c r="D1794" s="216" t="s">
        <v>19340</v>
      </c>
      <c r="E1794" s="293">
        <v>41423</v>
      </c>
      <c r="F1794" s="220">
        <f t="shared" si="62"/>
        <v>41454</v>
      </c>
    </row>
    <row r="1795" spans="4:6" x14ac:dyDescent="0.25">
      <c r="D1795" s="216" t="s">
        <v>19344</v>
      </c>
      <c r="E1795" s="293">
        <v>41423</v>
      </c>
      <c r="F1795" s="220">
        <f t="shared" si="62"/>
        <v>41454</v>
      </c>
    </row>
    <row r="1796" spans="4:6" x14ac:dyDescent="0.25">
      <c r="D1796" s="216" t="s">
        <v>19366</v>
      </c>
      <c r="E1796" s="293">
        <v>41422</v>
      </c>
      <c r="F1796" s="220">
        <f t="shared" ref="F1796:F1859" si="63">E1796+31</f>
        <v>41453</v>
      </c>
    </row>
    <row r="1797" spans="4:6" x14ac:dyDescent="0.25">
      <c r="D1797" s="216" t="s">
        <v>18232</v>
      </c>
      <c r="E1797" s="293">
        <v>41401</v>
      </c>
      <c r="F1797" s="220">
        <f t="shared" si="63"/>
        <v>41432</v>
      </c>
    </row>
    <row r="1798" spans="4:6" x14ac:dyDescent="0.25">
      <c r="D1798" s="216" t="s">
        <v>19289</v>
      </c>
      <c r="E1798" s="293">
        <v>41422</v>
      </c>
      <c r="F1798" s="220">
        <f t="shared" si="63"/>
        <v>41453</v>
      </c>
    </row>
    <row r="1799" spans="4:6" x14ac:dyDescent="0.25">
      <c r="D1799" s="216" t="s">
        <v>19369</v>
      </c>
      <c r="E1799" s="293">
        <v>41422</v>
      </c>
      <c r="F1799" s="220">
        <f t="shared" si="63"/>
        <v>41453</v>
      </c>
    </row>
    <row r="1800" spans="4:6" x14ac:dyDescent="0.25">
      <c r="D1800" s="216" t="s">
        <v>19241</v>
      </c>
      <c r="E1800" s="293">
        <v>41417</v>
      </c>
      <c r="F1800" s="220">
        <f t="shared" si="63"/>
        <v>41448</v>
      </c>
    </row>
    <row r="1801" spans="4:6" x14ac:dyDescent="0.25">
      <c r="D1801" s="216" t="s">
        <v>18661</v>
      </c>
      <c r="E1801" s="293">
        <v>41414</v>
      </c>
      <c r="F1801" s="220">
        <f t="shared" si="63"/>
        <v>41445</v>
      </c>
    </row>
    <row r="1802" spans="4:6" x14ac:dyDescent="0.25">
      <c r="D1802" s="216" t="s">
        <v>19050</v>
      </c>
      <c r="E1802" s="293">
        <v>41414</v>
      </c>
      <c r="F1802" s="220">
        <f t="shared" si="63"/>
        <v>41445</v>
      </c>
    </row>
    <row r="1803" spans="4:6" x14ac:dyDescent="0.25">
      <c r="D1803" s="216" t="s">
        <v>19244</v>
      </c>
      <c r="E1803" s="293">
        <v>41418</v>
      </c>
      <c r="F1803" s="220">
        <f t="shared" si="63"/>
        <v>41449</v>
      </c>
    </row>
    <row r="1804" spans="4:6" x14ac:dyDescent="0.25">
      <c r="D1804" s="216" t="s">
        <v>18598</v>
      </c>
      <c r="E1804" s="293">
        <v>41410</v>
      </c>
      <c r="F1804" s="220">
        <f t="shared" si="63"/>
        <v>41441</v>
      </c>
    </row>
    <row r="1805" spans="4:6" x14ac:dyDescent="0.25">
      <c r="D1805" s="216" t="s">
        <v>19275</v>
      </c>
      <c r="E1805" s="293">
        <v>41421</v>
      </c>
      <c r="F1805" s="220">
        <f t="shared" si="63"/>
        <v>41452</v>
      </c>
    </row>
    <row r="1806" spans="4:6" x14ac:dyDescent="0.25">
      <c r="D1806" s="216" t="s">
        <v>19279</v>
      </c>
      <c r="E1806" s="293">
        <v>41422</v>
      </c>
      <c r="F1806" s="220">
        <f t="shared" si="63"/>
        <v>41453</v>
      </c>
    </row>
    <row r="1807" spans="4:6" x14ac:dyDescent="0.25">
      <c r="D1807" s="216" t="s">
        <v>19282</v>
      </c>
      <c r="E1807" s="293">
        <v>41421</v>
      </c>
      <c r="F1807" s="220">
        <f t="shared" si="63"/>
        <v>41452</v>
      </c>
    </row>
    <row r="1808" spans="4:6" x14ac:dyDescent="0.25">
      <c r="D1808" s="216" t="s">
        <v>19285</v>
      </c>
      <c r="E1808" s="293">
        <v>41421</v>
      </c>
      <c r="F1808" s="220">
        <f t="shared" si="63"/>
        <v>41452</v>
      </c>
    </row>
    <row r="1809" spans="4:6" x14ac:dyDescent="0.25">
      <c r="D1809" s="216" t="s">
        <v>19269</v>
      </c>
      <c r="E1809" s="293">
        <v>41421</v>
      </c>
      <c r="F1809" s="220">
        <f t="shared" si="63"/>
        <v>41452</v>
      </c>
    </row>
    <row r="1810" spans="4:6" x14ac:dyDescent="0.25">
      <c r="D1810" s="216" t="s">
        <v>19372</v>
      </c>
      <c r="E1810" s="293">
        <v>41423</v>
      </c>
      <c r="F1810" s="220">
        <f t="shared" si="63"/>
        <v>41454</v>
      </c>
    </row>
    <row r="1811" spans="4:6" x14ac:dyDescent="0.25">
      <c r="D1811" s="216" t="s">
        <v>18616</v>
      </c>
      <c r="E1811" s="293">
        <v>41409</v>
      </c>
      <c r="F1811" s="220">
        <f t="shared" si="63"/>
        <v>41440</v>
      </c>
    </row>
    <row r="1812" spans="4:6" x14ac:dyDescent="0.25">
      <c r="D1812" s="216" t="s">
        <v>19150</v>
      </c>
      <c r="E1812" s="293">
        <v>41415</v>
      </c>
      <c r="F1812" s="220">
        <f t="shared" si="63"/>
        <v>41446</v>
      </c>
    </row>
    <row r="1813" spans="4:6" x14ac:dyDescent="0.25">
      <c r="D1813" s="216" t="s">
        <v>18657</v>
      </c>
      <c r="E1813" s="293">
        <v>41411</v>
      </c>
      <c r="F1813" s="220">
        <f t="shared" si="63"/>
        <v>41442</v>
      </c>
    </row>
    <row r="1814" spans="4:6" ht="15.75" thickBot="1" x14ac:dyDescent="0.3">
      <c r="D1814" s="291" t="s">
        <v>19221</v>
      </c>
      <c r="E1814" s="294">
        <v>41415</v>
      </c>
      <c r="F1814" s="220">
        <f t="shared" si="63"/>
        <v>41446</v>
      </c>
    </row>
    <row r="1815" spans="4:6" x14ac:dyDescent="0.25">
      <c r="D1815" s="295" t="s">
        <v>19872</v>
      </c>
      <c r="E1815" s="301">
        <v>41450</v>
      </c>
      <c r="F1815" s="220">
        <f t="shared" si="63"/>
        <v>41481</v>
      </c>
    </row>
    <row r="1816" spans="4:6" x14ac:dyDescent="0.25">
      <c r="D1816" s="296" t="s">
        <v>19698</v>
      </c>
      <c r="E1816" s="302">
        <v>41443</v>
      </c>
      <c r="F1816" s="220">
        <f t="shared" si="63"/>
        <v>41474</v>
      </c>
    </row>
    <row r="1817" spans="4:6" x14ac:dyDescent="0.25">
      <c r="D1817" s="296" t="s">
        <v>19755</v>
      </c>
      <c r="E1817" s="302">
        <v>41444</v>
      </c>
      <c r="F1817" s="220">
        <f t="shared" si="63"/>
        <v>41475</v>
      </c>
    </row>
    <row r="1818" spans="4:6" x14ac:dyDescent="0.25">
      <c r="D1818" s="296" t="s">
        <v>19777</v>
      </c>
      <c r="E1818" s="302">
        <v>41449</v>
      </c>
      <c r="F1818" s="220">
        <f t="shared" si="63"/>
        <v>41480</v>
      </c>
    </row>
    <row r="1819" spans="4:6" x14ac:dyDescent="0.25">
      <c r="D1819" s="296" t="s">
        <v>19941</v>
      </c>
      <c r="E1819" s="302">
        <v>41450</v>
      </c>
      <c r="F1819" s="220">
        <f t="shared" si="63"/>
        <v>41481</v>
      </c>
    </row>
    <row r="1820" spans="4:6" x14ac:dyDescent="0.25">
      <c r="D1820" s="296" t="s">
        <v>19944</v>
      </c>
      <c r="E1820" s="302">
        <v>41449</v>
      </c>
      <c r="F1820" s="220">
        <f t="shared" si="63"/>
        <v>41480</v>
      </c>
    </row>
    <row r="1821" spans="4:6" x14ac:dyDescent="0.25">
      <c r="D1821" s="296" t="s">
        <v>19600</v>
      </c>
      <c r="E1821" s="302">
        <v>41437</v>
      </c>
      <c r="F1821" s="220">
        <f t="shared" si="63"/>
        <v>41468</v>
      </c>
    </row>
    <row r="1822" spans="4:6" x14ac:dyDescent="0.25">
      <c r="D1822" s="296" t="s">
        <v>19965</v>
      </c>
      <c r="E1822" s="302">
        <v>41452</v>
      </c>
      <c r="F1822" s="220">
        <f t="shared" si="63"/>
        <v>41483</v>
      </c>
    </row>
    <row r="1823" spans="4:6" x14ac:dyDescent="0.25">
      <c r="D1823" s="296" t="s">
        <v>19967</v>
      </c>
      <c r="E1823" s="302">
        <v>41452</v>
      </c>
      <c r="F1823" s="220">
        <f t="shared" si="63"/>
        <v>41483</v>
      </c>
    </row>
    <row r="1824" spans="4:6" x14ac:dyDescent="0.25">
      <c r="D1824" s="296" t="s">
        <v>19451</v>
      </c>
      <c r="E1824" s="302">
        <v>41431</v>
      </c>
      <c r="F1824" s="220">
        <f t="shared" si="63"/>
        <v>41462</v>
      </c>
    </row>
    <row r="1825" spans="4:6" x14ac:dyDescent="0.25">
      <c r="D1825" s="296" t="s">
        <v>19454</v>
      </c>
      <c r="E1825" s="302">
        <v>41429</v>
      </c>
      <c r="F1825" s="220">
        <f t="shared" si="63"/>
        <v>41460</v>
      </c>
    </row>
    <row r="1826" spans="4:6" x14ac:dyDescent="0.25">
      <c r="D1826" s="296" t="s">
        <v>19604</v>
      </c>
      <c r="E1826" s="302">
        <v>41436</v>
      </c>
      <c r="F1826" s="220">
        <f t="shared" si="63"/>
        <v>41467</v>
      </c>
    </row>
    <row r="1827" spans="4:6" x14ac:dyDescent="0.25">
      <c r="D1827" s="296" t="s">
        <v>19949</v>
      </c>
      <c r="E1827" s="302">
        <v>41452</v>
      </c>
      <c r="F1827" s="220">
        <f t="shared" si="63"/>
        <v>41483</v>
      </c>
    </row>
    <row r="1828" spans="4:6" x14ac:dyDescent="0.25">
      <c r="D1828" s="296" t="s">
        <v>19947</v>
      </c>
      <c r="E1828" s="302">
        <v>41452</v>
      </c>
      <c r="F1828" s="220">
        <f t="shared" si="63"/>
        <v>41483</v>
      </c>
    </row>
    <row r="1829" spans="4:6" x14ac:dyDescent="0.25">
      <c r="D1829" s="296" t="s">
        <v>19779</v>
      </c>
      <c r="E1829" s="302">
        <v>41449</v>
      </c>
      <c r="F1829" s="220">
        <f t="shared" si="63"/>
        <v>41480</v>
      </c>
    </row>
    <row r="1830" spans="4:6" x14ac:dyDescent="0.25">
      <c r="D1830" s="296" t="s">
        <v>19953</v>
      </c>
      <c r="E1830" s="302">
        <v>41452</v>
      </c>
      <c r="F1830" s="220">
        <f t="shared" si="63"/>
        <v>41483</v>
      </c>
    </row>
    <row r="1831" spans="4:6" x14ac:dyDescent="0.25">
      <c r="D1831" s="296" t="s">
        <v>19879</v>
      </c>
      <c r="E1831" s="302">
        <v>41453</v>
      </c>
      <c r="F1831" s="220">
        <f t="shared" si="63"/>
        <v>41484</v>
      </c>
    </row>
    <row r="1832" spans="4:6" x14ac:dyDescent="0.25">
      <c r="D1832" s="296" t="s">
        <v>20566</v>
      </c>
      <c r="E1832" s="302">
        <v>41452</v>
      </c>
      <c r="F1832" s="220">
        <f t="shared" si="63"/>
        <v>41483</v>
      </c>
    </row>
    <row r="1833" spans="4:6" x14ac:dyDescent="0.25">
      <c r="D1833" s="296" t="s">
        <v>19883</v>
      </c>
      <c r="E1833" s="302">
        <v>41453</v>
      </c>
      <c r="F1833" s="220">
        <f t="shared" si="63"/>
        <v>41484</v>
      </c>
    </row>
    <row r="1834" spans="4:6" x14ac:dyDescent="0.25">
      <c r="D1834" s="296" t="s">
        <v>19732</v>
      </c>
      <c r="E1834" s="302">
        <v>41444</v>
      </c>
      <c r="F1834" s="220">
        <f t="shared" si="63"/>
        <v>41475</v>
      </c>
    </row>
    <row r="1835" spans="4:6" x14ac:dyDescent="0.25">
      <c r="D1835" s="296" t="s">
        <v>19923</v>
      </c>
      <c r="E1835" s="302">
        <v>41452</v>
      </c>
      <c r="F1835" s="220">
        <f t="shared" si="63"/>
        <v>41483</v>
      </c>
    </row>
    <row r="1836" spans="4:6" x14ac:dyDescent="0.25">
      <c r="D1836" s="296" t="s">
        <v>20066</v>
      </c>
      <c r="E1836" s="302">
        <v>41453</v>
      </c>
      <c r="F1836" s="220">
        <f t="shared" si="63"/>
        <v>41484</v>
      </c>
    </row>
    <row r="1837" spans="4:6" x14ac:dyDescent="0.25">
      <c r="D1837" s="296" t="s">
        <v>20047</v>
      </c>
      <c r="E1837" s="302">
        <v>41453</v>
      </c>
      <c r="F1837" s="220">
        <f t="shared" si="63"/>
        <v>41484</v>
      </c>
    </row>
    <row r="1838" spans="4:6" x14ac:dyDescent="0.25">
      <c r="D1838" s="296" t="s">
        <v>19532</v>
      </c>
      <c r="E1838" s="302">
        <v>41435</v>
      </c>
      <c r="F1838" s="220">
        <f t="shared" si="63"/>
        <v>41466</v>
      </c>
    </row>
    <row r="1839" spans="4:6" x14ac:dyDescent="0.25">
      <c r="D1839" s="296" t="s">
        <v>19695</v>
      </c>
      <c r="E1839" s="302">
        <v>41444</v>
      </c>
      <c r="F1839" s="220">
        <f t="shared" si="63"/>
        <v>41475</v>
      </c>
    </row>
    <row r="1840" spans="4:6" x14ac:dyDescent="0.25">
      <c r="D1840" s="296" t="s">
        <v>19747</v>
      </c>
      <c r="E1840" s="302">
        <v>41446</v>
      </c>
      <c r="F1840" s="220">
        <f t="shared" si="63"/>
        <v>41477</v>
      </c>
    </row>
    <row r="1841" spans="4:6" x14ac:dyDescent="0.25">
      <c r="D1841" s="296" t="s">
        <v>19752</v>
      </c>
      <c r="E1841" s="302">
        <v>41445</v>
      </c>
      <c r="F1841" s="220">
        <f t="shared" si="63"/>
        <v>41476</v>
      </c>
    </row>
    <row r="1842" spans="4:6" x14ac:dyDescent="0.25">
      <c r="D1842" s="296" t="s">
        <v>19919</v>
      </c>
      <c r="E1842" s="302">
        <v>41453</v>
      </c>
      <c r="F1842" s="220">
        <f t="shared" si="63"/>
        <v>41484</v>
      </c>
    </row>
    <row r="1843" spans="4:6" x14ac:dyDescent="0.25">
      <c r="D1843" s="296" t="s">
        <v>19921</v>
      </c>
      <c r="E1843" s="302">
        <v>41453</v>
      </c>
      <c r="F1843" s="220">
        <f t="shared" si="63"/>
        <v>41484</v>
      </c>
    </row>
    <row r="1844" spans="4:6" x14ac:dyDescent="0.25">
      <c r="D1844" s="296" t="s">
        <v>20051</v>
      </c>
      <c r="E1844" s="302">
        <v>41453</v>
      </c>
      <c r="F1844" s="220">
        <f t="shared" si="63"/>
        <v>41484</v>
      </c>
    </row>
    <row r="1845" spans="4:6" x14ac:dyDescent="0.25">
      <c r="D1845" s="296" t="s">
        <v>19569</v>
      </c>
      <c r="E1845" s="302">
        <v>41438</v>
      </c>
      <c r="F1845" s="220">
        <f t="shared" si="63"/>
        <v>41469</v>
      </c>
    </row>
    <row r="1846" spans="4:6" x14ac:dyDescent="0.25">
      <c r="D1846" s="296" t="s">
        <v>19572</v>
      </c>
      <c r="E1846" s="302">
        <v>41436</v>
      </c>
      <c r="F1846" s="220">
        <f t="shared" si="63"/>
        <v>41467</v>
      </c>
    </row>
    <row r="1847" spans="4:6" x14ac:dyDescent="0.25">
      <c r="D1847" s="296" t="s">
        <v>19576</v>
      </c>
      <c r="E1847" s="302">
        <v>41437</v>
      </c>
      <c r="F1847" s="220">
        <f t="shared" si="63"/>
        <v>41468</v>
      </c>
    </row>
    <row r="1848" spans="4:6" x14ac:dyDescent="0.25">
      <c r="D1848" s="296" t="s">
        <v>19579</v>
      </c>
      <c r="E1848" s="302">
        <v>41437</v>
      </c>
      <c r="F1848" s="220">
        <f t="shared" si="63"/>
        <v>41468</v>
      </c>
    </row>
    <row r="1849" spans="4:6" x14ac:dyDescent="0.25">
      <c r="D1849" s="296" t="s">
        <v>19582</v>
      </c>
      <c r="E1849" s="302">
        <v>41436</v>
      </c>
      <c r="F1849" s="220">
        <f t="shared" si="63"/>
        <v>41467</v>
      </c>
    </row>
    <row r="1850" spans="4:6" x14ac:dyDescent="0.25">
      <c r="D1850" s="296" t="s">
        <v>19633</v>
      </c>
      <c r="E1850" s="302">
        <v>41438</v>
      </c>
      <c r="F1850" s="220">
        <f t="shared" si="63"/>
        <v>41469</v>
      </c>
    </row>
    <row r="1851" spans="4:6" x14ac:dyDescent="0.25">
      <c r="D1851" s="296" t="s">
        <v>19636</v>
      </c>
      <c r="E1851" s="302">
        <v>41445</v>
      </c>
      <c r="F1851" s="220">
        <f t="shared" si="63"/>
        <v>41476</v>
      </c>
    </row>
    <row r="1852" spans="4:6" x14ac:dyDescent="0.25">
      <c r="D1852" s="296" t="s">
        <v>20063</v>
      </c>
      <c r="E1852" s="302">
        <v>41453</v>
      </c>
      <c r="F1852" s="220">
        <f t="shared" si="63"/>
        <v>41484</v>
      </c>
    </row>
    <row r="1853" spans="4:6" x14ac:dyDescent="0.25">
      <c r="D1853" s="296" t="s">
        <v>19673</v>
      </c>
      <c r="E1853" s="302">
        <v>41439</v>
      </c>
      <c r="F1853" s="220">
        <f t="shared" si="63"/>
        <v>41470</v>
      </c>
    </row>
    <row r="1854" spans="4:6" x14ac:dyDescent="0.25">
      <c r="D1854" s="296" t="s">
        <v>19701</v>
      </c>
      <c r="E1854" s="302">
        <v>41443</v>
      </c>
      <c r="F1854" s="220">
        <f t="shared" si="63"/>
        <v>41474</v>
      </c>
    </row>
    <row r="1855" spans="4:6" x14ac:dyDescent="0.25">
      <c r="D1855" s="296" t="s">
        <v>20072</v>
      </c>
      <c r="E1855" s="302">
        <v>41453</v>
      </c>
      <c r="F1855" s="220">
        <f t="shared" si="63"/>
        <v>41484</v>
      </c>
    </row>
    <row r="1856" spans="4:6" x14ac:dyDescent="0.25">
      <c r="D1856" s="296" t="s">
        <v>19638</v>
      </c>
      <c r="E1856" s="302">
        <v>41443</v>
      </c>
      <c r="F1856" s="220">
        <f t="shared" si="63"/>
        <v>41474</v>
      </c>
    </row>
    <row r="1857" spans="4:6" x14ac:dyDescent="0.25">
      <c r="D1857" s="296" t="s">
        <v>19594</v>
      </c>
      <c r="E1857" s="302">
        <v>41438</v>
      </c>
      <c r="F1857" s="220">
        <f t="shared" si="63"/>
        <v>41469</v>
      </c>
    </row>
    <row r="1858" spans="4:6" x14ac:dyDescent="0.25">
      <c r="D1858" s="296" t="s">
        <v>19596</v>
      </c>
      <c r="E1858" s="302">
        <v>41437</v>
      </c>
      <c r="F1858" s="220">
        <f t="shared" si="63"/>
        <v>41468</v>
      </c>
    </row>
    <row r="1859" spans="4:6" x14ac:dyDescent="0.25">
      <c r="D1859" s="296" t="s">
        <v>19518</v>
      </c>
      <c r="E1859" s="302">
        <v>41436</v>
      </c>
      <c r="F1859" s="220">
        <f t="shared" si="63"/>
        <v>41467</v>
      </c>
    </row>
    <row r="1860" spans="4:6" x14ac:dyDescent="0.25">
      <c r="D1860" s="296" t="s">
        <v>19759</v>
      </c>
      <c r="E1860" s="302">
        <v>41444</v>
      </c>
      <c r="F1860" s="220">
        <f t="shared" ref="F1860:F1923" si="64">E1860+31</f>
        <v>41475</v>
      </c>
    </row>
    <row r="1861" spans="4:6" x14ac:dyDescent="0.25">
      <c r="D1861" s="296" t="s">
        <v>19762</v>
      </c>
      <c r="E1861" s="302">
        <v>41446</v>
      </c>
      <c r="F1861" s="220">
        <f t="shared" si="64"/>
        <v>41477</v>
      </c>
    </row>
    <row r="1862" spans="4:6" x14ac:dyDescent="0.25">
      <c r="D1862" s="296" t="s">
        <v>20075</v>
      </c>
      <c r="E1862" s="302">
        <v>41453</v>
      </c>
      <c r="F1862" s="220">
        <f t="shared" si="64"/>
        <v>41484</v>
      </c>
    </row>
    <row r="1863" spans="4:6" x14ac:dyDescent="0.25">
      <c r="D1863" s="296" t="s">
        <v>19765</v>
      </c>
      <c r="E1863" s="302">
        <v>41446</v>
      </c>
      <c r="F1863" s="220">
        <f t="shared" si="64"/>
        <v>41477</v>
      </c>
    </row>
    <row r="1864" spans="4:6" x14ac:dyDescent="0.25">
      <c r="D1864" s="296" t="s">
        <v>19641</v>
      </c>
      <c r="E1864" s="302">
        <v>41438</v>
      </c>
      <c r="F1864" s="220">
        <f t="shared" si="64"/>
        <v>41469</v>
      </c>
    </row>
    <row r="1865" spans="4:6" x14ac:dyDescent="0.25">
      <c r="D1865" s="296" t="s">
        <v>18570</v>
      </c>
      <c r="E1865" s="302">
        <v>41429</v>
      </c>
      <c r="F1865" s="220">
        <f t="shared" si="64"/>
        <v>41460</v>
      </c>
    </row>
    <row r="1866" spans="4:6" x14ac:dyDescent="0.25">
      <c r="D1866" s="296" t="s">
        <v>19264</v>
      </c>
      <c r="E1866" s="302">
        <v>41428</v>
      </c>
      <c r="F1866" s="220">
        <f t="shared" si="64"/>
        <v>41459</v>
      </c>
    </row>
    <row r="1867" spans="4:6" x14ac:dyDescent="0.25">
      <c r="D1867" s="296" t="s">
        <v>20019</v>
      </c>
      <c r="E1867" s="302">
        <v>41453</v>
      </c>
      <c r="F1867" s="220">
        <f t="shared" si="64"/>
        <v>41484</v>
      </c>
    </row>
    <row r="1868" spans="4:6" x14ac:dyDescent="0.25">
      <c r="D1868" s="296" t="s">
        <v>18592</v>
      </c>
      <c r="E1868" s="302">
        <v>41429</v>
      </c>
      <c r="F1868" s="220">
        <f t="shared" si="64"/>
        <v>41460</v>
      </c>
    </row>
    <row r="1869" spans="4:6" x14ac:dyDescent="0.25">
      <c r="D1869" s="296" t="s">
        <v>19359</v>
      </c>
      <c r="E1869" s="302">
        <v>41428</v>
      </c>
      <c r="F1869" s="220">
        <f t="shared" si="64"/>
        <v>41459</v>
      </c>
    </row>
    <row r="1870" spans="4:6" x14ac:dyDescent="0.25">
      <c r="D1870" s="296" t="s">
        <v>19848</v>
      </c>
      <c r="E1870" s="302">
        <v>41452</v>
      </c>
      <c r="F1870" s="220">
        <f t="shared" si="64"/>
        <v>41483</v>
      </c>
    </row>
    <row r="1871" spans="4:6" x14ac:dyDescent="0.25">
      <c r="D1871" s="296" t="s">
        <v>19736</v>
      </c>
      <c r="E1871" s="302">
        <v>41449</v>
      </c>
      <c r="F1871" s="220">
        <f t="shared" si="64"/>
        <v>41480</v>
      </c>
    </row>
    <row r="1872" spans="4:6" x14ac:dyDescent="0.25">
      <c r="D1872" s="296" t="s">
        <v>19739</v>
      </c>
      <c r="E1872" s="302">
        <v>41444</v>
      </c>
      <c r="F1872" s="220">
        <f t="shared" si="64"/>
        <v>41475</v>
      </c>
    </row>
    <row r="1873" spans="4:6" x14ac:dyDescent="0.25">
      <c r="D1873" s="296" t="s">
        <v>19629</v>
      </c>
      <c r="E1873" s="302">
        <v>41443</v>
      </c>
      <c r="F1873" s="220">
        <f t="shared" si="64"/>
        <v>41474</v>
      </c>
    </row>
    <row r="1874" spans="4:6" x14ac:dyDescent="0.25">
      <c r="D1874" s="296" t="s">
        <v>19742</v>
      </c>
      <c r="E1874" s="302">
        <v>41446</v>
      </c>
      <c r="F1874" s="220">
        <f t="shared" si="64"/>
        <v>41477</v>
      </c>
    </row>
    <row r="1875" spans="4:6" x14ac:dyDescent="0.25">
      <c r="D1875" s="296" t="s">
        <v>19631</v>
      </c>
      <c r="E1875" s="302">
        <v>41444</v>
      </c>
      <c r="F1875" s="220">
        <f t="shared" si="64"/>
        <v>41475</v>
      </c>
    </row>
    <row r="1876" spans="4:6" x14ac:dyDescent="0.25">
      <c r="D1876" s="296" t="s">
        <v>19693</v>
      </c>
      <c r="E1876" s="302">
        <v>41444</v>
      </c>
      <c r="F1876" s="220">
        <f t="shared" si="64"/>
        <v>41475</v>
      </c>
    </row>
    <row r="1877" spans="4:6" x14ac:dyDescent="0.25">
      <c r="D1877" s="296" t="s">
        <v>19987</v>
      </c>
      <c r="E1877" s="302">
        <v>41452</v>
      </c>
      <c r="F1877" s="220">
        <f t="shared" si="64"/>
        <v>41483</v>
      </c>
    </row>
    <row r="1878" spans="4:6" x14ac:dyDescent="0.25">
      <c r="D1878" s="296" t="s">
        <v>19559</v>
      </c>
      <c r="E1878" s="302">
        <v>41436</v>
      </c>
      <c r="F1878" s="220">
        <f t="shared" si="64"/>
        <v>41467</v>
      </c>
    </row>
    <row r="1879" spans="4:6" x14ac:dyDescent="0.25">
      <c r="D1879" s="296" t="s">
        <v>19556</v>
      </c>
      <c r="E1879" s="302">
        <v>41436</v>
      </c>
      <c r="F1879" s="220">
        <f t="shared" si="64"/>
        <v>41467</v>
      </c>
    </row>
    <row r="1880" spans="4:6" x14ac:dyDescent="0.25">
      <c r="D1880" s="296" t="s">
        <v>19859</v>
      </c>
      <c r="E1880" s="302">
        <v>41450</v>
      </c>
      <c r="F1880" s="220">
        <f t="shared" si="64"/>
        <v>41481</v>
      </c>
    </row>
    <row r="1881" spans="4:6" x14ac:dyDescent="0.25">
      <c r="D1881" s="296" t="s">
        <v>19706</v>
      </c>
      <c r="E1881" s="302">
        <v>41443</v>
      </c>
      <c r="F1881" s="220">
        <f t="shared" si="64"/>
        <v>41474</v>
      </c>
    </row>
    <row r="1882" spans="4:6" x14ac:dyDescent="0.25">
      <c r="D1882" s="296" t="s">
        <v>19643</v>
      </c>
      <c r="E1882" s="302">
        <v>41439</v>
      </c>
      <c r="F1882" s="220">
        <f t="shared" si="64"/>
        <v>41470</v>
      </c>
    </row>
    <row r="1883" spans="4:6" x14ac:dyDescent="0.25">
      <c r="D1883" s="296" t="s">
        <v>19927</v>
      </c>
      <c r="E1883" s="302">
        <v>41452</v>
      </c>
      <c r="F1883" s="220">
        <f t="shared" si="64"/>
        <v>41483</v>
      </c>
    </row>
    <row r="1884" spans="4:6" x14ac:dyDescent="0.25">
      <c r="D1884" s="296" t="s">
        <v>19768</v>
      </c>
      <c r="E1884" s="302">
        <v>41449</v>
      </c>
      <c r="F1884" s="220">
        <f t="shared" si="64"/>
        <v>41480</v>
      </c>
    </row>
    <row r="1885" spans="4:6" x14ac:dyDescent="0.25">
      <c r="D1885" s="296" t="s">
        <v>19929</v>
      </c>
      <c r="E1885" s="302">
        <v>41452</v>
      </c>
      <c r="F1885" s="220">
        <f t="shared" si="64"/>
        <v>41483</v>
      </c>
    </row>
    <row r="1886" spans="4:6" x14ac:dyDescent="0.25">
      <c r="D1886" s="296" t="s">
        <v>19771</v>
      </c>
      <c r="E1886" s="302">
        <v>41445</v>
      </c>
      <c r="F1886" s="220">
        <f t="shared" si="64"/>
        <v>41476</v>
      </c>
    </row>
    <row r="1887" spans="4:6" x14ac:dyDescent="0.25">
      <c r="D1887" s="296" t="s">
        <v>19774</v>
      </c>
      <c r="E1887" s="302">
        <v>41444</v>
      </c>
      <c r="F1887" s="220">
        <f t="shared" si="64"/>
        <v>41475</v>
      </c>
    </row>
    <row r="1888" spans="4:6" x14ac:dyDescent="0.25">
      <c r="D1888" s="296" t="s">
        <v>20086</v>
      </c>
      <c r="E1888" s="302">
        <v>41453</v>
      </c>
      <c r="F1888" s="220">
        <f t="shared" si="64"/>
        <v>41484</v>
      </c>
    </row>
    <row r="1889" spans="4:6" x14ac:dyDescent="0.25">
      <c r="D1889" s="296" t="s">
        <v>19963</v>
      </c>
      <c r="E1889" s="302">
        <v>41452</v>
      </c>
      <c r="F1889" s="220">
        <f t="shared" si="64"/>
        <v>41483</v>
      </c>
    </row>
    <row r="1890" spans="4:6" x14ac:dyDescent="0.25">
      <c r="D1890" s="296" t="s">
        <v>19544</v>
      </c>
      <c r="E1890" s="302">
        <v>41437</v>
      </c>
      <c r="F1890" s="220">
        <f t="shared" si="64"/>
        <v>41468</v>
      </c>
    </row>
    <row r="1891" spans="4:6" x14ac:dyDescent="0.25">
      <c r="D1891" s="296" t="s">
        <v>19857</v>
      </c>
      <c r="E1891" s="302">
        <v>41453</v>
      </c>
      <c r="F1891" s="220">
        <f t="shared" si="64"/>
        <v>41484</v>
      </c>
    </row>
    <row r="1892" spans="4:6" x14ac:dyDescent="0.25">
      <c r="D1892" s="296" t="s">
        <v>19262</v>
      </c>
      <c r="E1892" s="302">
        <v>41429</v>
      </c>
      <c r="F1892" s="220">
        <f t="shared" si="64"/>
        <v>41460</v>
      </c>
    </row>
    <row r="1893" spans="4:6" x14ac:dyDescent="0.25">
      <c r="D1893" s="296" t="s">
        <v>19854</v>
      </c>
      <c r="E1893" s="302">
        <v>41449</v>
      </c>
      <c r="F1893" s="220">
        <f t="shared" si="64"/>
        <v>41480</v>
      </c>
    </row>
    <row r="1894" spans="4:6" x14ac:dyDescent="0.25">
      <c r="D1894" s="296" t="s">
        <v>19627</v>
      </c>
      <c r="E1894" s="302">
        <v>41439</v>
      </c>
      <c r="F1894" s="220">
        <f t="shared" si="64"/>
        <v>41470</v>
      </c>
    </row>
    <row r="1895" spans="4:6" x14ac:dyDescent="0.25">
      <c r="D1895" s="296" t="s">
        <v>19411</v>
      </c>
      <c r="E1895" s="302">
        <v>41431</v>
      </c>
      <c r="F1895" s="220">
        <f t="shared" si="64"/>
        <v>41462</v>
      </c>
    </row>
    <row r="1896" spans="4:6" x14ac:dyDescent="0.25">
      <c r="D1896" s="296" t="s">
        <v>19335</v>
      </c>
      <c r="E1896" s="302">
        <v>41436</v>
      </c>
      <c r="F1896" s="220">
        <f t="shared" si="64"/>
        <v>41467</v>
      </c>
    </row>
    <row r="1897" spans="4:6" x14ac:dyDescent="0.25">
      <c r="D1897" s="296" t="s">
        <v>19327</v>
      </c>
      <c r="E1897" s="302">
        <v>41429</v>
      </c>
      <c r="F1897" s="220">
        <f t="shared" si="64"/>
        <v>41460</v>
      </c>
    </row>
    <row r="1898" spans="4:6" x14ac:dyDescent="0.25">
      <c r="D1898" s="296" t="s">
        <v>19510</v>
      </c>
      <c r="E1898" s="302">
        <v>41432</v>
      </c>
      <c r="F1898" s="220">
        <f t="shared" si="64"/>
        <v>41463</v>
      </c>
    </row>
    <row r="1899" spans="4:6" x14ac:dyDescent="0.25">
      <c r="D1899" s="296" t="s">
        <v>19407</v>
      </c>
      <c r="E1899" s="302">
        <v>41431</v>
      </c>
      <c r="F1899" s="220">
        <f t="shared" si="64"/>
        <v>41462</v>
      </c>
    </row>
    <row r="1900" spans="4:6" x14ac:dyDescent="0.25">
      <c r="D1900" s="296" t="s">
        <v>19506</v>
      </c>
      <c r="E1900" s="302">
        <v>41432</v>
      </c>
      <c r="F1900" s="220">
        <f t="shared" si="64"/>
        <v>41463</v>
      </c>
    </row>
    <row r="1901" spans="4:6" x14ac:dyDescent="0.25">
      <c r="D1901" s="296" t="s">
        <v>19404</v>
      </c>
      <c r="E1901" s="302">
        <v>41429</v>
      </c>
      <c r="F1901" s="220">
        <f t="shared" si="64"/>
        <v>41460</v>
      </c>
    </row>
    <row r="1902" spans="4:6" x14ac:dyDescent="0.25">
      <c r="D1902" s="296" t="s">
        <v>19504</v>
      </c>
      <c r="E1902" s="302">
        <v>41439</v>
      </c>
      <c r="F1902" s="220">
        <f t="shared" si="64"/>
        <v>41470</v>
      </c>
    </row>
    <row r="1903" spans="4:6" x14ac:dyDescent="0.25">
      <c r="D1903" s="296" t="s">
        <v>19401</v>
      </c>
      <c r="E1903" s="302">
        <v>41430</v>
      </c>
      <c r="F1903" s="220">
        <f t="shared" si="64"/>
        <v>41461</v>
      </c>
    </row>
    <row r="1904" spans="4:6" x14ac:dyDescent="0.25">
      <c r="D1904" s="296" t="s">
        <v>19319</v>
      </c>
      <c r="E1904" s="302">
        <v>41431</v>
      </c>
      <c r="F1904" s="220">
        <f t="shared" si="64"/>
        <v>41462</v>
      </c>
    </row>
    <row r="1905" spans="4:6" x14ac:dyDescent="0.25">
      <c r="D1905" s="296" t="s">
        <v>19562</v>
      </c>
      <c r="E1905" s="302">
        <v>41437</v>
      </c>
      <c r="F1905" s="220">
        <f t="shared" si="64"/>
        <v>41468</v>
      </c>
    </row>
    <row r="1906" spans="4:6" x14ac:dyDescent="0.25">
      <c r="D1906" s="296" t="s">
        <v>19398</v>
      </c>
      <c r="E1906" s="302">
        <v>41428</v>
      </c>
      <c r="F1906" s="220">
        <f t="shared" si="64"/>
        <v>41459</v>
      </c>
    </row>
    <row r="1907" spans="4:6" x14ac:dyDescent="0.25">
      <c r="D1907" s="296" t="s">
        <v>19622</v>
      </c>
      <c r="E1907" s="302">
        <v>41438</v>
      </c>
      <c r="F1907" s="220">
        <f t="shared" si="64"/>
        <v>41469</v>
      </c>
    </row>
    <row r="1908" spans="4:6" x14ac:dyDescent="0.25">
      <c r="D1908" s="296" t="s">
        <v>19553</v>
      </c>
      <c r="E1908" s="302">
        <v>41437</v>
      </c>
      <c r="F1908" s="220">
        <f t="shared" si="64"/>
        <v>41468</v>
      </c>
    </row>
    <row r="1909" spans="4:6" ht="15.75" thickBot="1" x14ac:dyDescent="0.3">
      <c r="D1909" s="297" t="s">
        <v>20023</v>
      </c>
      <c r="E1909" s="303">
        <v>41453</v>
      </c>
      <c r="F1909" s="220">
        <f t="shared" si="64"/>
        <v>41484</v>
      </c>
    </row>
    <row r="1910" spans="4:6" x14ac:dyDescent="0.25">
      <c r="D1910" t="s">
        <v>20034</v>
      </c>
      <c r="E1910" s="18">
        <v>41453</v>
      </c>
      <c r="F1910" s="220">
        <f t="shared" si="64"/>
        <v>41484</v>
      </c>
    </row>
    <row r="1911" spans="4:6" x14ac:dyDescent="0.25">
      <c r="D1911" t="s">
        <v>19566</v>
      </c>
      <c r="E1911" s="18">
        <v>41453</v>
      </c>
      <c r="F1911" s="220">
        <f t="shared" si="64"/>
        <v>41484</v>
      </c>
    </row>
    <row r="1912" spans="4:6" x14ac:dyDescent="0.25">
      <c r="D1912" s="15" t="s">
        <v>20569</v>
      </c>
      <c r="E1912" s="18">
        <v>41452</v>
      </c>
      <c r="F1912" s="220">
        <f t="shared" si="64"/>
        <v>41483</v>
      </c>
    </row>
    <row r="1913" spans="4:6" x14ac:dyDescent="0.25">
      <c r="D1913" t="s">
        <v>19889</v>
      </c>
      <c r="E1913" s="18">
        <v>41452</v>
      </c>
      <c r="F1913" s="220">
        <f t="shared" si="64"/>
        <v>41483</v>
      </c>
    </row>
    <row r="1914" spans="4:6" x14ac:dyDescent="0.25">
      <c r="D1914" t="s">
        <v>19893</v>
      </c>
      <c r="E1914" s="18">
        <v>41452</v>
      </c>
      <c r="F1914" s="220">
        <f t="shared" si="64"/>
        <v>41483</v>
      </c>
    </row>
    <row r="1915" spans="4:6" x14ac:dyDescent="0.25">
      <c r="D1915" t="s">
        <v>19626</v>
      </c>
      <c r="E1915" s="18">
        <v>41452</v>
      </c>
      <c r="F1915" s="220">
        <f t="shared" si="64"/>
        <v>41483</v>
      </c>
    </row>
    <row r="1916" spans="4:6" x14ac:dyDescent="0.25">
      <c r="D1916" t="s">
        <v>20038</v>
      </c>
      <c r="E1916" s="18">
        <v>41452</v>
      </c>
      <c r="F1916" s="220">
        <f t="shared" si="64"/>
        <v>41483</v>
      </c>
    </row>
    <row r="1917" spans="4:6" x14ac:dyDescent="0.25">
      <c r="D1917" t="s">
        <v>19898</v>
      </c>
      <c r="E1917" s="18">
        <v>41452</v>
      </c>
      <c r="F1917" s="220">
        <f t="shared" si="64"/>
        <v>41483</v>
      </c>
    </row>
    <row r="1918" spans="4:6" x14ac:dyDescent="0.25">
      <c r="D1918" t="s">
        <v>19901</v>
      </c>
      <c r="E1918" s="18">
        <v>41450</v>
      </c>
      <c r="F1918" s="220">
        <f t="shared" si="64"/>
        <v>41481</v>
      </c>
    </row>
    <row r="1919" spans="4:6" x14ac:dyDescent="0.25">
      <c r="D1919" t="s">
        <v>20041</v>
      </c>
      <c r="E1919" s="18">
        <v>41453</v>
      </c>
      <c r="F1919" s="220">
        <f t="shared" si="64"/>
        <v>41484</v>
      </c>
    </row>
    <row r="1920" spans="4:6" x14ac:dyDescent="0.25">
      <c r="D1920" t="s">
        <v>20044</v>
      </c>
      <c r="E1920" s="45">
        <v>41453</v>
      </c>
      <c r="F1920" s="220">
        <f t="shared" si="64"/>
        <v>41484</v>
      </c>
    </row>
    <row r="1921" spans="4:6" ht="15.75" thickBot="1" x14ac:dyDescent="0.3">
      <c r="D1921" s="20" t="s">
        <v>18521</v>
      </c>
      <c r="E1921" s="45">
        <v>41414</v>
      </c>
      <c r="F1921" s="304">
        <f t="shared" si="64"/>
        <v>41445</v>
      </c>
    </row>
    <row r="1922" spans="4:6" x14ac:dyDescent="0.25">
      <c r="D1922" s="209" t="s">
        <v>20120</v>
      </c>
      <c r="E1922" s="292">
        <v>41457</v>
      </c>
      <c r="F1922" s="304">
        <f t="shared" si="64"/>
        <v>41488</v>
      </c>
    </row>
    <row r="1923" spans="4:6" x14ac:dyDescent="0.25">
      <c r="D1923" s="216" t="s">
        <v>15533</v>
      </c>
      <c r="E1923" s="293">
        <v>41456</v>
      </c>
      <c r="F1923" s="304">
        <f t="shared" si="64"/>
        <v>41487</v>
      </c>
    </row>
    <row r="1924" spans="4:6" x14ac:dyDescent="0.25">
      <c r="D1924" s="216" t="s">
        <v>20327</v>
      </c>
      <c r="E1924" s="293">
        <v>41480</v>
      </c>
      <c r="F1924" s="304">
        <f t="shared" ref="F1924:F1970" si="65">E1924+31</f>
        <v>41511</v>
      </c>
    </row>
    <row r="1925" spans="4:6" x14ac:dyDescent="0.25">
      <c r="D1925" s="216" t="s">
        <v>20329</v>
      </c>
      <c r="E1925" s="293">
        <v>41479</v>
      </c>
      <c r="F1925" s="304">
        <f t="shared" si="65"/>
        <v>41510</v>
      </c>
    </row>
    <row r="1926" spans="4:6" x14ac:dyDescent="0.25">
      <c r="D1926" s="216" t="s">
        <v>20333</v>
      </c>
      <c r="E1926" s="293">
        <v>41479</v>
      </c>
      <c r="F1926" s="304">
        <f t="shared" si="65"/>
        <v>41510</v>
      </c>
    </row>
    <row r="1927" spans="4:6" x14ac:dyDescent="0.25">
      <c r="D1927" s="216" t="s">
        <v>20127</v>
      </c>
      <c r="E1927" s="293">
        <v>41458</v>
      </c>
      <c r="F1927" s="304">
        <f t="shared" si="65"/>
        <v>41489</v>
      </c>
    </row>
    <row r="1928" spans="4:6" x14ac:dyDescent="0.25">
      <c r="D1928" s="216" t="s">
        <v>20129</v>
      </c>
      <c r="E1928" s="293">
        <v>41481</v>
      </c>
      <c r="F1928" s="304">
        <f t="shared" si="65"/>
        <v>41512</v>
      </c>
    </row>
    <row r="1929" spans="4:6" x14ac:dyDescent="0.25">
      <c r="D1929" s="216" t="s">
        <v>19710</v>
      </c>
      <c r="E1929" s="293">
        <v>41457</v>
      </c>
      <c r="F1929" s="304">
        <f t="shared" si="65"/>
        <v>41488</v>
      </c>
    </row>
    <row r="1930" spans="4:6" ht="15.75" thickBot="1" x14ac:dyDescent="0.3">
      <c r="D1930" s="216" t="s">
        <v>20105</v>
      </c>
      <c r="E1930" s="293">
        <v>41457</v>
      </c>
      <c r="F1930" s="304">
        <f t="shared" si="65"/>
        <v>41488</v>
      </c>
    </row>
    <row r="1931" spans="4:6" x14ac:dyDescent="0.25">
      <c r="D1931" s="295" t="s">
        <v>19831</v>
      </c>
      <c r="E1931" s="301">
        <v>41485</v>
      </c>
      <c r="F1931" s="304">
        <f t="shared" si="65"/>
        <v>41516</v>
      </c>
    </row>
    <row r="1932" spans="4:6" x14ac:dyDescent="0.25">
      <c r="D1932" s="296" t="s">
        <v>20292</v>
      </c>
      <c r="E1932" s="302">
        <v>41472</v>
      </c>
      <c r="F1932" s="304">
        <f t="shared" si="65"/>
        <v>41503</v>
      </c>
    </row>
    <row r="1933" spans="4:6" x14ac:dyDescent="0.25">
      <c r="D1933" s="296" t="s">
        <v>20295</v>
      </c>
      <c r="E1933" s="302">
        <v>41472</v>
      </c>
      <c r="F1933" s="304">
        <f t="shared" si="65"/>
        <v>41503</v>
      </c>
    </row>
    <row r="1934" spans="4:6" x14ac:dyDescent="0.25">
      <c r="D1934" s="296" t="s">
        <v>20216</v>
      </c>
      <c r="E1934" s="302">
        <v>41464</v>
      </c>
      <c r="F1934" s="304">
        <f t="shared" si="65"/>
        <v>41495</v>
      </c>
    </row>
    <row r="1935" spans="4:6" x14ac:dyDescent="0.25">
      <c r="D1935" s="296" t="s">
        <v>20124</v>
      </c>
      <c r="E1935" s="302">
        <v>41456</v>
      </c>
      <c r="F1935" s="304">
        <f t="shared" si="65"/>
        <v>41487</v>
      </c>
    </row>
    <row r="1936" spans="4:6" x14ac:dyDescent="0.25">
      <c r="D1936" s="296" t="s">
        <v>20221</v>
      </c>
      <c r="E1936" s="302">
        <v>41485</v>
      </c>
      <c r="F1936" s="304">
        <f t="shared" si="65"/>
        <v>41516</v>
      </c>
    </row>
    <row r="1937" spans="4:6" x14ac:dyDescent="0.25">
      <c r="D1937" s="296" t="s">
        <v>20391</v>
      </c>
      <c r="E1937" s="302">
        <v>41485</v>
      </c>
      <c r="F1937" s="304">
        <f t="shared" si="65"/>
        <v>41516</v>
      </c>
    </row>
    <row r="1938" spans="4:6" x14ac:dyDescent="0.25">
      <c r="D1938" s="296" t="s">
        <v>20222</v>
      </c>
      <c r="E1938" s="302">
        <v>41465</v>
      </c>
      <c r="F1938" s="304">
        <f t="shared" si="65"/>
        <v>41496</v>
      </c>
    </row>
    <row r="1939" spans="4:6" x14ac:dyDescent="0.25">
      <c r="D1939" s="296" t="s">
        <v>20225</v>
      </c>
      <c r="E1939" s="302">
        <v>41465</v>
      </c>
      <c r="F1939" s="304">
        <f t="shared" si="65"/>
        <v>41496</v>
      </c>
    </row>
    <row r="1940" spans="4:6" x14ac:dyDescent="0.25">
      <c r="D1940" s="296" t="s">
        <v>20229</v>
      </c>
      <c r="E1940" s="302">
        <v>41467</v>
      </c>
      <c r="F1940" s="304">
        <f t="shared" si="65"/>
        <v>41498</v>
      </c>
    </row>
    <row r="1941" spans="4:6" x14ac:dyDescent="0.25">
      <c r="D1941" s="296" t="s">
        <v>20302</v>
      </c>
      <c r="E1941" s="302">
        <v>41472</v>
      </c>
      <c r="F1941" s="304">
        <f t="shared" si="65"/>
        <v>41503</v>
      </c>
    </row>
    <row r="1942" spans="4:6" x14ac:dyDescent="0.25">
      <c r="D1942" s="296" t="s">
        <v>20233</v>
      </c>
      <c r="E1942" s="302">
        <v>41464</v>
      </c>
      <c r="F1942" s="304">
        <f t="shared" si="65"/>
        <v>41495</v>
      </c>
    </row>
    <row r="1943" spans="4:6" x14ac:dyDescent="0.25">
      <c r="D1943" s="296" t="s">
        <v>20305</v>
      </c>
      <c r="E1943" s="302">
        <v>41478</v>
      </c>
      <c r="F1943" s="304">
        <f t="shared" si="65"/>
        <v>41509</v>
      </c>
    </row>
    <row r="1944" spans="4:6" x14ac:dyDescent="0.25">
      <c r="D1944" s="296" t="s">
        <v>20181</v>
      </c>
      <c r="E1944" s="302">
        <v>41459</v>
      </c>
      <c r="F1944" s="304">
        <f t="shared" si="65"/>
        <v>41490</v>
      </c>
    </row>
    <row r="1945" spans="4:6" x14ac:dyDescent="0.25">
      <c r="D1945" s="296" t="s">
        <v>20236</v>
      </c>
      <c r="E1945" s="302">
        <v>41465</v>
      </c>
      <c r="F1945" s="304">
        <f t="shared" si="65"/>
        <v>41496</v>
      </c>
    </row>
    <row r="1946" spans="4:6" x14ac:dyDescent="0.25">
      <c r="D1946" s="296" t="s">
        <v>20134</v>
      </c>
      <c r="E1946" s="302">
        <v>41458</v>
      </c>
      <c r="F1946" s="304">
        <f t="shared" si="65"/>
        <v>41489</v>
      </c>
    </row>
    <row r="1947" spans="4:6" x14ac:dyDescent="0.25">
      <c r="D1947" s="296" t="s">
        <v>20187</v>
      </c>
      <c r="E1947" s="302">
        <v>41459</v>
      </c>
      <c r="F1947" s="304">
        <f t="shared" si="65"/>
        <v>41490</v>
      </c>
    </row>
    <row r="1948" spans="4:6" x14ac:dyDescent="0.25">
      <c r="D1948" s="296" t="s">
        <v>20268</v>
      </c>
      <c r="E1948" s="302">
        <v>41470</v>
      </c>
      <c r="F1948" s="304">
        <f t="shared" si="65"/>
        <v>41501</v>
      </c>
    </row>
    <row r="1949" spans="4:6" x14ac:dyDescent="0.25">
      <c r="D1949" s="296" t="s">
        <v>20308</v>
      </c>
      <c r="E1949" s="302">
        <v>41473</v>
      </c>
      <c r="F1949" s="304">
        <f t="shared" si="65"/>
        <v>41504</v>
      </c>
    </row>
    <row r="1950" spans="4:6" x14ac:dyDescent="0.25">
      <c r="D1950" s="296" t="s">
        <v>20239</v>
      </c>
      <c r="E1950" s="302">
        <v>41465</v>
      </c>
      <c r="F1950" s="304">
        <f t="shared" si="65"/>
        <v>41496</v>
      </c>
    </row>
    <row r="1951" spans="4:6" x14ac:dyDescent="0.25">
      <c r="D1951" s="296" t="s">
        <v>20242</v>
      </c>
      <c r="E1951" s="302">
        <v>41466</v>
      </c>
      <c r="F1951" s="304">
        <f t="shared" si="65"/>
        <v>41497</v>
      </c>
    </row>
    <row r="1952" spans="4:6" x14ac:dyDescent="0.25">
      <c r="D1952" s="296" t="s">
        <v>20244</v>
      </c>
      <c r="E1952" s="302">
        <v>41464</v>
      </c>
      <c r="F1952" s="304">
        <f t="shared" si="65"/>
        <v>41495</v>
      </c>
    </row>
    <row r="1953" spans="4:6" x14ac:dyDescent="0.25">
      <c r="D1953" s="296" t="s">
        <v>20273</v>
      </c>
      <c r="E1953" s="302">
        <v>41465</v>
      </c>
      <c r="F1953" s="304">
        <f t="shared" si="65"/>
        <v>41496</v>
      </c>
    </row>
    <row r="1954" spans="4:6" ht="15.75" thickBot="1" x14ac:dyDescent="0.3">
      <c r="D1954" s="297" t="s">
        <v>20246</v>
      </c>
      <c r="E1954" s="303">
        <v>41465</v>
      </c>
      <c r="F1954" s="304">
        <f t="shared" si="65"/>
        <v>41496</v>
      </c>
    </row>
    <row r="1955" spans="4:6" x14ac:dyDescent="0.25">
      <c r="D1955" s="209" t="s">
        <v>20513</v>
      </c>
      <c r="E1955" s="292">
        <v>41500</v>
      </c>
      <c r="F1955" s="304">
        <f t="shared" si="65"/>
        <v>41531</v>
      </c>
    </row>
    <row r="1956" spans="4:6" ht="15.75" thickBot="1" x14ac:dyDescent="0.3">
      <c r="D1956" s="291" t="s">
        <v>19851</v>
      </c>
      <c r="E1956" s="294">
        <v>41488</v>
      </c>
      <c r="F1956" s="304">
        <f t="shared" si="65"/>
        <v>41519</v>
      </c>
    </row>
    <row r="1957" spans="4:6" x14ac:dyDescent="0.25">
      <c r="D1957" s="295" t="s">
        <v>20299</v>
      </c>
      <c r="E1957" s="301">
        <v>41488</v>
      </c>
      <c r="F1957" s="304">
        <f t="shared" si="65"/>
        <v>41519</v>
      </c>
    </row>
    <row r="1958" spans="4:6" x14ac:dyDescent="0.25">
      <c r="D1958" s="296" t="s">
        <v>20070</v>
      </c>
      <c r="E1958" s="302">
        <v>41512</v>
      </c>
      <c r="F1958" s="304">
        <f t="shared" si="65"/>
        <v>41543</v>
      </c>
    </row>
    <row r="1959" spans="4:6" x14ac:dyDescent="0.25">
      <c r="D1959" s="296" t="s">
        <v>20271</v>
      </c>
      <c r="E1959" s="302">
        <v>41486</v>
      </c>
      <c r="F1959" s="304">
        <f t="shared" si="65"/>
        <v>41517</v>
      </c>
    </row>
    <row r="1960" spans="4:6" x14ac:dyDescent="0.25">
      <c r="D1960" s="296" t="s">
        <v>20485</v>
      </c>
      <c r="E1960" s="302">
        <v>41509</v>
      </c>
      <c r="F1960" s="304">
        <f t="shared" si="65"/>
        <v>41540</v>
      </c>
    </row>
    <row r="1961" spans="4:6" x14ac:dyDescent="0.25">
      <c r="D1961" s="296" t="s">
        <v>20395</v>
      </c>
      <c r="E1961" s="302">
        <v>41486</v>
      </c>
      <c r="F1961" s="304">
        <f t="shared" si="65"/>
        <v>41517</v>
      </c>
    </row>
    <row r="1962" spans="4:6" x14ac:dyDescent="0.25">
      <c r="D1962" s="296" t="s">
        <v>20489</v>
      </c>
      <c r="E1962" s="302">
        <v>41486</v>
      </c>
      <c r="F1962" s="304">
        <f t="shared" si="65"/>
        <v>41517</v>
      </c>
    </row>
    <row r="1963" spans="4:6" x14ac:dyDescent="0.25">
      <c r="D1963" s="296" t="s">
        <v>20542</v>
      </c>
      <c r="E1963" s="302">
        <v>41508</v>
      </c>
      <c r="F1963" s="304">
        <f t="shared" si="65"/>
        <v>41539</v>
      </c>
    </row>
    <row r="1964" spans="4:6" x14ac:dyDescent="0.25">
      <c r="D1964" s="296" t="s">
        <v>20540</v>
      </c>
      <c r="E1964" s="302">
        <v>41512</v>
      </c>
      <c r="F1964" s="304">
        <f t="shared" si="65"/>
        <v>41543</v>
      </c>
    </row>
    <row r="1965" spans="4:6" ht="15.75" thickBot="1" x14ac:dyDescent="0.3">
      <c r="D1965" s="297" t="s">
        <v>20509</v>
      </c>
      <c r="E1965" s="303">
        <v>41506</v>
      </c>
      <c r="F1965" s="304">
        <f t="shared" si="65"/>
        <v>41537</v>
      </c>
    </row>
    <row r="1966" spans="4:6" x14ac:dyDescent="0.25">
      <c r="D1966" s="20" t="s">
        <v>20519</v>
      </c>
      <c r="E1966" s="283">
        <v>41507</v>
      </c>
      <c r="F1966" s="304">
        <f t="shared" si="65"/>
        <v>41538</v>
      </c>
    </row>
    <row r="1967" spans="4:6" x14ac:dyDescent="0.25">
      <c r="D1967" s="20" t="s">
        <v>20564</v>
      </c>
      <c r="E1967" s="283">
        <v>41515</v>
      </c>
      <c r="F1967" s="304">
        <f t="shared" si="65"/>
        <v>41546</v>
      </c>
    </row>
    <row r="1968" spans="4:6" x14ac:dyDescent="0.25">
      <c r="D1968" s="22" t="s">
        <v>20745</v>
      </c>
      <c r="E1968" s="13">
        <v>41571</v>
      </c>
      <c r="F1968" s="304">
        <f t="shared" si="65"/>
        <v>41602</v>
      </c>
    </row>
    <row r="1969" spans="4:6" x14ac:dyDescent="0.25">
      <c r="D1969" s="22" t="s">
        <v>20757</v>
      </c>
      <c r="E1969" s="18">
        <v>41570</v>
      </c>
      <c r="F1969" s="304">
        <f t="shared" si="65"/>
        <v>41601</v>
      </c>
    </row>
    <row r="1970" spans="4:6" x14ac:dyDescent="0.25">
      <c r="D1970" t="s">
        <v>22648</v>
      </c>
      <c r="E1970" s="89">
        <v>41606</v>
      </c>
      <c r="F1970" s="304">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13623</v>
      </c>
      <c r="B1" s="15" t="s">
        <v>13624</v>
      </c>
      <c r="C1" t="s">
        <v>13625</v>
      </c>
      <c r="D1" s="15" t="s">
        <v>7983</v>
      </c>
      <c r="E1" s="15" t="s">
        <v>13913</v>
      </c>
    </row>
    <row r="2" spans="1:5" x14ac:dyDescent="0.25">
      <c r="A2">
        <v>1</v>
      </c>
      <c r="B2" s="15" t="s">
        <v>1542</v>
      </c>
      <c r="C2" t="s">
        <v>1208</v>
      </c>
      <c r="D2" t="s">
        <v>2190</v>
      </c>
      <c r="E2" t="s">
        <v>2191</v>
      </c>
    </row>
    <row r="3" spans="1:5" x14ac:dyDescent="0.25">
      <c r="A3">
        <v>2</v>
      </c>
      <c r="B3" s="15" t="s">
        <v>13627</v>
      </c>
      <c r="C3" t="s">
        <v>876</v>
      </c>
      <c r="D3" s="15" t="s">
        <v>13915</v>
      </c>
      <c r="E3" s="15" t="s">
        <v>13916</v>
      </c>
    </row>
    <row r="4" spans="1:5" x14ac:dyDescent="0.25">
      <c r="A4">
        <v>3</v>
      </c>
      <c r="B4" s="15" t="s">
        <v>13628</v>
      </c>
      <c r="C4" t="s">
        <v>885</v>
      </c>
      <c r="D4" s="15" t="s">
        <v>13917</v>
      </c>
      <c r="E4" s="15" t="s">
        <v>13918</v>
      </c>
    </row>
    <row r="5" spans="1:5" x14ac:dyDescent="0.25">
      <c r="A5">
        <v>4</v>
      </c>
      <c r="B5" s="15" t="s">
        <v>1297</v>
      </c>
      <c r="C5" t="s">
        <v>885</v>
      </c>
      <c r="D5" s="15" t="s">
        <v>1298</v>
      </c>
      <c r="E5" s="15" t="s">
        <v>1299</v>
      </c>
    </row>
    <row r="6" spans="1:5" x14ac:dyDescent="0.25">
      <c r="A6">
        <v>5</v>
      </c>
      <c r="B6" s="15" t="s">
        <v>13629</v>
      </c>
      <c r="C6" t="s">
        <v>1179</v>
      </c>
      <c r="D6" s="15" t="s">
        <v>13919</v>
      </c>
      <c r="E6" s="15" t="s">
        <v>13920</v>
      </c>
    </row>
    <row r="7" spans="1:5" x14ac:dyDescent="0.25">
      <c r="A7">
        <v>6</v>
      </c>
      <c r="B7" s="15" t="s">
        <v>13630</v>
      </c>
      <c r="C7" t="s">
        <v>881</v>
      </c>
      <c r="D7" s="15" t="s">
        <v>13921</v>
      </c>
      <c r="E7" s="15" t="s">
        <v>13922</v>
      </c>
    </row>
    <row r="8" spans="1:5" x14ac:dyDescent="0.25">
      <c r="A8">
        <v>7</v>
      </c>
      <c r="B8" s="15" t="s">
        <v>1273</v>
      </c>
      <c r="C8" t="s">
        <v>890</v>
      </c>
      <c r="D8" s="15" t="s">
        <v>1274</v>
      </c>
      <c r="E8" s="15" t="s">
        <v>1275</v>
      </c>
    </row>
    <row r="9" spans="1:5" x14ac:dyDescent="0.25">
      <c r="A9">
        <v>8</v>
      </c>
      <c r="B9" s="15" t="s">
        <v>2110</v>
      </c>
      <c r="C9" t="s">
        <v>1177</v>
      </c>
      <c r="D9" s="15" t="s">
        <v>13923</v>
      </c>
      <c r="E9" s="15" t="s">
        <v>13924</v>
      </c>
    </row>
    <row r="10" spans="1:5" x14ac:dyDescent="0.25">
      <c r="A10">
        <v>9</v>
      </c>
      <c r="B10" s="15" t="s">
        <v>13631</v>
      </c>
      <c r="C10" t="s">
        <v>1177</v>
      </c>
      <c r="D10" s="15" t="s">
        <v>13925</v>
      </c>
      <c r="E10" s="15" t="s">
        <v>13926</v>
      </c>
    </row>
    <row r="11" spans="1:5" x14ac:dyDescent="0.25">
      <c r="A11">
        <v>10</v>
      </c>
      <c r="B11" s="15" t="s">
        <v>7624</v>
      </c>
      <c r="C11" t="s">
        <v>1179</v>
      </c>
      <c r="D11" s="15" t="s">
        <v>7986</v>
      </c>
      <c r="E11" s="15" t="s">
        <v>7987</v>
      </c>
    </row>
    <row r="12" spans="1:5" x14ac:dyDescent="0.25">
      <c r="A12">
        <v>11</v>
      </c>
      <c r="B12" s="15" t="s">
        <v>2045</v>
      </c>
      <c r="C12" t="s">
        <v>1174</v>
      </c>
      <c r="D12" s="15" t="s">
        <v>2102</v>
      </c>
      <c r="E12" s="15" t="s">
        <v>2103</v>
      </c>
    </row>
    <row r="13" spans="1:5" x14ac:dyDescent="0.25">
      <c r="A13">
        <v>12</v>
      </c>
      <c r="B13" s="15" t="s">
        <v>7627</v>
      </c>
      <c r="C13" t="s">
        <v>1174</v>
      </c>
      <c r="D13" s="15" t="s">
        <v>7988</v>
      </c>
      <c r="E13" s="15" t="s">
        <v>7989</v>
      </c>
    </row>
    <row r="14" spans="1:5" x14ac:dyDescent="0.25">
      <c r="A14">
        <v>13</v>
      </c>
      <c r="B14" s="15" t="s">
        <v>13632</v>
      </c>
      <c r="C14" t="s">
        <v>1174</v>
      </c>
      <c r="D14" s="15" t="s">
        <v>13927</v>
      </c>
      <c r="E14" s="15" t="s">
        <v>13928</v>
      </c>
    </row>
    <row r="15" spans="1:5" x14ac:dyDescent="0.25">
      <c r="A15">
        <v>14</v>
      </c>
      <c r="B15" s="15" t="s">
        <v>2129</v>
      </c>
      <c r="C15" t="s">
        <v>882</v>
      </c>
      <c r="D15" s="15" t="s">
        <v>13929</v>
      </c>
      <c r="E15" s="15" t="s">
        <v>13930</v>
      </c>
    </row>
    <row r="16" spans="1:5" x14ac:dyDescent="0.25">
      <c r="A16">
        <v>15</v>
      </c>
      <c r="B16" s="15" t="s">
        <v>13633</v>
      </c>
      <c r="C16" t="s">
        <v>1174</v>
      </c>
      <c r="D16" s="15" t="s">
        <v>13931</v>
      </c>
      <c r="E16" s="15" t="s">
        <v>13932</v>
      </c>
    </row>
    <row r="17" spans="1:5" x14ac:dyDescent="0.25">
      <c r="A17">
        <v>16</v>
      </c>
      <c r="B17" s="15" t="s">
        <v>7631</v>
      </c>
      <c r="C17" t="s">
        <v>1167</v>
      </c>
      <c r="D17" s="15" t="s">
        <v>7990</v>
      </c>
      <c r="E17" s="15" t="s">
        <v>7991</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13634</v>
      </c>
      <c r="C21" t="s">
        <v>1174</v>
      </c>
      <c r="D21" s="15" t="s">
        <v>13933</v>
      </c>
      <c r="E21" s="15" t="s">
        <v>13934</v>
      </c>
    </row>
    <row r="22" spans="1:5" x14ac:dyDescent="0.25">
      <c r="A22">
        <v>21</v>
      </c>
      <c r="B22" s="15" t="s">
        <v>7246</v>
      </c>
      <c r="C22" t="s">
        <v>885</v>
      </c>
      <c r="D22" s="15" t="s">
        <v>7992</v>
      </c>
      <c r="E22" s="15" t="s">
        <v>7993</v>
      </c>
    </row>
    <row r="23" spans="1:5" x14ac:dyDescent="0.25">
      <c r="A23">
        <v>22</v>
      </c>
      <c r="B23" s="15" t="s">
        <v>1667</v>
      </c>
      <c r="C23" t="s">
        <v>885</v>
      </c>
      <c r="D23" s="15" t="s">
        <v>772</v>
      </c>
      <c r="E23" s="15" t="s">
        <v>773</v>
      </c>
    </row>
    <row r="24" spans="1:5" x14ac:dyDescent="0.25">
      <c r="A24">
        <v>23</v>
      </c>
      <c r="B24" s="15" t="s">
        <v>13635</v>
      </c>
      <c r="C24" t="s">
        <v>1167</v>
      </c>
      <c r="D24" s="15" t="s">
        <v>13935</v>
      </c>
      <c r="E24" s="15" t="s">
        <v>13936</v>
      </c>
    </row>
    <row r="25" spans="1:5" x14ac:dyDescent="0.25">
      <c r="A25">
        <v>24</v>
      </c>
      <c r="B25" s="15" t="s">
        <v>2044</v>
      </c>
      <c r="C25" t="s">
        <v>1179</v>
      </c>
      <c r="D25" s="15" t="s">
        <v>2100</v>
      </c>
      <c r="E25" s="15" t="s">
        <v>2101</v>
      </c>
    </row>
    <row r="26" spans="1:5" x14ac:dyDescent="0.25">
      <c r="A26">
        <v>25</v>
      </c>
      <c r="B26" s="15" t="s">
        <v>13636</v>
      </c>
      <c r="C26" t="s">
        <v>885</v>
      </c>
      <c r="D26" s="15" t="s">
        <v>13937</v>
      </c>
      <c r="E26" s="15" t="s">
        <v>13938</v>
      </c>
    </row>
    <row r="27" spans="1:5" x14ac:dyDescent="0.25">
      <c r="A27">
        <v>26</v>
      </c>
      <c r="B27" s="15" t="s">
        <v>13637</v>
      </c>
      <c r="C27" t="s">
        <v>161</v>
      </c>
      <c r="D27" s="15" t="s">
        <v>13939</v>
      </c>
      <c r="E27" s="15" t="s">
        <v>13940</v>
      </c>
    </row>
    <row r="28" spans="1:5" x14ac:dyDescent="0.25">
      <c r="A28">
        <v>27</v>
      </c>
      <c r="B28" s="15" t="s">
        <v>1854</v>
      </c>
      <c r="C28" t="s">
        <v>885</v>
      </c>
      <c r="D28" s="15" t="s">
        <v>13941</v>
      </c>
      <c r="E28" s="15" t="s">
        <v>13942</v>
      </c>
    </row>
    <row r="29" spans="1:5" x14ac:dyDescent="0.25">
      <c r="A29">
        <v>28</v>
      </c>
      <c r="B29" s="15" t="s">
        <v>13638</v>
      </c>
      <c r="C29" t="s">
        <v>1174</v>
      </c>
      <c r="D29" s="15" t="s">
        <v>13943</v>
      </c>
      <c r="E29" s="15" t="s">
        <v>13944</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7648</v>
      </c>
      <c r="C36" t="s">
        <v>882</v>
      </c>
      <c r="D36" s="15" t="s">
        <v>7994</v>
      </c>
      <c r="E36" s="15" t="s">
        <v>7995</v>
      </c>
    </row>
    <row r="37" spans="1:5" x14ac:dyDescent="0.25">
      <c r="A37">
        <v>36</v>
      </c>
      <c r="B37" s="15" t="s">
        <v>13639</v>
      </c>
      <c r="C37" t="s">
        <v>1177</v>
      </c>
      <c r="D37" s="15" t="s">
        <v>13945</v>
      </c>
      <c r="E37" s="15" t="s">
        <v>13946</v>
      </c>
    </row>
    <row r="38" spans="1:5" x14ac:dyDescent="0.25">
      <c r="A38">
        <v>37</v>
      </c>
      <c r="B38" s="15" t="s">
        <v>7251</v>
      </c>
      <c r="C38" t="s">
        <v>1208</v>
      </c>
      <c r="D38" s="15" t="s">
        <v>7996</v>
      </c>
      <c r="E38" s="15" t="s">
        <v>7997</v>
      </c>
    </row>
    <row r="39" spans="1:5" x14ac:dyDescent="0.25">
      <c r="A39">
        <v>38</v>
      </c>
      <c r="B39" s="15" t="s">
        <v>2036</v>
      </c>
      <c r="C39" t="s">
        <v>882</v>
      </c>
      <c r="D39" s="15" t="s">
        <v>2079</v>
      </c>
      <c r="E39" s="15" t="s">
        <v>2080</v>
      </c>
    </row>
    <row r="40" spans="1:5" x14ac:dyDescent="0.25">
      <c r="A40">
        <v>39</v>
      </c>
      <c r="B40" s="15" t="s">
        <v>13640</v>
      </c>
      <c r="C40" t="s">
        <v>885</v>
      </c>
      <c r="D40" s="15" t="s">
        <v>13947</v>
      </c>
      <c r="E40" s="15" t="s">
        <v>13948</v>
      </c>
    </row>
    <row r="41" spans="1:5" x14ac:dyDescent="0.25">
      <c r="A41">
        <v>40</v>
      </c>
      <c r="B41" s="15" t="s">
        <v>7663</v>
      </c>
      <c r="C41" t="s">
        <v>1208</v>
      </c>
      <c r="D41" s="15" t="s">
        <v>7998</v>
      </c>
      <c r="E41" s="15" t="s">
        <v>7999</v>
      </c>
    </row>
    <row r="42" spans="1:5" x14ac:dyDescent="0.25">
      <c r="A42">
        <v>41</v>
      </c>
      <c r="B42" s="15" t="s">
        <v>7853</v>
      </c>
      <c r="C42" t="s">
        <v>888</v>
      </c>
      <c r="D42" s="15" t="s">
        <v>8000</v>
      </c>
      <c r="E42" s="15" t="s">
        <v>8001</v>
      </c>
    </row>
    <row r="43" spans="1:5" x14ac:dyDescent="0.25">
      <c r="A43">
        <v>42</v>
      </c>
      <c r="B43" s="15" t="s">
        <v>1736</v>
      </c>
      <c r="C43" t="s">
        <v>890</v>
      </c>
      <c r="D43" s="15" t="s">
        <v>874</v>
      </c>
      <c r="E43" s="15" t="s">
        <v>875</v>
      </c>
    </row>
    <row r="44" spans="1:5" x14ac:dyDescent="0.25">
      <c r="A44">
        <v>43</v>
      </c>
      <c r="B44" s="15" t="s">
        <v>9140</v>
      </c>
      <c r="C44" t="s">
        <v>881</v>
      </c>
      <c r="D44" s="15" t="s">
        <v>9148</v>
      </c>
      <c r="E44" s="15" t="s">
        <v>9149</v>
      </c>
    </row>
    <row r="45" spans="1:5" x14ac:dyDescent="0.25">
      <c r="A45">
        <v>44</v>
      </c>
      <c r="B45" s="15" t="s">
        <v>175</v>
      </c>
      <c r="C45" t="s">
        <v>1174</v>
      </c>
      <c r="D45" s="15" t="s">
        <v>519</v>
      </c>
      <c r="E45" s="15" t="s">
        <v>520</v>
      </c>
    </row>
    <row r="46" spans="1:5" x14ac:dyDescent="0.25">
      <c r="A46">
        <v>45</v>
      </c>
      <c r="B46" s="15" t="s">
        <v>13641</v>
      </c>
      <c r="C46" t="s">
        <v>890</v>
      </c>
      <c r="D46" s="15" t="s">
        <v>13949</v>
      </c>
      <c r="E46" s="15" t="s">
        <v>13950</v>
      </c>
    </row>
    <row r="47" spans="1:5" x14ac:dyDescent="0.25">
      <c r="A47">
        <v>46</v>
      </c>
      <c r="B47" s="15" t="s">
        <v>13642</v>
      </c>
      <c r="C47" t="s">
        <v>1174</v>
      </c>
      <c r="D47" s="15" t="s">
        <v>13951</v>
      </c>
      <c r="E47" s="15" t="s">
        <v>13952</v>
      </c>
    </row>
    <row r="48" spans="1:5" x14ac:dyDescent="0.25">
      <c r="A48">
        <v>47</v>
      </c>
      <c r="B48" s="15" t="s">
        <v>7668</v>
      </c>
      <c r="C48" t="s">
        <v>882</v>
      </c>
      <c r="D48" s="15" t="s">
        <v>8002</v>
      </c>
      <c r="E48" s="15" t="s">
        <v>8003</v>
      </c>
    </row>
    <row r="49" spans="1:5" x14ac:dyDescent="0.25">
      <c r="A49">
        <v>48</v>
      </c>
      <c r="B49" s="15" t="s">
        <v>7673</v>
      </c>
      <c r="C49" t="s">
        <v>161</v>
      </c>
      <c r="D49" s="15" t="s">
        <v>8004</v>
      </c>
      <c r="E49" s="15" t="s">
        <v>8005</v>
      </c>
    </row>
    <row r="50" spans="1:5" x14ac:dyDescent="0.25">
      <c r="A50">
        <v>49</v>
      </c>
      <c r="B50" s="15" t="s">
        <v>13643</v>
      </c>
      <c r="C50" t="s">
        <v>888</v>
      </c>
      <c r="D50" s="15" t="s">
        <v>13953</v>
      </c>
      <c r="E50" s="15" t="s">
        <v>13954</v>
      </c>
    </row>
    <row r="51" spans="1:5" x14ac:dyDescent="0.25">
      <c r="A51">
        <v>50</v>
      </c>
      <c r="B51" s="15" t="s">
        <v>13644</v>
      </c>
      <c r="C51" t="s">
        <v>882</v>
      </c>
      <c r="D51" s="15" t="s">
        <v>13955</v>
      </c>
      <c r="E51" s="15" t="s">
        <v>13956</v>
      </c>
    </row>
    <row r="52" spans="1:5" x14ac:dyDescent="0.25">
      <c r="A52">
        <v>51</v>
      </c>
      <c r="B52" s="15" t="s">
        <v>2537</v>
      </c>
      <c r="C52" t="s">
        <v>1177</v>
      </c>
      <c r="D52" s="15" t="s">
        <v>2560</v>
      </c>
      <c r="E52" s="15" t="s">
        <v>2561</v>
      </c>
    </row>
    <row r="53" spans="1:5" x14ac:dyDescent="0.25">
      <c r="A53">
        <v>52</v>
      </c>
      <c r="B53" s="15" t="s">
        <v>7678</v>
      </c>
      <c r="C53" t="s">
        <v>876</v>
      </c>
      <c r="D53" s="15" t="s">
        <v>8006</v>
      </c>
      <c r="E53" s="15" t="s">
        <v>8007</v>
      </c>
    </row>
    <row r="54" spans="1:5" x14ac:dyDescent="0.25">
      <c r="A54">
        <v>53</v>
      </c>
      <c r="B54" s="15" t="s">
        <v>13645</v>
      </c>
      <c r="C54" t="s">
        <v>1174</v>
      </c>
      <c r="D54" s="15" t="s">
        <v>13957</v>
      </c>
      <c r="E54" s="15" t="s">
        <v>13958</v>
      </c>
    </row>
    <row r="55" spans="1:5" x14ac:dyDescent="0.25">
      <c r="A55">
        <v>54</v>
      </c>
      <c r="B55" s="15" t="s">
        <v>176</v>
      </c>
      <c r="C55" t="s">
        <v>876</v>
      </c>
      <c r="D55" s="15" t="s">
        <v>521</v>
      </c>
      <c r="E55" s="15" t="s">
        <v>522</v>
      </c>
    </row>
    <row r="56" spans="1:5" x14ac:dyDescent="0.25">
      <c r="A56">
        <v>55</v>
      </c>
      <c r="B56" s="15" t="s">
        <v>13646</v>
      </c>
      <c r="C56" t="s">
        <v>890</v>
      </c>
      <c r="D56" s="15" t="s">
        <v>13959</v>
      </c>
      <c r="E56" s="15" t="s">
        <v>13960</v>
      </c>
    </row>
    <row r="57" spans="1:5" x14ac:dyDescent="0.25">
      <c r="A57">
        <v>56</v>
      </c>
      <c r="B57" s="15" t="s">
        <v>13647</v>
      </c>
      <c r="C57" t="s">
        <v>1177</v>
      </c>
      <c r="D57" s="15" t="s">
        <v>13961</v>
      </c>
      <c r="E57" s="15" t="s">
        <v>13962</v>
      </c>
    </row>
    <row r="58" spans="1:5" x14ac:dyDescent="0.25">
      <c r="A58">
        <v>57</v>
      </c>
      <c r="B58" s="15" t="s">
        <v>2109</v>
      </c>
      <c r="C58" t="s">
        <v>876</v>
      </c>
      <c r="D58" s="15" t="s">
        <v>2083</v>
      </c>
      <c r="E58" s="15" t="s">
        <v>2084</v>
      </c>
    </row>
    <row r="59" spans="1:5" x14ac:dyDescent="0.25">
      <c r="A59">
        <v>58</v>
      </c>
      <c r="B59" s="15" t="s">
        <v>1788</v>
      </c>
      <c r="C59" t="s">
        <v>882</v>
      </c>
      <c r="D59" s="15" t="s">
        <v>13963</v>
      </c>
      <c r="E59" s="15" t="s">
        <v>13964</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13648</v>
      </c>
      <c r="C64" t="s">
        <v>882</v>
      </c>
      <c r="D64" s="15" t="s">
        <v>13965</v>
      </c>
      <c r="E64" s="15" t="s">
        <v>13966</v>
      </c>
    </row>
    <row r="65" spans="1:5" x14ac:dyDescent="0.25">
      <c r="A65">
        <v>64</v>
      </c>
      <c r="B65" s="15" t="s">
        <v>1529</v>
      </c>
      <c r="C65" t="s">
        <v>876</v>
      </c>
      <c r="D65" s="15" t="s">
        <v>4691</v>
      </c>
      <c r="E65" s="15" t="s">
        <v>4692</v>
      </c>
    </row>
    <row r="66" spans="1:5" x14ac:dyDescent="0.25">
      <c r="A66">
        <v>65</v>
      </c>
      <c r="B66" s="15" t="s">
        <v>12858</v>
      </c>
      <c r="C66" t="s">
        <v>1179</v>
      </c>
      <c r="D66" s="15" t="s">
        <v>13485</v>
      </c>
      <c r="E66" s="15" t="s">
        <v>13486</v>
      </c>
    </row>
    <row r="67" spans="1:5" x14ac:dyDescent="0.25">
      <c r="A67">
        <v>66</v>
      </c>
      <c r="B67" s="15" t="s">
        <v>7682</v>
      </c>
      <c r="C67" t="s">
        <v>876</v>
      </c>
      <c r="D67" s="15" t="s">
        <v>8008</v>
      </c>
      <c r="E67" s="15" t="s">
        <v>8009</v>
      </c>
    </row>
    <row r="68" spans="1:5" x14ac:dyDescent="0.25">
      <c r="A68">
        <v>67</v>
      </c>
      <c r="B68" s="15" t="s">
        <v>13649</v>
      </c>
      <c r="C68" t="s">
        <v>1177</v>
      </c>
      <c r="D68" s="15" t="s">
        <v>13967</v>
      </c>
      <c r="E68" s="15" t="s">
        <v>13968</v>
      </c>
    </row>
    <row r="69" spans="1:5" x14ac:dyDescent="0.25">
      <c r="A69">
        <v>68</v>
      </c>
      <c r="B69" s="15" t="s">
        <v>13650</v>
      </c>
      <c r="C69" t="s">
        <v>1178</v>
      </c>
      <c r="D69" s="15" t="s">
        <v>13969</v>
      </c>
      <c r="E69" s="15" t="s">
        <v>13970</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8998</v>
      </c>
      <c r="C72" t="s">
        <v>882</v>
      </c>
      <c r="D72" s="15" t="s">
        <v>9087</v>
      </c>
      <c r="E72" s="15" t="s">
        <v>9088</v>
      </c>
    </row>
    <row r="73" spans="1:5" x14ac:dyDescent="0.25">
      <c r="A73">
        <v>72</v>
      </c>
      <c r="B73" s="15" t="s">
        <v>912</v>
      </c>
      <c r="C73" t="s">
        <v>876</v>
      </c>
      <c r="D73" s="15" t="s">
        <v>930</v>
      </c>
      <c r="E73" s="15" t="s">
        <v>931</v>
      </c>
    </row>
    <row r="74" spans="1:5" x14ac:dyDescent="0.25">
      <c r="A74">
        <v>73</v>
      </c>
      <c r="B74" s="15" t="s">
        <v>13651</v>
      </c>
      <c r="C74" t="s">
        <v>882</v>
      </c>
      <c r="D74" s="15" t="s">
        <v>13971</v>
      </c>
      <c r="E74" s="15" t="s">
        <v>13972</v>
      </c>
    </row>
    <row r="75" spans="1:5" x14ac:dyDescent="0.25">
      <c r="A75">
        <v>74</v>
      </c>
      <c r="B75" s="15" t="s">
        <v>13652</v>
      </c>
      <c r="C75" t="s">
        <v>1178</v>
      </c>
      <c r="D75" s="15" t="s">
        <v>13973</v>
      </c>
      <c r="E75" s="15" t="s">
        <v>13974</v>
      </c>
    </row>
    <row r="76" spans="1:5" x14ac:dyDescent="0.25">
      <c r="A76">
        <v>75</v>
      </c>
      <c r="B76" s="15" t="s">
        <v>13653</v>
      </c>
      <c r="C76" t="s">
        <v>890</v>
      </c>
      <c r="D76" s="15" t="s">
        <v>13975</v>
      </c>
      <c r="E76" s="15" t="s">
        <v>13976</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13654</v>
      </c>
      <c r="C79" t="s">
        <v>876</v>
      </c>
      <c r="D79" s="15" t="s">
        <v>13977</v>
      </c>
      <c r="E79" s="15" t="s">
        <v>13978</v>
      </c>
    </row>
    <row r="80" spans="1:5" x14ac:dyDescent="0.25">
      <c r="A80">
        <v>79</v>
      </c>
      <c r="B80" s="15" t="s">
        <v>13655</v>
      </c>
      <c r="C80" t="s">
        <v>1179</v>
      </c>
      <c r="D80" s="15" t="s">
        <v>13979</v>
      </c>
      <c r="E80" s="15" t="s">
        <v>13980</v>
      </c>
    </row>
    <row r="81" spans="1:5" x14ac:dyDescent="0.25">
      <c r="A81">
        <v>80</v>
      </c>
      <c r="B81" s="15" t="s">
        <v>6182</v>
      </c>
      <c r="C81" t="s">
        <v>1174</v>
      </c>
      <c r="D81" s="15" t="s">
        <v>6212</v>
      </c>
      <c r="E81" s="15" t="s">
        <v>6213</v>
      </c>
    </row>
    <row r="82" spans="1:5" x14ac:dyDescent="0.25">
      <c r="A82">
        <v>81</v>
      </c>
      <c r="B82" s="15" t="s">
        <v>13656</v>
      </c>
      <c r="C82" t="s">
        <v>1167</v>
      </c>
      <c r="D82" s="15" t="s">
        <v>13981</v>
      </c>
      <c r="E82" s="15" t="s">
        <v>13982</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13657</v>
      </c>
      <c r="C85" t="s">
        <v>1178</v>
      </c>
      <c r="D85" s="15" t="s">
        <v>13983</v>
      </c>
      <c r="E85" s="15" t="s">
        <v>13984</v>
      </c>
    </row>
    <row r="86" spans="1:5" x14ac:dyDescent="0.25">
      <c r="A86">
        <v>85</v>
      </c>
      <c r="B86" s="15" t="s">
        <v>4955</v>
      </c>
      <c r="C86" t="s">
        <v>1174</v>
      </c>
      <c r="D86" s="15" t="s">
        <v>4958</v>
      </c>
      <c r="E86" s="15" t="s">
        <v>4959</v>
      </c>
    </row>
    <row r="87" spans="1:5" x14ac:dyDescent="0.25">
      <c r="A87">
        <v>86</v>
      </c>
      <c r="B87" s="15" t="s">
        <v>13658</v>
      </c>
      <c r="C87" t="s">
        <v>1178</v>
      </c>
      <c r="D87" s="15" t="s">
        <v>13985</v>
      </c>
      <c r="E87" s="15" t="s">
        <v>13986</v>
      </c>
    </row>
    <row r="88" spans="1:5" x14ac:dyDescent="0.25">
      <c r="A88">
        <v>87</v>
      </c>
      <c r="B88" s="15" t="s">
        <v>180</v>
      </c>
      <c r="C88" t="s">
        <v>882</v>
      </c>
      <c r="D88" s="15" t="s">
        <v>529</v>
      </c>
      <c r="E88" s="15" t="s">
        <v>530</v>
      </c>
    </row>
    <row r="89" spans="1:5" x14ac:dyDescent="0.25">
      <c r="A89">
        <v>88</v>
      </c>
      <c r="B89" s="15" t="s">
        <v>13659</v>
      </c>
      <c r="C89" t="s">
        <v>888</v>
      </c>
      <c r="D89" s="15" t="s">
        <v>13987</v>
      </c>
      <c r="E89" s="15" t="s">
        <v>13988</v>
      </c>
    </row>
    <row r="90" spans="1:5" x14ac:dyDescent="0.25">
      <c r="A90">
        <v>89</v>
      </c>
      <c r="B90" s="15" t="s">
        <v>160</v>
      </c>
      <c r="C90" t="s">
        <v>1178</v>
      </c>
      <c r="D90" s="15" t="s">
        <v>493</v>
      </c>
      <c r="E90" s="15" t="s">
        <v>494</v>
      </c>
    </row>
    <row r="91" spans="1:5" x14ac:dyDescent="0.25">
      <c r="A91">
        <v>90</v>
      </c>
      <c r="B91" s="15" t="s">
        <v>13660</v>
      </c>
      <c r="C91" t="s">
        <v>1174</v>
      </c>
      <c r="D91" s="15" t="s">
        <v>13989</v>
      </c>
      <c r="E91" s="15" t="s">
        <v>13990</v>
      </c>
    </row>
    <row r="92" spans="1:5" x14ac:dyDescent="0.25">
      <c r="A92">
        <v>91</v>
      </c>
      <c r="B92" s="15" t="s">
        <v>181</v>
      </c>
      <c r="C92" t="s">
        <v>1179</v>
      </c>
      <c r="D92" s="15" t="s">
        <v>531</v>
      </c>
      <c r="E92" s="15" t="s">
        <v>532</v>
      </c>
    </row>
    <row r="93" spans="1:5" x14ac:dyDescent="0.25">
      <c r="A93">
        <v>92</v>
      </c>
      <c r="B93" s="15" t="s">
        <v>13661</v>
      </c>
      <c r="C93" t="s">
        <v>876</v>
      </c>
      <c r="D93" s="15" t="s">
        <v>13991</v>
      </c>
      <c r="E93" s="15" t="s">
        <v>13992</v>
      </c>
    </row>
    <row r="94" spans="1:5" x14ac:dyDescent="0.25">
      <c r="A94">
        <v>93</v>
      </c>
      <c r="B94" s="15" t="s">
        <v>182</v>
      </c>
      <c r="C94" t="s">
        <v>876</v>
      </c>
      <c r="D94" s="15" t="s">
        <v>533</v>
      </c>
      <c r="E94" s="15" t="s">
        <v>534</v>
      </c>
    </row>
    <row r="95" spans="1:5" x14ac:dyDescent="0.25">
      <c r="A95">
        <v>94</v>
      </c>
      <c r="B95" s="15" t="s">
        <v>1858</v>
      </c>
      <c r="C95" t="s">
        <v>1179</v>
      </c>
      <c r="D95" s="15" t="s">
        <v>13993</v>
      </c>
      <c r="E95" s="15" t="s">
        <v>13994</v>
      </c>
    </row>
    <row r="96" spans="1:5" x14ac:dyDescent="0.25">
      <c r="A96">
        <v>95</v>
      </c>
      <c r="B96" s="15" t="s">
        <v>13662</v>
      </c>
      <c r="C96" t="s">
        <v>888</v>
      </c>
      <c r="D96" s="15" t="s">
        <v>13995</v>
      </c>
      <c r="E96" s="15" t="s">
        <v>13996</v>
      </c>
    </row>
    <row r="97" spans="1:5" x14ac:dyDescent="0.25">
      <c r="A97">
        <v>96</v>
      </c>
      <c r="B97" s="15" t="s">
        <v>1861</v>
      </c>
      <c r="C97" t="s">
        <v>1178</v>
      </c>
      <c r="D97" s="15" t="s">
        <v>13997</v>
      </c>
      <c r="E97" s="15" t="s">
        <v>13998</v>
      </c>
    </row>
    <row r="98" spans="1:5" x14ac:dyDescent="0.25">
      <c r="A98">
        <v>97</v>
      </c>
      <c r="B98" s="15" t="s">
        <v>4954</v>
      </c>
      <c r="C98" t="s">
        <v>888</v>
      </c>
      <c r="D98" s="15" t="s">
        <v>4956</v>
      </c>
      <c r="E98" s="15" t="s">
        <v>4957</v>
      </c>
    </row>
    <row r="99" spans="1:5" x14ac:dyDescent="0.25">
      <c r="A99">
        <v>98</v>
      </c>
      <c r="B99" s="15" t="s">
        <v>12255</v>
      </c>
      <c r="C99" t="s">
        <v>1174</v>
      </c>
      <c r="D99" s="15" t="s">
        <v>12659</v>
      </c>
      <c r="E99" s="15" t="s">
        <v>12660</v>
      </c>
    </row>
    <row r="100" spans="1:5" x14ac:dyDescent="0.25">
      <c r="A100">
        <v>99</v>
      </c>
      <c r="B100" s="15" t="s">
        <v>916</v>
      </c>
      <c r="C100" t="s">
        <v>876</v>
      </c>
      <c r="D100" s="15" t="s">
        <v>938</v>
      </c>
      <c r="E100" s="15" t="s">
        <v>939</v>
      </c>
    </row>
    <row r="101" spans="1:5" x14ac:dyDescent="0.25">
      <c r="A101">
        <v>100</v>
      </c>
      <c r="B101" s="15" t="s">
        <v>13663</v>
      </c>
      <c r="C101" t="s">
        <v>1174</v>
      </c>
      <c r="D101" s="15" t="s">
        <v>13999</v>
      </c>
      <c r="E101" s="15" t="s">
        <v>14000</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13664</v>
      </c>
      <c r="C105" t="s">
        <v>876</v>
      </c>
      <c r="D105" s="15" t="s">
        <v>14001</v>
      </c>
      <c r="E105" s="15" t="s">
        <v>14002</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7685</v>
      </c>
      <c r="C109" t="s">
        <v>890</v>
      </c>
      <c r="D109" s="15" t="s">
        <v>8010</v>
      </c>
      <c r="E109" s="15" t="s">
        <v>8011</v>
      </c>
    </row>
    <row r="110" spans="1:5" x14ac:dyDescent="0.25">
      <c r="A110">
        <v>109</v>
      </c>
      <c r="B110" s="15" t="s">
        <v>7234</v>
      </c>
      <c r="C110" t="s">
        <v>1174</v>
      </c>
      <c r="D110" s="15" t="s">
        <v>8012</v>
      </c>
      <c r="E110" s="15" t="s">
        <v>8013</v>
      </c>
    </row>
    <row r="111" spans="1:5" x14ac:dyDescent="0.25">
      <c r="A111">
        <v>110</v>
      </c>
      <c r="B111" s="15" t="s">
        <v>7690</v>
      </c>
      <c r="C111" t="s">
        <v>1174</v>
      </c>
      <c r="D111" s="15" t="s">
        <v>8014</v>
      </c>
      <c r="E111" s="15" t="s">
        <v>8015</v>
      </c>
    </row>
    <row r="112" spans="1:5" x14ac:dyDescent="0.25">
      <c r="A112">
        <v>111</v>
      </c>
      <c r="B112" s="15" t="s">
        <v>13665</v>
      </c>
      <c r="C112" t="s">
        <v>1174</v>
      </c>
      <c r="D112" s="15" t="s">
        <v>14003</v>
      </c>
      <c r="E112" s="15" t="s">
        <v>14004</v>
      </c>
    </row>
    <row r="113" spans="1:5" x14ac:dyDescent="0.25">
      <c r="A113">
        <v>112</v>
      </c>
      <c r="B113" s="15" t="s">
        <v>186</v>
      </c>
      <c r="C113" t="s">
        <v>1177</v>
      </c>
      <c r="D113" s="15" t="s">
        <v>541</v>
      </c>
      <c r="E113" s="15" t="s">
        <v>542</v>
      </c>
    </row>
    <row r="114" spans="1:5" x14ac:dyDescent="0.25">
      <c r="A114">
        <v>113</v>
      </c>
      <c r="B114" s="15" t="s">
        <v>7692</v>
      </c>
      <c r="C114" t="s">
        <v>1174</v>
      </c>
      <c r="D114" s="15" t="s">
        <v>8016</v>
      </c>
      <c r="E114" s="15" t="s">
        <v>8017</v>
      </c>
    </row>
    <row r="115" spans="1:5" x14ac:dyDescent="0.25">
      <c r="A115">
        <v>114</v>
      </c>
      <c r="B115" s="15" t="s">
        <v>13666</v>
      </c>
      <c r="C115" t="s">
        <v>1174</v>
      </c>
      <c r="D115" s="15" t="s">
        <v>14005</v>
      </c>
      <c r="E115" s="15" t="s">
        <v>14006</v>
      </c>
    </row>
    <row r="116" spans="1:5" x14ac:dyDescent="0.25">
      <c r="A116">
        <v>115</v>
      </c>
      <c r="B116" s="15" t="s">
        <v>2599</v>
      </c>
      <c r="C116" t="s">
        <v>1208</v>
      </c>
      <c r="D116" s="15" t="s">
        <v>2643</v>
      </c>
      <c r="E116" s="15" t="s">
        <v>2644</v>
      </c>
    </row>
    <row r="117" spans="1:5" x14ac:dyDescent="0.25">
      <c r="A117">
        <v>116</v>
      </c>
      <c r="B117" s="15" t="s">
        <v>13667</v>
      </c>
      <c r="C117" t="s">
        <v>1178</v>
      </c>
      <c r="D117" s="15" t="s">
        <v>14007</v>
      </c>
      <c r="E117" s="15" t="s">
        <v>14008</v>
      </c>
    </row>
    <row r="118" spans="1:5" x14ac:dyDescent="0.25">
      <c r="A118">
        <v>117</v>
      </c>
      <c r="B118" s="15" t="s">
        <v>162</v>
      </c>
      <c r="C118" t="s">
        <v>890</v>
      </c>
      <c r="D118" s="15" t="s">
        <v>497</v>
      </c>
      <c r="E118" s="15" t="s">
        <v>498</v>
      </c>
    </row>
    <row r="119" spans="1:5" x14ac:dyDescent="0.25">
      <c r="A119">
        <v>118</v>
      </c>
      <c r="B119" s="15" t="s">
        <v>13668</v>
      </c>
      <c r="C119" t="s">
        <v>1174</v>
      </c>
      <c r="D119" s="15" t="s">
        <v>14009</v>
      </c>
      <c r="E119" s="15" t="s">
        <v>14010</v>
      </c>
    </row>
    <row r="120" spans="1:5" x14ac:dyDescent="0.25">
      <c r="A120">
        <v>119</v>
      </c>
      <c r="B120" s="15" t="s">
        <v>13669</v>
      </c>
      <c r="C120" t="s">
        <v>881</v>
      </c>
      <c r="D120" s="15" t="s">
        <v>14011</v>
      </c>
      <c r="E120" s="15" t="s">
        <v>14012</v>
      </c>
    </row>
    <row r="121" spans="1:5" x14ac:dyDescent="0.25">
      <c r="A121">
        <v>120</v>
      </c>
      <c r="B121" s="15" t="s">
        <v>5889</v>
      </c>
      <c r="C121" t="s">
        <v>881</v>
      </c>
      <c r="D121" s="15" t="s">
        <v>6128</v>
      </c>
      <c r="E121" s="15" t="s">
        <v>6129</v>
      </c>
    </row>
    <row r="122" spans="1:5" x14ac:dyDescent="0.25">
      <c r="A122">
        <v>121</v>
      </c>
      <c r="B122" s="15" t="s">
        <v>13670</v>
      </c>
      <c r="C122" t="s">
        <v>1174</v>
      </c>
      <c r="D122" s="15" t="s">
        <v>14013</v>
      </c>
      <c r="E122" s="15" t="s">
        <v>14014</v>
      </c>
    </row>
    <row r="123" spans="1:5" x14ac:dyDescent="0.25">
      <c r="A123">
        <v>122</v>
      </c>
      <c r="B123" s="15" t="s">
        <v>187</v>
      </c>
      <c r="C123" t="s">
        <v>890</v>
      </c>
      <c r="D123" s="15" t="s">
        <v>543</v>
      </c>
      <c r="E123" s="15" t="s">
        <v>544</v>
      </c>
    </row>
    <row r="124" spans="1:5" x14ac:dyDescent="0.25">
      <c r="A124">
        <v>123</v>
      </c>
      <c r="B124" s="15" t="s">
        <v>7700</v>
      </c>
      <c r="C124" t="s">
        <v>885</v>
      </c>
      <c r="D124" s="15" t="s">
        <v>8018</v>
      </c>
      <c r="E124" s="15" t="s">
        <v>8019</v>
      </c>
    </row>
    <row r="125" spans="1:5" x14ac:dyDescent="0.25">
      <c r="A125">
        <v>124</v>
      </c>
      <c r="B125" s="15" t="s">
        <v>2606</v>
      </c>
      <c r="C125" t="s">
        <v>1208</v>
      </c>
      <c r="D125" s="15" t="s">
        <v>2647</v>
      </c>
      <c r="E125" s="15" t="s">
        <v>2648</v>
      </c>
    </row>
    <row r="126" spans="1:5" x14ac:dyDescent="0.25">
      <c r="A126">
        <v>125</v>
      </c>
      <c r="B126" s="15" t="s">
        <v>13671</v>
      </c>
      <c r="C126" t="s">
        <v>890</v>
      </c>
      <c r="D126" s="15" t="s">
        <v>14015</v>
      </c>
      <c r="E126" s="15" t="s">
        <v>14016</v>
      </c>
    </row>
    <row r="127" spans="1:5" x14ac:dyDescent="0.25">
      <c r="A127">
        <v>126</v>
      </c>
      <c r="B127" s="15" t="s">
        <v>13672</v>
      </c>
      <c r="C127" t="s">
        <v>1179</v>
      </c>
      <c r="D127" s="15" t="s">
        <v>14140</v>
      </c>
      <c r="E127" s="15" t="s">
        <v>14137</v>
      </c>
    </row>
    <row r="128" spans="1:5" x14ac:dyDescent="0.25">
      <c r="A128">
        <v>127</v>
      </c>
      <c r="B128" s="15" t="s">
        <v>13673</v>
      </c>
      <c r="C128" t="s">
        <v>882</v>
      </c>
      <c r="D128" s="15" t="s">
        <v>14141</v>
      </c>
      <c r="E128" s="15" t="s">
        <v>14142</v>
      </c>
    </row>
    <row r="129" spans="1:5" x14ac:dyDescent="0.25">
      <c r="A129">
        <v>128</v>
      </c>
      <c r="B129" s="15" t="s">
        <v>7708</v>
      </c>
      <c r="C129" t="s">
        <v>1167</v>
      </c>
      <c r="D129" s="15" t="s">
        <v>8020</v>
      </c>
      <c r="E129" s="15" t="s">
        <v>8021</v>
      </c>
    </row>
    <row r="130" spans="1:5" x14ac:dyDescent="0.25">
      <c r="A130">
        <v>129</v>
      </c>
      <c r="B130" s="15" t="s">
        <v>163</v>
      </c>
      <c r="C130" t="s">
        <v>161</v>
      </c>
      <c r="D130" s="15" t="s">
        <v>499</v>
      </c>
      <c r="E130" s="15" t="s">
        <v>500</v>
      </c>
    </row>
    <row r="131" spans="1:5" x14ac:dyDescent="0.25">
      <c r="A131">
        <v>130</v>
      </c>
      <c r="B131" s="15" t="s">
        <v>7341</v>
      </c>
      <c r="C131" t="s">
        <v>1174</v>
      </c>
      <c r="D131" s="15" t="s">
        <v>8022</v>
      </c>
      <c r="E131" s="15" t="s">
        <v>8023</v>
      </c>
    </row>
    <row r="132" spans="1:5" x14ac:dyDescent="0.25">
      <c r="A132">
        <v>131</v>
      </c>
      <c r="B132" s="15" t="s">
        <v>13674</v>
      </c>
      <c r="C132" t="s">
        <v>876</v>
      </c>
      <c r="D132" s="15" t="s">
        <v>14143</v>
      </c>
      <c r="E132" s="15" t="s">
        <v>14144</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13675</v>
      </c>
      <c r="C138" t="s">
        <v>1177</v>
      </c>
      <c r="D138" s="15" t="s">
        <v>14145</v>
      </c>
      <c r="E138" s="15" t="s">
        <v>14146</v>
      </c>
    </row>
    <row r="139" spans="1:5" x14ac:dyDescent="0.25">
      <c r="A139">
        <v>138</v>
      </c>
      <c r="B139" s="15" t="s">
        <v>7711</v>
      </c>
      <c r="C139" t="s">
        <v>1167</v>
      </c>
      <c r="D139" s="15" t="s">
        <v>8024</v>
      </c>
      <c r="E139" s="15" t="s">
        <v>8025</v>
      </c>
    </row>
    <row r="140" spans="1:5" x14ac:dyDescent="0.25">
      <c r="A140">
        <v>139</v>
      </c>
      <c r="B140" s="15" t="s">
        <v>13676</v>
      </c>
      <c r="C140" t="s">
        <v>1167</v>
      </c>
      <c r="D140" s="15" t="s">
        <v>14147</v>
      </c>
      <c r="E140" s="15" t="s">
        <v>14148</v>
      </c>
    </row>
    <row r="141" spans="1:5" x14ac:dyDescent="0.25">
      <c r="A141">
        <v>140</v>
      </c>
      <c r="B141" s="15" t="s">
        <v>13677</v>
      </c>
      <c r="C141" t="s">
        <v>882</v>
      </c>
      <c r="D141" s="15" t="s">
        <v>14149</v>
      </c>
      <c r="E141" s="15" t="s">
        <v>14150</v>
      </c>
    </row>
    <row r="142" spans="1:5" x14ac:dyDescent="0.25">
      <c r="A142">
        <v>141</v>
      </c>
      <c r="B142" s="15" t="s">
        <v>5183</v>
      </c>
      <c r="C142" t="s">
        <v>1179</v>
      </c>
      <c r="D142" s="15" t="s">
        <v>5187</v>
      </c>
      <c r="E142" s="15" t="s">
        <v>5188</v>
      </c>
    </row>
    <row r="143" spans="1:5" x14ac:dyDescent="0.25">
      <c r="A143">
        <v>142</v>
      </c>
      <c r="B143" s="15" t="s">
        <v>13678</v>
      </c>
      <c r="C143" t="s">
        <v>161</v>
      </c>
      <c r="D143" s="15" t="s">
        <v>14151</v>
      </c>
      <c r="E143" s="15" t="s">
        <v>14152</v>
      </c>
    </row>
    <row r="144" spans="1:5" x14ac:dyDescent="0.25">
      <c r="A144">
        <v>143</v>
      </c>
      <c r="B144" s="15" t="s">
        <v>5881</v>
      </c>
      <c r="C144" t="s">
        <v>1174</v>
      </c>
      <c r="D144" s="15" t="s">
        <v>6126</v>
      </c>
      <c r="E144" s="15" t="s">
        <v>6127</v>
      </c>
    </row>
    <row r="145" spans="1:5" x14ac:dyDescent="0.25">
      <c r="A145">
        <v>144</v>
      </c>
      <c r="B145" s="15" t="s">
        <v>13679</v>
      </c>
      <c r="C145" t="s">
        <v>1177</v>
      </c>
      <c r="D145" s="15" t="s">
        <v>14153</v>
      </c>
      <c r="E145" s="15" t="s">
        <v>14154</v>
      </c>
    </row>
    <row r="146" spans="1:5" x14ac:dyDescent="0.25">
      <c r="A146">
        <v>145</v>
      </c>
      <c r="B146" s="15" t="s">
        <v>13680</v>
      </c>
      <c r="C146" t="s">
        <v>1174</v>
      </c>
      <c r="D146" s="15" t="s">
        <v>14155</v>
      </c>
      <c r="E146" s="15" t="s">
        <v>14156</v>
      </c>
    </row>
    <row r="147" spans="1:5" x14ac:dyDescent="0.25">
      <c r="A147">
        <v>146</v>
      </c>
      <c r="B147" s="15" t="s">
        <v>13681</v>
      </c>
      <c r="C147" t="s">
        <v>890</v>
      </c>
      <c r="D147" s="15" t="s">
        <v>14157</v>
      </c>
      <c r="E147" s="15" t="s">
        <v>14158</v>
      </c>
    </row>
    <row r="148" spans="1:5" x14ac:dyDescent="0.25">
      <c r="A148">
        <v>147</v>
      </c>
      <c r="B148" s="15" t="s">
        <v>7857</v>
      </c>
      <c r="C148" t="s">
        <v>1174</v>
      </c>
      <c r="D148" s="15" t="s">
        <v>8026</v>
      </c>
      <c r="E148" s="15" t="s">
        <v>8027</v>
      </c>
    </row>
    <row r="149" spans="1:5" x14ac:dyDescent="0.25">
      <c r="A149">
        <v>148</v>
      </c>
      <c r="B149" s="15" t="s">
        <v>13682</v>
      </c>
      <c r="C149" t="s">
        <v>890</v>
      </c>
      <c r="D149" s="15" t="s">
        <v>14159</v>
      </c>
      <c r="E149" s="15" t="s">
        <v>14160</v>
      </c>
    </row>
    <row r="150" spans="1:5" x14ac:dyDescent="0.25">
      <c r="A150">
        <v>149</v>
      </c>
      <c r="B150" s="15" t="s">
        <v>13682</v>
      </c>
      <c r="C150" t="s">
        <v>890</v>
      </c>
      <c r="D150" s="15" t="s">
        <v>14159</v>
      </c>
      <c r="E150" s="15" t="s">
        <v>14160</v>
      </c>
    </row>
    <row r="151" spans="1:5" x14ac:dyDescent="0.25">
      <c r="A151">
        <v>150</v>
      </c>
      <c r="B151" s="15" t="s">
        <v>13683</v>
      </c>
      <c r="C151" t="s">
        <v>888</v>
      </c>
      <c r="D151" s="15" t="s">
        <v>14161</v>
      </c>
      <c r="E151" s="15" t="s">
        <v>14162</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13684</v>
      </c>
      <c r="C154" t="s">
        <v>890</v>
      </c>
      <c r="D154" s="15" t="s">
        <v>14157</v>
      </c>
      <c r="E154" s="15" t="s">
        <v>14163</v>
      </c>
    </row>
    <row r="155" spans="1:5" x14ac:dyDescent="0.25">
      <c r="A155">
        <v>154</v>
      </c>
      <c r="B155" s="15" t="s">
        <v>188</v>
      </c>
      <c r="C155" t="s">
        <v>881</v>
      </c>
      <c r="D155" s="15" t="s">
        <v>545</v>
      </c>
      <c r="E155" s="15" t="s">
        <v>546</v>
      </c>
    </row>
    <row r="156" spans="1:5" x14ac:dyDescent="0.25">
      <c r="A156">
        <v>155</v>
      </c>
      <c r="B156" s="15" t="s">
        <v>7718</v>
      </c>
      <c r="C156" t="s">
        <v>1174</v>
      </c>
      <c r="D156" s="15" t="s">
        <v>8028</v>
      </c>
      <c r="E156" s="15" t="s">
        <v>8029</v>
      </c>
    </row>
    <row r="157" spans="1:5" x14ac:dyDescent="0.25">
      <c r="A157">
        <v>156</v>
      </c>
      <c r="B157" s="15" t="s">
        <v>13685</v>
      </c>
      <c r="C157" t="s">
        <v>1174</v>
      </c>
      <c r="D157" s="15" t="s">
        <v>14164</v>
      </c>
      <c r="E157" s="15" t="s">
        <v>14165</v>
      </c>
    </row>
    <row r="158" spans="1:5" x14ac:dyDescent="0.25">
      <c r="A158">
        <v>157</v>
      </c>
      <c r="B158" s="15" t="s">
        <v>1696</v>
      </c>
      <c r="C158" t="s">
        <v>1174</v>
      </c>
      <c r="D158" s="15" t="s">
        <v>850</v>
      </c>
      <c r="E158" s="15" t="s">
        <v>851</v>
      </c>
    </row>
    <row r="159" spans="1:5" x14ac:dyDescent="0.25">
      <c r="A159">
        <v>158</v>
      </c>
      <c r="B159" s="15" t="s">
        <v>1864</v>
      </c>
      <c r="C159" t="s">
        <v>1167</v>
      </c>
      <c r="D159" s="15" t="s">
        <v>14166</v>
      </c>
      <c r="E159" s="15" t="s">
        <v>14167</v>
      </c>
    </row>
    <row r="160" spans="1:5" x14ac:dyDescent="0.25">
      <c r="A160">
        <v>159</v>
      </c>
      <c r="B160" s="15" t="s">
        <v>189</v>
      </c>
      <c r="C160" t="s">
        <v>1208</v>
      </c>
      <c r="D160" s="15" t="s">
        <v>547</v>
      </c>
      <c r="E160" s="15" t="s">
        <v>548</v>
      </c>
    </row>
    <row r="161" spans="1:5" x14ac:dyDescent="0.25">
      <c r="A161">
        <v>160</v>
      </c>
      <c r="B161" s="15" t="s">
        <v>13686</v>
      </c>
      <c r="C161" t="s">
        <v>1174</v>
      </c>
      <c r="D161" s="15" t="s">
        <v>14168</v>
      </c>
      <c r="E161" s="15" t="s">
        <v>14169</v>
      </c>
    </row>
    <row r="162" spans="1:5" x14ac:dyDescent="0.25">
      <c r="A162">
        <v>161</v>
      </c>
      <c r="B162" s="15" t="s">
        <v>13687</v>
      </c>
      <c r="C162" t="s">
        <v>882</v>
      </c>
      <c r="D162" s="15" t="s">
        <v>14170</v>
      </c>
      <c r="E162" s="15" t="s">
        <v>14171</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7895</v>
      </c>
      <c r="C165" t="s">
        <v>1177</v>
      </c>
      <c r="D165" s="15" t="s">
        <v>8030</v>
      </c>
      <c r="E165" s="15" t="s">
        <v>8031</v>
      </c>
    </row>
    <row r="166" spans="1:5" x14ac:dyDescent="0.25">
      <c r="A166">
        <v>165</v>
      </c>
      <c r="B166" s="15" t="s">
        <v>13688</v>
      </c>
      <c r="C166" t="s">
        <v>1178</v>
      </c>
      <c r="D166" s="15" t="s">
        <v>20765</v>
      </c>
      <c r="E166" s="15" t="s">
        <v>20766</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13689</v>
      </c>
      <c r="C170" t="s">
        <v>1208</v>
      </c>
      <c r="D170" s="15" t="s">
        <v>14172</v>
      </c>
      <c r="E170" s="15" t="s">
        <v>14173</v>
      </c>
    </row>
    <row r="171" spans="1:5" x14ac:dyDescent="0.25">
      <c r="A171">
        <v>170</v>
      </c>
      <c r="B171" s="15" t="s">
        <v>13690</v>
      </c>
      <c r="C171" t="s">
        <v>882</v>
      </c>
      <c r="D171" s="15" t="s">
        <v>14174</v>
      </c>
      <c r="E171" s="15" t="s">
        <v>14175</v>
      </c>
    </row>
    <row r="172" spans="1:5" x14ac:dyDescent="0.25">
      <c r="A172">
        <v>171</v>
      </c>
      <c r="B172" s="15" t="s">
        <v>13691</v>
      </c>
      <c r="C172" t="s">
        <v>885</v>
      </c>
      <c r="D172" s="15" t="s">
        <v>14176</v>
      </c>
      <c r="E172" s="15" t="s">
        <v>14146</v>
      </c>
    </row>
    <row r="173" spans="1:5" x14ac:dyDescent="0.25">
      <c r="A173">
        <v>172</v>
      </c>
      <c r="B173" s="15" t="s">
        <v>13692</v>
      </c>
      <c r="C173" t="s">
        <v>161</v>
      </c>
      <c r="D173" s="15" t="s">
        <v>14177</v>
      </c>
      <c r="E173" s="15" t="s">
        <v>14178</v>
      </c>
    </row>
    <row r="174" spans="1:5" x14ac:dyDescent="0.25">
      <c r="A174">
        <v>173</v>
      </c>
      <c r="B174" s="15" t="s">
        <v>1868</v>
      </c>
      <c r="C174" t="s">
        <v>888</v>
      </c>
      <c r="D174" s="15">
        <v>0</v>
      </c>
      <c r="E174" s="15">
        <v>0</v>
      </c>
    </row>
    <row r="175" spans="1:5" x14ac:dyDescent="0.25">
      <c r="A175">
        <v>174</v>
      </c>
      <c r="B175" s="15" t="s">
        <v>7723</v>
      </c>
      <c r="C175" t="s">
        <v>882</v>
      </c>
      <c r="D175" s="15" t="s">
        <v>8032</v>
      </c>
      <c r="E175" s="15" t="s">
        <v>8033</v>
      </c>
    </row>
    <row r="176" spans="1:5" x14ac:dyDescent="0.25">
      <c r="A176">
        <v>175</v>
      </c>
      <c r="B176" s="15" t="s">
        <v>5933</v>
      </c>
      <c r="C176" t="s">
        <v>1167</v>
      </c>
      <c r="D176" s="15" t="s">
        <v>6136</v>
      </c>
      <c r="E176" s="15" t="s">
        <v>6137</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7727</v>
      </c>
      <c r="C180" t="s">
        <v>882</v>
      </c>
      <c r="D180" s="15" t="s">
        <v>8034</v>
      </c>
      <c r="E180" s="15" t="s">
        <v>8035</v>
      </c>
    </row>
    <row r="181" spans="1:5" x14ac:dyDescent="0.25">
      <c r="A181">
        <v>180</v>
      </c>
      <c r="B181" s="15" t="s">
        <v>13693</v>
      </c>
      <c r="C181" t="s">
        <v>161</v>
      </c>
      <c r="D181" s="15" t="s">
        <v>14179</v>
      </c>
      <c r="E181" s="15" t="s">
        <v>14180</v>
      </c>
    </row>
    <row r="182" spans="1:5" x14ac:dyDescent="0.25">
      <c r="A182">
        <v>181</v>
      </c>
      <c r="B182" s="15" t="s">
        <v>13694</v>
      </c>
      <c r="C182" t="s">
        <v>881</v>
      </c>
      <c r="D182" s="15" t="s">
        <v>14181</v>
      </c>
      <c r="E182" s="15" t="s">
        <v>14182</v>
      </c>
    </row>
    <row r="183" spans="1:5" x14ac:dyDescent="0.25">
      <c r="A183">
        <v>182</v>
      </c>
      <c r="B183" s="15" t="s">
        <v>13695</v>
      </c>
      <c r="C183" t="s">
        <v>1177</v>
      </c>
      <c r="D183" s="15" t="s">
        <v>14183</v>
      </c>
      <c r="E183" s="15" t="s">
        <v>14184</v>
      </c>
    </row>
    <row r="184" spans="1:5" x14ac:dyDescent="0.25">
      <c r="A184">
        <v>183</v>
      </c>
      <c r="B184" s="15" t="s">
        <v>7731</v>
      </c>
      <c r="C184" t="s">
        <v>1174</v>
      </c>
      <c r="D184" s="15" t="s">
        <v>8036</v>
      </c>
      <c r="E184" s="15" t="s">
        <v>8037</v>
      </c>
    </row>
    <row r="185" spans="1:5" x14ac:dyDescent="0.25">
      <c r="A185">
        <v>184</v>
      </c>
      <c r="B185" s="15" t="s">
        <v>2167</v>
      </c>
      <c r="C185" t="s">
        <v>1167</v>
      </c>
      <c r="D185" s="15" t="s">
        <v>2188</v>
      </c>
      <c r="E185" s="15" t="s">
        <v>2189</v>
      </c>
    </row>
    <row r="186" spans="1:5" x14ac:dyDescent="0.25">
      <c r="A186">
        <v>185</v>
      </c>
      <c r="B186" s="15" t="s">
        <v>13696</v>
      </c>
      <c r="C186" t="s">
        <v>881</v>
      </c>
      <c r="D186" s="15" t="s">
        <v>14185</v>
      </c>
      <c r="E186" s="15" t="s">
        <v>14186</v>
      </c>
    </row>
    <row r="187" spans="1:5" x14ac:dyDescent="0.25">
      <c r="A187">
        <v>186</v>
      </c>
      <c r="B187" s="15" t="s">
        <v>6341</v>
      </c>
      <c r="C187" t="s">
        <v>1174</v>
      </c>
      <c r="D187" s="15" t="s">
        <v>7098</v>
      </c>
      <c r="E187" s="15" t="s">
        <v>7099</v>
      </c>
    </row>
    <row r="188" spans="1:5" x14ac:dyDescent="0.25">
      <c r="A188">
        <v>187</v>
      </c>
      <c r="B188" s="15" t="s">
        <v>4026</v>
      </c>
      <c r="C188" t="s">
        <v>885</v>
      </c>
      <c r="D188" s="15" t="s">
        <v>2190</v>
      </c>
      <c r="E188" s="15" t="s">
        <v>2191</v>
      </c>
    </row>
    <row r="189" spans="1:5" x14ac:dyDescent="0.25">
      <c r="A189">
        <v>188</v>
      </c>
      <c r="B189" s="15" t="s">
        <v>13697</v>
      </c>
      <c r="C189" t="s">
        <v>876</v>
      </c>
      <c r="D189" s="15" t="s">
        <v>14187</v>
      </c>
      <c r="E189" s="15" t="s">
        <v>14188</v>
      </c>
    </row>
    <row r="190" spans="1:5" x14ac:dyDescent="0.25">
      <c r="A190">
        <v>189</v>
      </c>
      <c r="B190" s="15" t="s">
        <v>1815</v>
      </c>
      <c r="C190" t="s">
        <v>890</v>
      </c>
      <c r="D190" s="15" t="s">
        <v>1054</v>
      </c>
      <c r="E190" s="15" t="s">
        <v>1055</v>
      </c>
    </row>
    <row r="191" spans="1:5" x14ac:dyDescent="0.25">
      <c r="A191">
        <v>190</v>
      </c>
      <c r="B191" s="15" t="s">
        <v>13698</v>
      </c>
      <c r="C191" t="s">
        <v>1174</v>
      </c>
      <c r="D191" s="15" t="s">
        <v>14189</v>
      </c>
      <c r="E191" s="15" t="s">
        <v>14190</v>
      </c>
    </row>
    <row r="192" spans="1:5" x14ac:dyDescent="0.25">
      <c r="A192">
        <v>191</v>
      </c>
      <c r="B192" s="15" t="s">
        <v>13699</v>
      </c>
      <c r="C192" t="s">
        <v>1174</v>
      </c>
      <c r="D192" s="15" t="s">
        <v>14191</v>
      </c>
      <c r="E192" s="15" t="s">
        <v>14192</v>
      </c>
    </row>
    <row r="193" spans="1:5" x14ac:dyDescent="0.25">
      <c r="A193">
        <v>192</v>
      </c>
      <c r="B193" s="15" t="s">
        <v>193</v>
      </c>
      <c r="C193" t="s">
        <v>1178</v>
      </c>
      <c r="D193" s="15" t="s">
        <v>555</v>
      </c>
      <c r="E193" s="15" t="s">
        <v>556</v>
      </c>
    </row>
    <row r="194" spans="1:5" x14ac:dyDescent="0.25">
      <c r="A194">
        <v>193</v>
      </c>
      <c r="B194" s="15" t="s">
        <v>1870</v>
      </c>
      <c r="C194" t="s">
        <v>876</v>
      </c>
      <c r="D194" s="15" t="s">
        <v>14193</v>
      </c>
      <c r="E194" s="15" t="s">
        <v>14194</v>
      </c>
    </row>
    <row r="195" spans="1:5" x14ac:dyDescent="0.25">
      <c r="A195">
        <v>194</v>
      </c>
      <c r="B195" s="15" t="s">
        <v>194</v>
      </c>
      <c r="C195" t="s">
        <v>1174</v>
      </c>
      <c r="D195" s="15" t="s">
        <v>557</v>
      </c>
      <c r="E195" s="15" t="s">
        <v>558</v>
      </c>
    </row>
    <row r="196" spans="1:5" x14ac:dyDescent="0.25">
      <c r="A196">
        <v>195</v>
      </c>
      <c r="B196" s="15" t="s">
        <v>13700</v>
      </c>
      <c r="C196" t="s">
        <v>1167</v>
      </c>
      <c r="D196" s="15" t="s">
        <v>14195</v>
      </c>
      <c r="E196" s="15" t="s">
        <v>14196</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9051</v>
      </c>
      <c r="C199" t="s">
        <v>1167</v>
      </c>
      <c r="D199" s="15" t="s">
        <v>9089</v>
      </c>
      <c r="E199" s="15" t="s">
        <v>9090</v>
      </c>
    </row>
    <row r="200" spans="1:5" x14ac:dyDescent="0.25">
      <c r="A200">
        <v>199</v>
      </c>
      <c r="B200" s="15" t="s">
        <v>13701</v>
      </c>
      <c r="C200" t="s">
        <v>1179</v>
      </c>
      <c r="D200" s="15" t="s">
        <v>14197</v>
      </c>
      <c r="E200" s="15" t="s">
        <v>14198</v>
      </c>
    </row>
    <row r="201" spans="1:5" x14ac:dyDescent="0.25">
      <c r="A201">
        <v>200</v>
      </c>
      <c r="B201" s="15" t="s">
        <v>2173</v>
      </c>
      <c r="C201" t="s">
        <v>1174</v>
      </c>
      <c r="D201" s="15" t="s">
        <v>2192</v>
      </c>
      <c r="E201" s="15" t="s">
        <v>2193</v>
      </c>
    </row>
    <row r="202" spans="1:5" x14ac:dyDescent="0.25">
      <c r="A202">
        <v>201</v>
      </c>
      <c r="B202" s="15" t="s">
        <v>9066</v>
      </c>
      <c r="C202" t="s">
        <v>876</v>
      </c>
      <c r="D202" s="15" t="s">
        <v>9091</v>
      </c>
      <c r="E202" s="15" t="s">
        <v>9092</v>
      </c>
    </row>
    <row r="203" spans="1:5" x14ac:dyDescent="0.25">
      <c r="A203">
        <v>202</v>
      </c>
      <c r="B203" s="15" t="s">
        <v>1653</v>
      </c>
      <c r="C203" t="s">
        <v>1174</v>
      </c>
      <c r="D203" s="15" t="s">
        <v>762</v>
      </c>
      <c r="E203" s="15" t="s">
        <v>763</v>
      </c>
    </row>
    <row r="204" spans="1:5" x14ac:dyDescent="0.25">
      <c r="A204">
        <v>203</v>
      </c>
      <c r="B204" s="15" t="s">
        <v>1875</v>
      </c>
      <c r="C204" t="s">
        <v>1178</v>
      </c>
      <c r="D204" s="15" t="s">
        <v>14199</v>
      </c>
      <c r="E204" s="15" t="s">
        <v>14200</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13702</v>
      </c>
      <c r="C207" t="s">
        <v>876</v>
      </c>
      <c r="D207" s="15" t="s">
        <v>14201</v>
      </c>
      <c r="E207" s="15" t="s">
        <v>14202</v>
      </c>
    </row>
    <row r="208" spans="1:5" x14ac:dyDescent="0.25">
      <c r="A208">
        <v>207</v>
      </c>
      <c r="B208" s="15" t="s">
        <v>13703</v>
      </c>
      <c r="C208" t="s">
        <v>1179</v>
      </c>
      <c r="D208" s="15" t="s">
        <v>14203</v>
      </c>
      <c r="E208" s="15" t="s">
        <v>14204</v>
      </c>
    </row>
    <row r="209" spans="1:5" x14ac:dyDescent="0.25">
      <c r="A209">
        <v>208</v>
      </c>
      <c r="B209" s="15" t="s">
        <v>7222</v>
      </c>
      <c r="C209" t="s">
        <v>1208</v>
      </c>
      <c r="D209" s="15" t="s">
        <v>8038</v>
      </c>
      <c r="E209" s="15" t="s">
        <v>8039</v>
      </c>
    </row>
    <row r="210" spans="1:5" x14ac:dyDescent="0.25">
      <c r="A210">
        <v>209</v>
      </c>
      <c r="B210" s="15" t="s">
        <v>13704</v>
      </c>
      <c r="C210" t="s">
        <v>1179</v>
      </c>
      <c r="D210" s="15" t="s">
        <v>14205</v>
      </c>
      <c r="E210" s="15" t="s">
        <v>14137</v>
      </c>
    </row>
    <row r="211" spans="1:5" x14ac:dyDescent="0.25">
      <c r="A211">
        <v>210</v>
      </c>
      <c r="B211" s="15" t="s">
        <v>198</v>
      </c>
      <c r="C211" t="s">
        <v>1177</v>
      </c>
      <c r="D211" s="15" t="s">
        <v>565</v>
      </c>
      <c r="E211" s="15" t="s">
        <v>566</v>
      </c>
    </row>
    <row r="212" spans="1:5" x14ac:dyDescent="0.25">
      <c r="A212">
        <v>211</v>
      </c>
      <c r="B212" s="15" t="s">
        <v>7095</v>
      </c>
      <c r="C212" t="s">
        <v>882</v>
      </c>
      <c r="D212" s="15" t="s">
        <v>7100</v>
      </c>
      <c r="E212" s="15" t="s">
        <v>7101</v>
      </c>
    </row>
    <row r="213" spans="1:5" x14ac:dyDescent="0.25">
      <c r="A213">
        <v>212</v>
      </c>
      <c r="B213" s="15" t="s">
        <v>2861</v>
      </c>
      <c r="C213" t="s">
        <v>1167</v>
      </c>
      <c r="D213" s="15" t="s">
        <v>2879</v>
      </c>
      <c r="E213" s="15" t="s">
        <v>2880</v>
      </c>
    </row>
    <row r="214" spans="1:5" x14ac:dyDescent="0.25">
      <c r="A214">
        <v>213</v>
      </c>
      <c r="B214" s="15" t="s">
        <v>7736</v>
      </c>
      <c r="C214" t="s">
        <v>890</v>
      </c>
      <c r="D214" s="15" t="s">
        <v>8040</v>
      </c>
      <c r="E214" s="15" t="s">
        <v>8041</v>
      </c>
    </row>
    <row r="215" spans="1:5" x14ac:dyDescent="0.25">
      <c r="A215">
        <v>214</v>
      </c>
      <c r="B215" s="15" t="s">
        <v>7741</v>
      </c>
      <c r="C215" t="s">
        <v>1174</v>
      </c>
      <c r="D215" s="15" t="s">
        <v>8042</v>
      </c>
      <c r="E215" s="15" t="s">
        <v>8043</v>
      </c>
    </row>
    <row r="216" spans="1:5" x14ac:dyDescent="0.25">
      <c r="A216">
        <v>215</v>
      </c>
      <c r="B216" s="15" t="s">
        <v>7744</v>
      </c>
      <c r="C216" t="s">
        <v>890</v>
      </c>
      <c r="D216" s="15" t="s">
        <v>8044</v>
      </c>
      <c r="E216" s="15" t="s">
        <v>8045</v>
      </c>
    </row>
    <row r="217" spans="1:5" x14ac:dyDescent="0.25">
      <c r="A217">
        <v>216</v>
      </c>
      <c r="B217" s="15" t="s">
        <v>7749</v>
      </c>
      <c r="C217" t="s">
        <v>1179</v>
      </c>
      <c r="D217" s="15" t="s">
        <v>8046</v>
      </c>
      <c r="E217" s="15" t="s">
        <v>8047</v>
      </c>
    </row>
    <row r="218" spans="1:5" x14ac:dyDescent="0.25">
      <c r="A218">
        <v>217</v>
      </c>
      <c r="B218" s="15" t="s">
        <v>13705</v>
      </c>
      <c r="C218" t="s">
        <v>161</v>
      </c>
      <c r="D218" s="15" t="s">
        <v>14206</v>
      </c>
      <c r="E218" s="15" t="s">
        <v>14207</v>
      </c>
    </row>
    <row r="219" spans="1:5" x14ac:dyDescent="0.25">
      <c r="A219">
        <v>218</v>
      </c>
      <c r="B219" s="15" t="s">
        <v>13706</v>
      </c>
      <c r="C219" t="s">
        <v>1177</v>
      </c>
      <c r="D219" s="15" t="s">
        <v>14208</v>
      </c>
      <c r="E219" s="15" t="s">
        <v>14209</v>
      </c>
    </row>
    <row r="220" spans="1:5" x14ac:dyDescent="0.25">
      <c r="A220">
        <v>219</v>
      </c>
      <c r="B220" s="15" t="s">
        <v>13707</v>
      </c>
      <c r="C220" t="s">
        <v>890</v>
      </c>
      <c r="D220" s="15" t="s">
        <v>14210</v>
      </c>
      <c r="E220" s="15" t="s">
        <v>14211</v>
      </c>
    </row>
    <row r="221" spans="1:5" x14ac:dyDescent="0.25">
      <c r="A221">
        <v>220</v>
      </c>
      <c r="B221" s="15" t="s">
        <v>13708</v>
      </c>
      <c r="C221" t="s">
        <v>1178</v>
      </c>
      <c r="D221" s="15" t="s">
        <v>14212</v>
      </c>
      <c r="E221" s="15" t="s">
        <v>14213</v>
      </c>
    </row>
    <row r="222" spans="1:5" x14ac:dyDescent="0.25">
      <c r="A222">
        <v>221</v>
      </c>
      <c r="B222" s="15" t="s">
        <v>5932</v>
      </c>
      <c r="C222" t="s">
        <v>1167</v>
      </c>
      <c r="D222" s="15" t="s">
        <v>6134</v>
      </c>
      <c r="E222" s="15" t="s">
        <v>6135</v>
      </c>
    </row>
    <row r="223" spans="1:5" x14ac:dyDescent="0.25">
      <c r="A223">
        <v>222</v>
      </c>
      <c r="B223" s="15" t="s">
        <v>13709</v>
      </c>
      <c r="C223" t="s">
        <v>1174</v>
      </c>
      <c r="D223" s="15" t="s">
        <v>14214</v>
      </c>
      <c r="E223" s="15" t="s">
        <v>14215</v>
      </c>
    </row>
    <row r="224" spans="1:5" x14ac:dyDescent="0.25">
      <c r="A224">
        <v>223</v>
      </c>
      <c r="B224" s="15" t="s">
        <v>13710</v>
      </c>
      <c r="C224" t="s">
        <v>876</v>
      </c>
      <c r="D224" s="15" t="s">
        <v>14216</v>
      </c>
      <c r="E224" s="15" t="s">
        <v>14217</v>
      </c>
    </row>
    <row r="225" spans="1:5" x14ac:dyDescent="0.25">
      <c r="A225">
        <v>224</v>
      </c>
      <c r="B225" s="15" t="s">
        <v>3932</v>
      </c>
      <c r="C225" t="s">
        <v>888</v>
      </c>
      <c r="D225" s="15" t="s">
        <v>4017</v>
      </c>
      <c r="E225" s="15" t="s">
        <v>4018</v>
      </c>
    </row>
    <row r="226" spans="1:5" x14ac:dyDescent="0.25">
      <c r="A226">
        <v>225</v>
      </c>
      <c r="B226" s="15" t="s">
        <v>1878</v>
      </c>
      <c r="C226" t="s">
        <v>1174</v>
      </c>
      <c r="D226" s="15" t="s">
        <v>14218</v>
      </c>
      <c r="E226" s="15" t="s">
        <v>14219</v>
      </c>
    </row>
    <row r="227" spans="1:5" x14ac:dyDescent="0.25">
      <c r="A227">
        <v>226</v>
      </c>
      <c r="B227" s="15" t="s">
        <v>13711</v>
      </c>
      <c r="C227" t="s">
        <v>1179</v>
      </c>
      <c r="D227" s="15" t="s">
        <v>14220</v>
      </c>
      <c r="E227" s="15" t="s">
        <v>14221</v>
      </c>
    </row>
    <row r="228" spans="1:5" x14ac:dyDescent="0.25">
      <c r="A228">
        <v>227</v>
      </c>
      <c r="B228" s="15" t="s">
        <v>13712</v>
      </c>
      <c r="C228" t="s">
        <v>1178</v>
      </c>
      <c r="D228" s="15" t="s">
        <v>14222</v>
      </c>
      <c r="E228" s="15" t="s">
        <v>14223</v>
      </c>
    </row>
    <row r="229" spans="1:5" x14ac:dyDescent="0.25">
      <c r="A229">
        <v>228</v>
      </c>
      <c r="B229" s="15" t="s">
        <v>13713</v>
      </c>
      <c r="C229" t="s">
        <v>876</v>
      </c>
      <c r="D229" s="15" t="s">
        <v>14224</v>
      </c>
      <c r="E229" s="15" t="s">
        <v>14225</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7756</v>
      </c>
      <c r="C232" t="s">
        <v>1174</v>
      </c>
      <c r="D232" s="15" t="s">
        <v>8048</v>
      </c>
      <c r="E232" s="15" t="s">
        <v>8049</v>
      </c>
    </row>
    <row r="233" spans="1:5" x14ac:dyDescent="0.25">
      <c r="A233">
        <v>232</v>
      </c>
      <c r="B233" s="15" t="s">
        <v>200</v>
      </c>
      <c r="C233" t="s">
        <v>881</v>
      </c>
      <c r="D233" s="15" t="s">
        <v>569</v>
      </c>
      <c r="E233" s="15" t="s">
        <v>570</v>
      </c>
    </row>
    <row r="234" spans="1:5" x14ac:dyDescent="0.25">
      <c r="A234">
        <v>233</v>
      </c>
      <c r="B234" s="15" t="s">
        <v>12259</v>
      </c>
      <c r="C234" t="s">
        <v>882</v>
      </c>
      <c r="D234" s="15" t="s">
        <v>12661</v>
      </c>
      <c r="E234" s="15" t="s">
        <v>12662</v>
      </c>
    </row>
    <row r="235" spans="1:5" x14ac:dyDescent="0.25">
      <c r="A235">
        <v>234</v>
      </c>
      <c r="B235" s="15" t="s">
        <v>921</v>
      </c>
      <c r="C235" t="s">
        <v>1167</v>
      </c>
      <c r="D235" s="15" t="s">
        <v>948</v>
      </c>
      <c r="E235" s="15" t="s">
        <v>949</v>
      </c>
    </row>
    <row r="236" spans="1:5" x14ac:dyDescent="0.25">
      <c r="A236">
        <v>235</v>
      </c>
      <c r="B236" s="15" t="s">
        <v>1881</v>
      </c>
      <c r="C236" t="s">
        <v>1167</v>
      </c>
      <c r="D236" s="15" t="s">
        <v>14226</v>
      </c>
      <c r="E236" s="15" t="s">
        <v>14227</v>
      </c>
    </row>
    <row r="237" spans="1:5" x14ac:dyDescent="0.25">
      <c r="A237">
        <v>236</v>
      </c>
      <c r="B237" s="15" t="s">
        <v>1656</v>
      </c>
      <c r="C237" t="s">
        <v>161</v>
      </c>
      <c r="D237" s="15" t="s">
        <v>764</v>
      </c>
      <c r="E237" s="15" t="s">
        <v>765</v>
      </c>
    </row>
    <row r="238" spans="1:5" x14ac:dyDescent="0.25">
      <c r="A238">
        <v>237</v>
      </c>
      <c r="B238" s="15" t="s">
        <v>13714</v>
      </c>
      <c r="C238" t="s">
        <v>885</v>
      </c>
      <c r="D238" s="15" t="s">
        <v>14195</v>
      </c>
      <c r="E238" s="15" t="s">
        <v>14228</v>
      </c>
    </row>
    <row r="239" spans="1:5" x14ac:dyDescent="0.25">
      <c r="A239">
        <v>238</v>
      </c>
      <c r="B239" s="15" t="s">
        <v>13715</v>
      </c>
      <c r="C239" t="s">
        <v>1179</v>
      </c>
      <c r="D239" s="15" t="s">
        <v>14229</v>
      </c>
      <c r="E239" s="15" t="s">
        <v>14230</v>
      </c>
    </row>
    <row r="240" spans="1:5" x14ac:dyDescent="0.25">
      <c r="A240">
        <v>239</v>
      </c>
      <c r="B240" s="15" t="s">
        <v>13716</v>
      </c>
      <c r="C240" t="s">
        <v>882</v>
      </c>
      <c r="D240" s="15" t="s">
        <v>14231</v>
      </c>
      <c r="E240" s="15" t="s">
        <v>14152</v>
      </c>
    </row>
    <row r="241" spans="1:5" x14ac:dyDescent="0.25">
      <c r="A241">
        <v>240</v>
      </c>
      <c r="B241" s="15" t="s">
        <v>201</v>
      </c>
      <c r="C241" t="s">
        <v>882</v>
      </c>
      <c r="D241" s="15" t="s">
        <v>571</v>
      </c>
      <c r="E241" s="15" t="s">
        <v>572</v>
      </c>
    </row>
    <row r="242" spans="1:5" x14ac:dyDescent="0.25">
      <c r="A242">
        <v>241</v>
      </c>
      <c r="B242" s="15" t="s">
        <v>13717</v>
      </c>
      <c r="C242" t="s">
        <v>1179</v>
      </c>
      <c r="D242" s="15" t="s">
        <v>14232</v>
      </c>
      <c r="E242" s="15" t="s">
        <v>14198</v>
      </c>
    </row>
    <row r="243" spans="1:5" x14ac:dyDescent="0.25">
      <c r="A243">
        <v>242</v>
      </c>
      <c r="B243" s="15" t="s">
        <v>7761</v>
      </c>
      <c r="C243" t="s">
        <v>876</v>
      </c>
      <c r="D243" s="15" t="s">
        <v>8050</v>
      </c>
      <c r="E243" s="15" t="s">
        <v>8051</v>
      </c>
    </row>
    <row r="244" spans="1:5" x14ac:dyDescent="0.25">
      <c r="A244">
        <v>243</v>
      </c>
      <c r="B244" s="15" t="s">
        <v>13718</v>
      </c>
      <c r="C244" t="s">
        <v>890</v>
      </c>
      <c r="D244" s="15" t="s">
        <v>14233</v>
      </c>
      <c r="E244" s="15" t="s">
        <v>14234</v>
      </c>
    </row>
    <row r="245" spans="1:5" x14ac:dyDescent="0.25">
      <c r="A245">
        <v>244</v>
      </c>
      <c r="B245" s="15" t="s">
        <v>13719</v>
      </c>
      <c r="C245" t="s">
        <v>1177</v>
      </c>
      <c r="D245" s="15" t="s">
        <v>14235</v>
      </c>
      <c r="E245" s="15" t="s">
        <v>14236</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14237</v>
      </c>
      <c r="E249" s="15" t="s">
        <v>14238</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13720</v>
      </c>
      <c r="C253" t="s">
        <v>882</v>
      </c>
      <c r="D253" s="15" t="s">
        <v>17481</v>
      </c>
      <c r="E253" s="15" t="s">
        <v>17482</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13721</v>
      </c>
      <c r="C259" t="s">
        <v>885</v>
      </c>
      <c r="D259" s="15" t="s">
        <v>14239</v>
      </c>
      <c r="E259" s="15" t="s">
        <v>14184</v>
      </c>
    </row>
    <row r="260" spans="1:5" x14ac:dyDescent="0.25">
      <c r="A260">
        <v>259</v>
      </c>
      <c r="B260" s="15" t="s">
        <v>13722</v>
      </c>
      <c r="C260" t="s">
        <v>1174</v>
      </c>
      <c r="D260" s="15" t="s">
        <v>14240</v>
      </c>
      <c r="E260" s="15" t="s">
        <v>14241</v>
      </c>
    </row>
    <row r="261" spans="1:5" x14ac:dyDescent="0.25">
      <c r="A261">
        <v>260</v>
      </c>
      <c r="B261" s="15" t="s">
        <v>2308</v>
      </c>
      <c r="C261" t="s">
        <v>1179</v>
      </c>
      <c r="D261" s="15" t="s">
        <v>2331</v>
      </c>
      <c r="E261" s="15" t="s">
        <v>2332</v>
      </c>
    </row>
    <row r="262" spans="1:5" x14ac:dyDescent="0.25">
      <c r="A262">
        <v>261</v>
      </c>
      <c r="B262" s="15" t="s">
        <v>12270</v>
      </c>
      <c r="C262" t="s">
        <v>1178</v>
      </c>
      <c r="D262" s="15" t="s">
        <v>12663</v>
      </c>
      <c r="E262" s="15" t="s">
        <v>12664</v>
      </c>
    </row>
    <row r="263" spans="1:5" x14ac:dyDescent="0.25">
      <c r="A263">
        <v>262</v>
      </c>
      <c r="B263" s="15" t="s">
        <v>7768</v>
      </c>
      <c r="C263" t="s">
        <v>1179</v>
      </c>
      <c r="D263" s="15" t="s">
        <v>8054</v>
      </c>
      <c r="E263" s="15" t="s">
        <v>8055</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9082</v>
      </c>
      <c r="C266" t="s">
        <v>876</v>
      </c>
      <c r="D266" s="15" t="s">
        <v>9093</v>
      </c>
      <c r="E266" s="15" t="s">
        <v>9094</v>
      </c>
    </row>
    <row r="267" spans="1:5" x14ac:dyDescent="0.25">
      <c r="A267">
        <v>266</v>
      </c>
      <c r="B267" s="15" t="s">
        <v>7773</v>
      </c>
      <c r="C267" t="s">
        <v>882</v>
      </c>
      <c r="D267" s="15" t="s">
        <v>8056</v>
      </c>
      <c r="E267" s="15" t="s">
        <v>8057</v>
      </c>
    </row>
    <row r="268" spans="1:5" x14ac:dyDescent="0.25">
      <c r="A268">
        <v>267</v>
      </c>
      <c r="B268" s="15" t="s">
        <v>13723</v>
      </c>
      <c r="C268" t="s">
        <v>1178</v>
      </c>
      <c r="D268" s="15" t="s">
        <v>14242</v>
      </c>
      <c r="E268" s="15" t="s">
        <v>14243</v>
      </c>
    </row>
    <row r="269" spans="1:5" x14ac:dyDescent="0.25">
      <c r="A269">
        <v>268</v>
      </c>
      <c r="B269" s="15" t="s">
        <v>7776</v>
      </c>
      <c r="C269" t="s">
        <v>1174</v>
      </c>
      <c r="D269" s="15" t="s">
        <v>8058</v>
      </c>
      <c r="E269" s="15" t="s">
        <v>8059</v>
      </c>
    </row>
    <row r="270" spans="1:5" x14ac:dyDescent="0.25">
      <c r="A270">
        <v>269</v>
      </c>
      <c r="B270" s="15" t="s">
        <v>2313</v>
      </c>
      <c r="C270" t="s">
        <v>1174</v>
      </c>
      <c r="D270" s="15" t="s">
        <v>2335</v>
      </c>
      <c r="E270" s="15" t="s">
        <v>2336</v>
      </c>
    </row>
    <row r="271" spans="1:5" x14ac:dyDescent="0.25">
      <c r="A271">
        <v>270</v>
      </c>
      <c r="B271" s="15" t="s">
        <v>13724</v>
      </c>
      <c r="C271" t="s">
        <v>882</v>
      </c>
      <c r="D271" s="15" t="s">
        <v>14244</v>
      </c>
      <c r="E271" s="15" t="s">
        <v>14245</v>
      </c>
    </row>
    <row r="272" spans="1:5" x14ac:dyDescent="0.25">
      <c r="A272">
        <v>271</v>
      </c>
      <c r="B272" s="15" t="s">
        <v>2316</v>
      </c>
      <c r="C272" t="s">
        <v>890</v>
      </c>
      <c r="D272" s="15" t="s">
        <v>2337</v>
      </c>
      <c r="E272" s="15" t="s">
        <v>2338</v>
      </c>
    </row>
    <row r="273" spans="1:5" x14ac:dyDescent="0.25">
      <c r="A273">
        <v>272</v>
      </c>
      <c r="B273" s="15" t="s">
        <v>1885</v>
      </c>
      <c r="C273" t="s">
        <v>1208</v>
      </c>
      <c r="D273" s="15" t="s">
        <v>14224</v>
      </c>
      <c r="E273" s="15" t="s">
        <v>14246</v>
      </c>
    </row>
    <row r="274" spans="1:5" x14ac:dyDescent="0.25">
      <c r="A274">
        <v>273</v>
      </c>
      <c r="B274" s="15" t="s">
        <v>1889</v>
      </c>
      <c r="C274" t="s">
        <v>882</v>
      </c>
      <c r="D274" s="15" t="s">
        <v>14247</v>
      </c>
      <c r="E274" s="15" t="s">
        <v>14248</v>
      </c>
    </row>
    <row r="275" spans="1:5" x14ac:dyDescent="0.25">
      <c r="A275">
        <v>274</v>
      </c>
      <c r="B275" s="15" t="s">
        <v>13725</v>
      </c>
      <c r="C275" t="s">
        <v>882</v>
      </c>
      <c r="D275" s="15" t="s">
        <v>14249</v>
      </c>
      <c r="E275" s="15" t="s">
        <v>14250</v>
      </c>
    </row>
    <row r="276" spans="1:5" x14ac:dyDescent="0.25">
      <c r="A276">
        <v>275</v>
      </c>
      <c r="B276" s="15" t="s">
        <v>13726</v>
      </c>
      <c r="C276" t="s">
        <v>1174</v>
      </c>
      <c r="D276" s="15" t="s">
        <v>14251</v>
      </c>
      <c r="E276" s="15" t="s">
        <v>14252</v>
      </c>
    </row>
    <row r="277" spans="1:5" x14ac:dyDescent="0.25">
      <c r="A277">
        <v>276</v>
      </c>
      <c r="B277" s="15" t="s">
        <v>7843</v>
      </c>
      <c r="C277" t="s">
        <v>1174</v>
      </c>
      <c r="D277" s="15" t="s">
        <v>8060</v>
      </c>
      <c r="E277" s="15" t="s">
        <v>8061</v>
      </c>
    </row>
    <row r="278" spans="1:5" x14ac:dyDescent="0.25">
      <c r="A278">
        <v>277</v>
      </c>
      <c r="B278" s="15" t="s">
        <v>2383</v>
      </c>
      <c r="C278" t="s">
        <v>882</v>
      </c>
      <c r="D278" s="15" t="s">
        <v>2414</v>
      </c>
      <c r="E278" s="15" t="s">
        <v>2415</v>
      </c>
    </row>
    <row r="279" spans="1:5" x14ac:dyDescent="0.25">
      <c r="A279">
        <v>278</v>
      </c>
      <c r="B279" s="15" t="s">
        <v>7334</v>
      </c>
      <c r="C279" t="s">
        <v>161</v>
      </c>
      <c r="D279" s="15" t="s">
        <v>8062</v>
      </c>
      <c r="E279" s="15" t="s">
        <v>8063</v>
      </c>
    </row>
    <row r="280" spans="1:5" x14ac:dyDescent="0.25">
      <c r="A280">
        <v>279</v>
      </c>
      <c r="B280" s="15" t="s">
        <v>13727</v>
      </c>
      <c r="C280" t="s">
        <v>1177</v>
      </c>
      <c r="D280" s="15" t="s">
        <v>14253</v>
      </c>
      <c r="E280" s="15" t="s">
        <v>14154</v>
      </c>
    </row>
    <row r="281" spans="1:5" x14ac:dyDescent="0.25">
      <c r="A281">
        <v>280</v>
      </c>
      <c r="B281" s="15" t="s">
        <v>13728</v>
      </c>
      <c r="C281" t="s">
        <v>876</v>
      </c>
      <c r="D281" s="15" t="s">
        <v>14224</v>
      </c>
      <c r="E281" s="15" t="s">
        <v>14234</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7780</v>
      </c>
      <c r="C284" t="s">
        <v>882</v>
      </c>
      <c r="D284" s="15" t="s">
        <v>8064</v>
      </c>
      <c r="E284" s="15" t="s">
        <v>8065</v>
      </c>
    </row>
    <row r="285" spans="1:5" x14ac:dyDescent="0.25">
      <c r="A285">
        <v>284</v>
      </c>
      <c r="B285" s="15" t="s">
        <v>13729</v>
      </c>
      <c r="C285" t="s">
        <v>876</v>
      </c>
      <c r="D285" s="15" t="s">
        <v>14254</v>
      </c>
      <c r="E285" s="15" t="s">
        <v>14225</v>
      </c>
    </row>
    <row r="286" spans="1:5" x14ac:dyDescent="0.25">
      <c r="A286">
        <v>285</v>
      </c>
      <c r="B286" s="15" t="s">
        <v>13730</v>
      </c>
      <c r="C286" t="s">
        <v>890</v>
      </c>
      <c r="D286" s="15" t="s">
        <v>14255</v>
      </c>
      <c r="E286" s="15" t="s">
        <v>14256</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11993</v>
      </c>
      <c r="E291" s="15" t="s">
        <v>11994</v>
      </c>
    </row>
    <row r="292" spans="1:5" x14ac:dyDescent="0.25">
      <c r="A292">
        <v>291</v>
      </c>
      <c r="B292" s="15" t="s">
        <v>7848</v>
      </c>
      <c r="C292" t="s">
        <v>1178</v>
      </c>
      <c r="D292" s="15" t="s">
        <v>8066</v>
      </c>
      <c r="E292" s="15" t="s">
        <v>8067</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7420</v>
      </c>
      <c r="C295" t="s">
        <v>1179</v>
      </c>
      <c r="D295" s="15" t="s">
        <v>8068</v>
      </c>
      <c r="E295" s="15" t="s">
        <v>8069</v>
      </c>
    </row>
    <row r="296" spans="1:5" x14ac:dyDescent="0.25">
      <c r="A296">
        <v>295</v>
      </c>
      <c r="B296" s="15" t="s">
        <v>13731</v>
      </c>
      <c r="C296" t="s">
        <v>1179</v>
      </c>
      <c r="D296" s="15">
        <v>0</v>
      </c>
      <c r="E296" s="15">
        <v>0</v>
      </c>
    </row>
    <row r="297" spans="1:5" x14ac:dyDescent="0.25">
      <c r="A297">
        <v>296</v>
      </c>
      <c r="B297" s="15" t="s">
        <v>13732</v>
      </c>
      <c r="C297" t="s">
        <v>881</v>
      </c>
      <c r="D297" s="15" t="s">
        <v>14257</v>
      </c>
      <c r="E297" s="15" t="s">
        <v>14173</v>
      </c>
    </row>
    <row r="298" spans="1:5" x14ac:dyDescent="0.25">
      <c r="A298">
        <v>297</v>
      </c>
      <c r="B298" s="15" t="s">
        <v>2576</v>
      </c>
      <c r="C298" t="s">
        <v>1177</v>
      </c>
      <c r="D298" s="15" t="s">
        <v>2585</v>
      </c>
      <c r="E298" s="15" t="s">
        <v>2586</v>
      </c>
    </row>
    <row r="299" spans="1:5" x14ac:dyDescent="0.25">
      <c r="A299">
        <v>298</v>
      </c>
      <c r="B299" s="15" t="s">
        <v>13733</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8102</v>
      </c>
      <c r="C302" t="s">
        <v>1179</v>
      </c>
      <c r="D302" s="15" t="s">
        <v>8215</v>
      </c>
      <c r="E302" s="15" t="s">
        <v>8216</v>
      </c>
    </row>
    <row r="303" spans="1:5" x14ac:dyDescent="0.25">
      <c r="A303">
        <v>302</v>
      </c>
      <c r="B303" s="15" t="s">
        <v>12193</v>
      </c>
      <c r="C303" t="s">
        <v>1178</v>
      </c>
      <c r="D303" s="15" t="s">
        <v>12665</v>
      </c>
      <c r="E303" s="15" t="s">
        <v>12666</v>
      </c>
    </row>
    <row r="304" spans="1:5" x14ac:dyDescent="0.25">
      <c r="A304">
        <v>303</v>
      </c>
      <c r="B304" s="15" t="s">
        <v>1851</v>
      </c>
      <c r="C304" t="s">
        <v>1178</v>
      </c>
      <c r="D304" s="15" t="s">
        <v>14258</v>
      </c>
      <c r="E304" s="15" t="s">
        <v>14259</v>
      </c>
    </row>
    <row r="305" spans="1:5" x14ac:dyDescent="0.25">
      <c r="A305">
        <v>304</v>
      </c>
      <c r="B305" s="15" t="s">
        <v>5931</v>
      </c>
      <c r="C305" t="s">
        <v>1179</v>
      </c>
      <c r="D305" s="15" t="s">
        <v>6132</v>
      </c>
      <c r="E305" s="15" t="s">
        <v>6133</v>
      </c>
    </row>
    <row r="306" spans="1:5" x14ac:dyDescent="0.25">
      <c r="A306">
        <v>305</v>
      </c>
      <c r="B306" s="15" t="s">
        <v>206</v>
      </c>
      <c r="C306" t="s">
        <v>882</v>
      </c>
      <c r="D306" s="15" t="s">
        <v>581</v>
      </c>
      <c r="E306" s="15" t="s">
        <v>582</v>
      </c>
    </row>
    <row r="307" spans="1:5" x14ac:dyDescent="0.25">
      <c r="A307">
        <v>306</v>
      </c>
      <c r="B307" s="15" t="s">
        <v>13734</v>
      </c>
      <c r="C307" t="s">
        <v>1174</v>
      </c>
      <c r="D307" s="15" t="s">
        <v>14260</v>
      </c>
      <c r="E307" s="15" t="s">
        <v>14261</v>
      </c>
    </row>
    <row r="308" spans="1:5" x14ac:dyDescent="0.25">
      <c r="A308">
        <v>307</v>
      </c>
      <c r="B308" s="15" t="s">
        <v>2387</v>
      </c>
      <c r="C308" t="s">
        <v>1179</v>
      </c>
      <c r="D308" s="15" t="s">
        <v>2416</v>
      </c>
      <c r="E308" s="15" t="s">
        <v>2417</v>
      </c>
    </row>
    <row r="309" spans="1:5" x14ac:dyDescent="0.25">
      <c r="A309">
        <v>308</v>
      </c>
      <c r="B309" s="15" t="s">
        <v>6854</v>
      </c>
      <c r="C309" t="s">
        <v>161</v>
      </c>
      <c r="D309" s="15" t="s">
        <v>7102</v>
      </c>
      <c r="E309" s="15" t="s">
        <v>7103</v>
      </c>
    </row>
    <row r="310" spans="1:5" x14ac:dyDescent="0.25">
      <c r="A310">
        <v>309</v>
      </c>
      <c r="B310" s="15" t="s">
        <v>1699</v>
      </c>
      <c r="C310" t="s">
        <v>1179</v>
      </c>
      <c r="D310" s="15" t="s">
        <v>852</v>
      </c>
      <c r="E310" s="15" t="s">
        <v>853</v>
      </c>
    </row>
    <row r="311" spans="1:5" x14ac:dyDescent="0.25">
      <c r="A311">
        <v>310</v>
      </c>
      <c r="B311" s="15" t="s">
        <v>8101</v>
      </c>
      <c r="C311" t="s">
        <v>1178</v>
      </c>
      <c r="D311" s="15" t="s">
        <v>8217</v>
      </c>
      <c r="E311" s="15" t="s">
        <v>8218</v>
      </c>
    </row>
    <row r="312" spans="1:5" x14ac:dyDescent="0.25">
      <c r="A312">
        <v>311</v>
      </c>
      <c r="B312" s="15" t="s">
        <v>1893</v>
      </c>
      <c r="C312" t="s">
        <v>1208</v>
      </c>
      <c r="D312" s="15" t="s">
        <v>8070</v>
      </c>
      <c r="E312" s="15" t="s">
        <v>8071</v>
      </c>
    </row>
    <row r="313" spans="1:5" x14ac:dyDescent="0.25">
      <c r="A313">
        <v>312</v>
      </c>
      <c r="B313" s="15" t="s">
        <v>3455</v>
      </c>
      <c r="C313" t="s">
        <v>876</v>
      </c>
      <c r="D313" s="15" t="s">
        <v>3530</v>
      </c>
      <c r="E313" s="15" t="s">
        <v>3531</v>
      </c>
    </row>
    <row r="314" spans="1:5" x14ac:dyDescent="0.25">
      <c r="A314">
        <v>313</v>
      </c>
      <c r="B314" s="15" t="s">
        <v>6325</v>
      </c>
      <c r="C314" t="s">
        <v>1174</v>
      </c>
      <c r="D314" s="15" t="s">
        <v>7104</v>
      </c>
      <c r="E314" s="15" t="s">
        <v>7105</v>
      </c>
    </row>
    <row r="315" spans="1:5" x14ac:dyDescent="0.25">
      <c r="A315">
        <v>314</v>
      </c>
      <c r="B315" s="15" t="s">
        <v>5905</v>
      </c>
      <c r="C315" t="s">
        <v>885</v>
      </c>
      <c r="D315" s="15" t="s">
        <v>6130</v>
      </c>
      <c r="E315" s="15" t="s">
        <v>6131</v>
      </c>
    </row>
    <row r="316" spans="1:5" x14ac:dyDescent="0.25">
      <c r="A316">
        <v>315</v>
      </c>
      <c r="B316" s="15" t="s">
        <v>8100</v>
      </c>
      <c r="C316" t="s">
        <v>1178</v>
      </c>
      <c r="D316" s="15" t="s">
        <v>8219</v>
      </c>
      <c r="E316" s="15" t="s">
        <v>8220</v>
      </c>
    </row>
    <row r="317" spans="1:5" x14ac:dyDescent="0.25">
      <c r="A317">
        <v>316</v>
      </c>
      <c r="B317" s="15" t="s">
        <v>13735</v>
      </c>
      <c r="C317" t="s">
        <v>1174</v>
      </c>
      <c r="D317" s="15" t="s">
        <v>14262</v>
      </c>
      <c r="E317" s="15" t="s">
        <v>14263</v>
      </c>
    </row>
    <row r="318" spans="1:5" x14ac:dyDescent="0.25">
      <c r="A318">
        <v>317</v>
      </c>
      <c r="B318" s="15" t="s">
        <v>1894</v>
      </c>
      <c r="C318" t="s">
        <v>882</v>
      </c>
      <c r="D318" s="15" t="s">
        <v>14264</v>
      </c>
      <c r="E318" s="15" t="s">
        <v>14265</v>
      </c>
    </row>
    <row r="319" spans="1:5" x14ac:dyDescent="0.25">
      <c r="A319">
        <v>318</v>
      </c>
      <c r="B319" s="15" t="s">
        <v>8099</v>
      </c>
      <c r="C319" t="s">
        <v>882</v>
      </c>
      <c r="D319" s="15" t="s">
        <v>8221</v>
      </c>
      <c r="E319" s="15" t="s">
        <v>8222</v>
      </c>
    </row>
    <row r="320" spans="1:5" x14ac:dyDescent="0.25">
      <c r="A320">
        <v>319</v>
      </c>
      <c r="B320" s="15" t="s">
        <v>2390</v>
      </c>
      <c r="C320" t="s">
        <v>888</v>
      </c>
      <c r="D320" s="15" t="s">
        <v>2418</v>
      </c>
      <c r="E320" s="15" t="s">
        <v>2419</v>
      </c>
    </row>
    <row r="321" spans="1:5" x14ac:dyDescent="0.25">
      <c r="A321">
        <v>320</v>
      </c>
      <c r="B321" s="15" t="s">
        <v>13736</v>
      </c>
      <c r="C321" t="s">
        <v>1174</v>
      </c>
      <c r="D321" s="15" t="s">
        <v>14262</v>
      </c>
      <c r="E321" s="15" t="s">
        <v>14266</v>
      </c>
    </row>
    <row r="322" spans="1:5" x14ac:dyDescent="0.25">
      <c r="A322">
        <v>321</v>
      </c>
      <c r="B322" s="15" t="s">
        <v>1797</v>
      </c>
      <c r="C322" t="s">
        <v>882</v>
      </c>
      <c r="D322" s="15" t="s">
        <v>14267</v>
      </c>
      <c r="E322" s="15" t="s">
        <v>14268</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14269</v>
      </c>
      <c r="E329" s="15" t="s">
        <v>14270</v>
      </c>
    </row>
    <row r="330" spans="1:5" x14ac:dyDescent="0.25">
      <c r="A330">
        <v>329</v>
      </c>
      <c r="B330" s="15" t="s">
        <v>2912</v>
      </c>
      <c r="C330" t="s">
        <v>1178</v>
      </c>
      <c r="D330" s="15" t="s">
        <v>952</v>
      </c>
      <c r="E330" s="15" t="s">
        <v>953</v>
      </c>
    </row>
    <row r="331" spans="1:5" x14ac:dyDescent="0.25">
      <c r="A331">
        <v>330</v>
      </c>
      <c r="B331" s="15" t="s">
        <v>13737</v>
      </c>
      <c r="C331" t="s">
        <v>1178</v>
      </c>
      <c r="D331" s="15" t="s">
        <v>14271</v>
      </c>
      <c r="E331" s="15" t="s">
        <v>14272</v>
      </c>
    </row>
    <row r="332" spans="1:5" x14ac:dyDescent="0.25">
      <c r="A332">
        <v>331</v>
      </c>
      <c r="B332" s="15" t="s">
        <v>12881</v>
      </c>
      <c r="C332" t="s">
        <v>1174</v>
      </c>
      <c r="D332" s="15" t="s">
        <v>13487</v>
      </c>
      <c r="E332" s="15" t="s">
        <v>13488</v>
      </c>
    </row>
    <row r="333" spans="1:5" x14ac:dyDescent="0.25">
      <c r="A333">
        <v>332</v>
      </c>
      <c r="B333" s="15" t="s">
        <v>12156</v>
      </c>
      <c r="C333" t="s">
        <v>876</v>
      </c>
      <c r="D333" s="15" t="s">
        <v>12667</v>
      </c>
      <c r="E333" s="15" t="s">
        <v>12668</v>
      </c>
    </row>
    <row r="334" spans="1:5" x14ac:dyDescent="0.25">
      <c r="A334">
        <v>333</v>
      </c>
      <c r="B334" s="15" t="s">
        <v>13738</v>
      </c>
      <c r="C334" t="s">
        <v>1174</v>
      </c>
      <c r="D334" s="15" t="s">
        <v>14273</v>
      </c>
      <c r="E334" s="15" t="s">
        <v>14274</v>
      </c>
    </row>
    <row r="335" spans="1:5" x14ac:dyDescent="0.25">
      <c r="A335">
        <v>334</v>
      </c>
      <c r="B335" s="15" t="s">
        <v>2402</v>
      </c>
      <c r="C335" t="s">
        <v>1167</v>
      </c>
      <c r="D335" s="15" t="s">
        <v>2424</v>
      </c>
      <c r="E335" s="15" t="s">
        <v>2425</v>
      </c>
    </row>
    <row r="336" spans="1:5" x14ac:dyDescent="0.25">
      <c r="A336">
        <v>335</v>
      </c>
      <c r="B336" s="15" t="s">
        <v>8098</v>
      </c>
      <c r="C336" t="s">
        <v>1178</v>
      </c>
      <c r="D336" s="15" t="s">
        <v>8223</v>
      </c>
      <c r="E336" s="15" t="s">
        <v>8224</v>
      </c>
    </row>
    <row r="337" spans="1:5" x14ac:dyDescent="0.25">
      <c r="A337">
        <v>336</v>
      </c>
      <c r="B337" s="15" t="s">
        <v>13739</v>
      </c>
      <c r="C337" t="s">
        <v>876</v>
      </c>
      <c r="D337" s="15" t="s">
        <v>14275</v>
      </c>
      <c r="E337" s="15" t="s">
        <v>14276</v>
      </c>
    </row>
    <row r="338" spans="1:5" x14ac:dyDescent="0.25">
      <c r="A338">
        <v>337</v>
      </c>
      <c r="B338" s="15" t="s">
        <v>210</v>
      </c>
      <c r="C338" t="s">
        <v>890</v>
      </c>
      <c r="D338" s="15" t="s">
        <v>587</v>
      </c>
      <c r="E338" s="15" t="s">
        <v>588</v>
      </c>
    </row>
    <row r="339" spans="1:5" x14ac:dyDescent="0.25">
      <c r="A339">
        <v>338</v>
      </c>
      <c r="B339" s="15" t="s">
        <v>13740</v>
      </c>
      <c r="C339" t="s">
        <v>890</v>
      </c>
      <c r="D339" s="15" t="s">
        <v>14159</v>
      </c>
      <c r="E339" s="15" t="s">
        <v>14277</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13741</v>
      </c>
      <c r="C342" t="s">
        <v>1179</v>
      </c>
      <c r="D342" s="15" t="s">
        <v>20763</v>
      </c>
      <c r="E342" s="15" t="s">
        <v>20764</v>
      </c>
    </row>
    <row r="343" spans="1:5" x14ac:dyDescent="0.25">
      <c r="A343">
        <v>342</v>
      </c>
      <c r="B343" s="15" t="s">
        <v>13742</v>
      </c>
      <c r="C343" t="s">
        <v>1174</v>
      </c>
      <c r="D343" s="15" t="s">
        <v>14278</v>
      </c>
      <c r="E343" s="15" t="s">
        <v>14252</v>
      </c>
    </row>
    <row r="344" spans="1:5" x14ac:dyDescent="0.25">
      <c r="A344">
        <v>343</v>
      </c>
      <c r="B344" s="15" t="s">
        <v>1800</v>
      </c>
      <c r="C344" t="s">
        <v>1178</v>
      </c>
      <c r="D344" s="15" t="s">
        <v>14279</v>
      </c>
      <c r="E344" s="15" t="s">
        <v>14248</v>
      </c>
    </row>
    <row r="345" spans="1:5" x14ac:dyDescent="0.25">
      <c r="A345">
        <v>344</v>
      </c>
      <c r="B345" s="15" t="s">
        <v>7921</v>
      </c>
      <c r="C345" t="s">
        <v>1208</v>
      </c>
      <c r="D345" s="15" t="s">
        <v>8072</v>
      </c>
      <c r="E345" s="15" t="s">
        <v>8073</v>
      </c>
    </row>
    <row r="346" spans="1:5" x14ac:dyDescent="0.25">
      <c r="A346">
        <v>345</v>
      </c>
      <c r="B346" s="15" t="s">
        <v>8097</v>
      </c>
      <c r="C346" t="s">
        <v>1174</v>
      </c>
      <c r="D346" s="15" t="s">
        <v>8225</v>
      </c>
      <c r="E346" s="15" t="s">
        <v>8226</v>
      </c>
    </row>
    <row r="347" spans="1:5" x14ac:dyDescent="0.25">
      <c r="A347">
        <v>346</v>
      </c>
      <c r="B347" s="15" t="s">
        <v>13743</v>
      </c>
      <c r="C347" t="s">
        <v>1179</v>
      </c>
      <c r="D347" s="15" t="s">
        <v>14143</v>
      </c>
      <c r="E347" s="15" t="s">
        <v>14280</v>
      </c>
    </row>
    <row r="348" spans="1:5" x14ac:dyDescent="0.25">
      <c r="A348">
        <v>347</v>
      </c>
      <c r="B348" s="15" t="s">
        <v>13744</v>
      </c>
      <c r="C348" t="s">
        <v>876</v>
      </c>
      <c r="D348" s="15" t="s">
        <v>14281</v>
      </c>
      <c r="E348" s="15" t="s">
        <v>14282</v>
      </c>
    </row>
    <row r="349" spans="1:5" x14ac:dyDescent="0.25">
      <c r="A349">
        <v>348</v>
      </c>
      <c r="B349" s="15" t="s">
        <v>211</v>
      </c>
      <c r="C349" t="s">
        <v>876</v>
      </c>
      <c r="D349" s="15" t="s">
        <v>589</v>
      </c>
      <c r="E349" s="15" t="s">
        <v>590</v>
      </c>
    </row>
    <row r="350" spans="1:5" x14ac:dyDescent="0.25">
      <c r="A350">
        <v>349</v>
      </c>
      <c r="B350" s="15" t="s">
        <v>13745</v>
      </c>
      <c r="C350" t="s">
        <v>1179</v>
      </c>
      <c r="D350" s="15" t="s">
        <v>14283</v>
      </c>
      <c r="E350" s="15" t="s">
        <v>14284</v>
      </c>
    </row>
    <row r="351" spans="1:5" x14ac:dyDescent="0.25">
      <c r="A351">
        <v>350</v>
      </c>
      <c r="B351" s="15" t="s">
        <v>7927</v>
      </c>
      <c r="C351" t="s">
        <v>885</v>
      </c>
      <c r="D351" s="15" t="s">
        <v>8074</v>
      </c>
      <c r="E351" s="15" t="s">
        <v>8075</v>
      </c>
    </row>
    <row r="352" spans="1:5" x14ac:dyDescent="0.25">
      <c r="A352">
        <v>351</v>
      </c>
      <c r="B352" s="15" t="s">
        <v>13746</v>
      </c>
      <c r="C352" t="s">
        <v>1179</v>
      </c>
      <c r="D352" s="15" t="s">
        <v>14269</v>
      </c>
      <c r="E352" s="15" t="s">
        <v>14178</v>
      </c>
    </row>
    <row r="353" spans="1:5" x14ac:dyDescent="0.25">
      <c r="A353">
        <v>352</v>
      </c>
      <c r="B353" s="15" t="s">
        <v>13747</v>
      </c>
      <c r="C353" t="s">
        <v>1208</v>
      </c>
      <c r="D353" s="15" t="s">
        <v>14285</v>
      </c>
      <c r="E353" s="15" t="s">
        <v>14286</v>
      </c>
    </row>
    <row r="354" spans="1:5" x14ac:dyDescent="0.25">
      <c r="A354">
        <v>353</v>
      </c>
      <c r="B354" s="15" t="s">
        <v>13748</v>
      </c>
      <c r="C354" t="s">
        <v>1174</v>
      </c>
      <c r="D354" s="15" t="s">
        <v>14287</v>
      </c>
      <c r="E354" s="15" t="s">
        <v>14288</v>
      </c>
    </row>
    <row r="355" spans="1:5" x14ac:dyDescent="0.25">
      <c r="A355">
        <v>354</v>
      </c>
      <c r="B355" s="15" t="s">
        <v>7933</v>
      </c>
      <c r="C355" t="s">
        <v>1208</v>
      </c>
      <c r="D355" s="15" t="s">
        <v>8076</v>
      </c>
      <c r="E355" s="15" t="s">
        <v>8077</v>
      </c>
    </row>
    <row r="356" spans="1:5" x14ac:dyDescent="0.25">
      <c r="A356">
        <v>355</v>
      </c>
      <c r="B356" s="15" t="s">
        <v>1659</v>
      </c>
      <c r="C356" t="s">
        <v>876</v>
      </c>
      <c r="D356" s="15" t="s">
        <v>766</v>
      </c>
      <c r="E356" s="15" t="s">
        <v>767</v>
      </c>
    </row>
    <row r="357" spans="1:5" x14ac:dyDescent="0.25">
      <c r="A357">
        <v>356</v>
      </c>
      <c r="B357" s="15" t="s">
        <v>13749</v>
      </c>
      <c r="C357" t="s">
        <v>1179</v>
      </c>
      <c r="D357" s="15" t="s">
        <v>14289</v>
      </c>
      <c r="E357" s="15" t="s">
        <v>14290</v>
      </c>
    </row>
    <row r="358" spans="1:5" x14ac:dyDescent="0.25">
      <c r="A358">
        <v>357</v>
      </c>
      <c r="B358" s="15" t="s">
        <v>960</v>
      </c>
      <c r="C358" t="s">
        <v>876</v>
      </c>
      <c r="D358" s="15" t="s">
        <v>854</v>
      </c>
      <c r="E358" s="15" t="s">
        <v>855</v>
      </c>
    </row>
    <row r="359" spans="1:5" x14ac:dyDescent="0.25">
      <c r="A359">
        <v>358</v>
      </c>
      <c r="B359" s="15" t="s">
        <v>8096</v>
      </c>
      <c r="C359" t="s">
        <v>1178</v>
      </c>
      <c r="D359" s="15" t="s">
        <v>8227</v>
      </c>
      <c r="E359" s="15" t="s">
        <v>8228</v>
      </c>
    </row>
    <row r="360" spans="1:5" x14ac:dyDescent="0.25">
      <c r="A360">
        <v>359</v>
      </c>
      <c r="B360" s="15" t="s">
        <v>13750</v>
      </c>
      <c r="C360" t="s">
        <v>1178</v>
      </c>
      <c r="D360" s="15" t="s">
        <v>14291</v>
      </c>
      <c r="E360" s="15" t="s">
        <v>14292</v>
      </c>
    </row>
    <row r="361" spans="1:5" x14ac:dyDescent="0.25">
      <c r="A361">
        <v>360</v>
      </c>
      <c r="B361" s="15" t="s">
        <v>2448</v>
      </c>
      <c r="C361" t="s">
        <v>890</v>
      </c>
      <c r="D361" s="15" t="s">
        <v>2458</v>
      </c>
      <c r="E361" s="15" t="s">
        <v>2459</v>
      </c>
    </row>
    <row r="362" spans="1:5" x14ac:dyDescent="0.25">
      <c r="A362">
        <v>361</v>
      </c>
      <c r="B362" s="15" t="s">
        <v>13751</v>
      </c>
      <c r="C362" t="s">
        <v>1177</v>
      </c>
      <c r="D362" s="15" t="s">
        <v>14293</v>
      </c>
      <c r="E362" s="15" t="s">
        <v>14294</v>
      </c>
    </row>
    <row r="363" spans="1:5" x14ac:dyDescent="0.25">
      <c r="A363">
        <v>362</v>
      </c>
      <c r="B363" s="15" t="s">
        <v>13752</v>
      </c>
      <c r="C363" t="s">
        <v>1174</v>
      </c>
      <c r="D363" s="15" t="s">
        <v>14295</v>
      </c>
      <c r="E363" s="15" t="s">
        <v>14296</v>
      </c>
    </row>
    <row r="364" spans="1:5" x14ac:dyDescent="0.25">
      <c r="A364">
        <v>363</v>
      </c>
      <c r="B364" s="15" t="s">
        <v>13753</v>
      </c>
      <c r="C364" t="s">
        <v>161</v>
      </c>
      <c r="D364" s="15" t="s">
        <v>14297</v>
      </c>
      <c r="E364" s="15" t="s">
        <v>14213</v>
      </c>
    </row>
    <row r="365" spans="1:5" x14ac:dyDescent="0.25">
      <c r="A365">
        <v>364</v>
      </c>
      <c r="B365" s="15" t="s">
        <v>6389</v>
      </c>
      <c r="C365" t="s">
        <v>882</v>
      </c>
      <c r="D365" s="15" t="s">
        <v>7106</v>
      </c>
      <c r="E365" s="15" t="s">
        <v>7107</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13754</v>
      </c>
      <c r="C369" t="s">
        <v>1174</v>
      </c>
      <c r="D369" s="15" t="s">
        <v>14298</v>
      </c>
      <c r="E369" s="15" t="s">
        <v>14158</v>
      </c>
    </row>
    <row r="370" spans="1:5" x14ac:dyDescent="0.25">
      <c r="A370">
        <v>369</v>
      </c>
      <c r="B370" s="15" t="s">
        <v>8337</v>
      </c>
      <c r="C370" t="s">
        <v>1174</v>
      </c>
      <c r="D370" s="15" t="s">
        <v>8344</v>
      </c>
      <c r="E370" s="15" t="s">
        <v>8345</v>
      </c>
    </row>
    <row r="371" spans="1:5" x14ac:dyDescent="0.25">
      <c r="A371">
        <v>370</v>
      </c>
      <c r="B371" s="15" t="s">
        <v>13755</v>
      </c>
      <c r="C371" t="s">
        <v>1179</v>
      </c>
      <c r="D371" s="15" t="s">
        <v>14197</v>
      </c>
      <c r="E371" s="15" t="s">
        <v>14142</v>
      </c>
    </row>
    <row r="372" spans="1:5" x14ac:dyDescent="0.25">
      <c r="A372">
        <v>371</v>
      </c>
      <c r="B372" s="15" t="s">
        <v>2440</v>
      </c>
      <c r="C372" t="s">
        <v>1177</v>
      </c>
      <c r="D372" s="15" t="s">
        <v>2454</v>
      </c>
      <c r="E372" s="15" t="s">
        <v>2455</v>
      </c>
    </row>
    <row r="373" spans="1:5" x14ac:dyDescent="0.25">
      <c r="A373">
        <v>372</v>
      </c>
      <c r="B373" s="15" t="s">
        <v>13756</v>
      </c>
      <c r="C373" t="s">
        <v>881</v>
      </c>
      <c r="D373" s="15" t="s">
        <v>14185</v>
      </c>
      <c r="E373" s="15" t="s">
        <v>14299</v>
      </c>
    </row>
    <row r="374" spans="1:5" x14ac:dyDescent="0.25">
      <c r="A374">
        <v>373</v>
      </c>
      <c r="B374" s="15" t="s">
        <v>4744</v>
      </c>
      <c r="C374" t="s">
        <v>890</v>
      </c>
      <c r="D374" s="15" t="s">
        <v>4867</v>
      </c>
      <c r="E374" s="15" t="s">
        <v>4868</v>
      </c>
    </row>
    <row r="375" spans="1:5" x14ac:dyDescent="0.25">
      <c r="A375">
        <v>374</v>
      </c>
      <c r="B375" s="15" t="s">
        <v>1896</v>
      </c>
      <c r="C375" t="s">
        <v>1174</v>
      </c>
      <c r="D375" s="15" t="s">
        <v>14300</v>
      </c>
      <c r="E375" s="15" t="s">
        <v>14301</v>
      </c>
    </row>
    <row r="376" spans="1:5" x14ac:dyDescent="0.25">
      <c r="A376">
        <v>375</v>
      </c>
      <c r="B376" s="15" t="s">
        <v>1778</v>
      </c>
      <c r="C376" t="s">
        <v>890</v>
      </c>
      <c r="D376" s="15" t="s">
        <v>14159</v>
      </c>
      <c r="E376" s="15" t="s">
        <v>14225</v>
      </c>
    </row>
    <row r="377" spans="1:5" x14ac:dyDescent="0.25">
      <c r="A377">
        <v>376</v>
      </c>
      <c r="B377" s="15" t="s">
        <v>13757</v>
      </c>
      <c r="C377" t="s">
        <v>1174</v>
      </c>
      <c r="D377" s="15" t="s">
        <v>14302</v>
      </c>
      <c r="E377" s="15" t="s">
        <v>14303</v>
      </c>
    </row>
    <row r="378" spans="1:5" x14ac:dyDescent="0.25">
      <c r="A378">
        <v>377</v>
      </c>
      <c r="B378" s="15" t="s">
        <v>13758</v>
      </c>
      <c r="C378" t="s">
        <v>890</v>
      </c>
      <c r="D378" s="15" t="s">
        <v>14275</v>
      </c>
      <c r="E378" s="15" t="s">
        <v>14304</v>
      </c>
    </row>
    <row r="379" spans="1:5" x14ac:dyDescent="0.25">
      <c r="A379">
        <v>378</v>
      </c>
      <c r="B379" s="15" t="s">
        <v>13759</v>
      </c>
      <c r="C379" t="s">
        <v>1167</v>
      </c>
      <c r="D379" s="15" t="s">
        <v>14305</v>
      </c>
      <c r="E379" s="15" t="s">
        <v>14306</v>
      </c>
    </row>
    <row r="380" spans="1:5" x14ac:dyDescent="0.25">
      <c r="A380">
        <v>379</v>
      </c>
      <c r="B380" s="15" t="s">
        <v>13760</v>
      </c>
      <c r="C380" t="s">
        <v>1177</v>
      </c>
      <c r="D380" s="15" t="s">
        <v>14307</v>
      </c>
      <c r="E380" s="15" t="s">
        <v>14308</v>
      </c>
    </row>
    <row r="381" spans="1:5" x14ac:dyDescent="0.25">
      <c r="A381">
        <v>380</v>
      </c>
      <c r="B381" s="15" t="s">
        <v>8333</v>
      </c>
      <c r="C381" t="s">
        <v>1179</v>
      </c>
      <c r="D381" s="15" t="s">
        <v>8346</v>
      </c>
      <c r="E381" s="15" t="s">
        <v>8347</v>
      </c>
    </row>
    <row r="382" spans="1:5" x14ac:dyDescent="0.25">
      <c r="A382">
        <v>381</v>
      </c>
      <c r="B382" s="15" t="s">
        <v>2825</v>
      </c>
      <c r="C382" t="s">
        <v>1208</v>
      </c>
      <c r="D382" s="15" t="s">
        <v>2875</v>
      </c>
      <c r="E382" s="15" t="s">
        <v>2876</v>
      </c>
    </row>
    <row r="383" spans="1:5" x14ac:dyDescent="0.25">
      <c r="A383">
        <v>382</v>
      </c>
      <c r="B383" s="15" t="s">
        <v>1902</v>
      </c>
      <c r="C383" t="s">
        <v>1174</v>
      </c>
      <c r="D383" s="15" t="s">
        <v>14309</v>
      </c>
      <c r="E383" s="15" t="s">
        <v>14158</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9027</v>
      </c>
      <c r="C386" t="s">
        <v>876</v>
      </c>
      <c r="D386" s="15" t="s">
        <v>9095</v>
      </c>
      <c r="E386" s="15" t="s">
        <v>9096</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7940</v>
      </c>
      <c r="C389" t="s">
        <v>1174</v>
      </c>
      <c r="D389" s="15" t="s">
        <v>8078</v>
      </c>
      <c r="E389" s="15" t="s">
        <v>8079</v>
      </c>
    </row>
    <row r="390" spans="1:5" x14ac:dyDescent="0.25">
      <c r="A390">
        <v>389</v>
      </c>
      <c r="B390" s="15" t="s">
        <v>13761</v>
      </c>
      <c r="C390" t="s">
        <v>1179</v>
      </c>
      <c r="D390" s="15" t="s">
        <v>14310</v>
      </c>
      <c r="E390" s="15" t="s">
        <v>14311</v>
      </c>
    </row>
    <row r="391" spans="1:5" x14ac:dyDescent="0.25">
      <c r="A391">
        <v>390</v>
      </c>
      <c r="B391" s="15" t="s">
        <v>13762</v>
      </c>
      <c r="C391" t="s">
        <v>1178</v>
      </c>
      <c r="D391" s="15" t="s">
        <v>14312</v>
      </c>
      <c r="E391" s="15" t="s">
        <v>14313</v>
      </c>
    </row>
    <row r="392" spans="1:5" x14ac:dyDescent="0.25">
      <c r="A392">
        <v>391</v>
      </c>
      <c r="B392" s="15" t="s">
        <v>13763</v>
      </c>
      <c r="C392" t="s">
        <v>1179</v>
      </c>
      <c r="D392" s="15" t="s">
        <v>14314</v>
      </c>
      <c r="E392" s="15" t="s">
        <v>14315</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13764</v>
      </c>
      <c r="C396" t="s">
        <v>1167</v>
      </c>
      <c r="D396" s="15" t="s">
        <v>14157</v>
      </c>
      <c r="E396" s="15" t="s">
        <v>14316</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13765</v>
      </c>
      <c r="C403" t="s">
        <v>1177</v>
      </c>
      <c r="D403" s="15" t="s">
        <v>14317</v>
      </c>
      <c r="E403" s="15" t="s">
        <v>14318</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13766</v>
      </c>
      <c r="C407" t="s">
        <v>1178</v>
      </c>
      <c r="D407" s="15" t="s">
        <v>14319</v>
      </c>
      <c r="E407" s="15" t="s">
        <v>14272</v>
      </c>
    </row>
    <row r="408" spans="1:5" x14ac:dyDescent="0.25">
      <c r="A408">
        <v>407</v>
      </c>
      <c r="B408" s="15" t="s">
        <v>13767</v>
      </c>
      <c r="C408" t="s">
        <v>1177</v>
      </c>
      <c r="D408" s="15" t="s">
        <v>14320</v>
      </c>
      <c r="E408" s="15" t="s">
        <v>14321</v>
      </c>
    </row>
    <row r="409" spans="1:5" x14ac:dyDescent="0.25">
      <c r="A409">
        <v>408</v>
      </c>
      <c r="B409" s="15" t="s">
        <v>218</v>
      </c>
      <c r="C409" t="s">
        <v>161</v>
      </c>
      <c r="D409" s="15" t="s">
        <v>603</v>
      </c>
      <c r="E409" s="15" t="s">
        <v>604</v>
      </c>
    </row>
    <row r="410" spans="1:5" x14ac:dyDescent="0.25">
      <c r="A410">
        <v>409</v>
      </c>
      <c r="B410" s="15" t="s">
        <v>8328</v>
      </c>
      <c r="C410" t="s">
        <v>1179</v>
      </c>
      <c r="D410" s="15" t="s">
        <v>8350</v>
      </c>
      <c r="E410" s="15" t="s">
        <v>8351</v>
      </c>
    </row>
    <row r="411" spans="1:5" x14ac:dyDescent="0.25">
      <c r="A411">
        <v>410</v>
      </c>
      <c r="B411" s="15" t="s">
        <v>13768</v>
      </c>
      <c r="C411" t="s">
        <v>1178</v>
      </c>
      <c r="D411" s="15" t="s">
        <v>14322</v>
      </c>
      <c r="E411" s="15" t="s">
        <v>14323</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8323</v>
      </c>
      <c r="C414" t="s">
        <v>1178</v>
      </c>
      <c r="D414" s="15" t="s">
        <v>8348</v>
      </c>
      <c r="E414" s="15" t="s">
        <v>8349</v>
      </c>
    </row>
    <row r="415" spans="1:5" x14ac:dyDescent="0.25">
      <c r="A415">
        <v>414</v>
      </c>
      <c r="B415" s="10" t="s">
        <v>1324</v>
      </c>
      <c r="C415" t="s">
        <v>1174</v>
      </c>
      <c r="D415" s="15" t="e">
        <v>#N/A</v>
      </c>
      <c r="E415" s="15" t="e">
        <v>#N/A</v>
      </c>
    </row>
    <row r="416" spans="1:5" x14ac:dyDescent="0.25">
      <c r="A416">
        <v>415</v>
      </c>
      <c r="B416" s="15" t="s">
        <v>13769</v>
      </c>
      <c r="C416" t="s">
        <v>1178</v>
      </c>
      <c r="D416" s="15" t="s">
        <v>14324</v>
      </c>
      <c r="E416" s="15" t="s">
        <v>14325</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13770</v>
      </c>
      <c r="C419" t="s">
        <v>890</v>
      </c>
      <c r="D419" s="15" t="s">
        <v>14326</v>
      </c>
      <c r="E419" s="15" t="s">
        <v>14327</v>
      </c>
    </row>
    <row r="420" spans="1:5" x14ac:dyDescent="0.25">
      <c r="A420">
        <v>419</v>
      </c>
      <c r="B420" s="15" t="s">
        <v>1905</v>
      </c>
      <c r="C420" t="s">
        <v>1178</v>
      </c>
      <c r="D420" s="15" t="s">
        <v>14328</v>
      </c>
      <c r="E420" s="15" t="s">
        <v>14304</v>
      </c>
    </row>
    <row r="421" spans="1:5" x14ac:dyDescent="0.25">
      <c r="A421">
        <v>420</v>
      </c>
      <c r="B421" s="15" t="s">
        <v>1792</v>
      </c>
      <c r="C421" t="s">
        <v>1167</v>
      </c>
      <c r="D421" s="15" t="s">
        <v>968</v>
      </c>
      <c r="E421" s="15" t="s">
        <v>969</v>
      </c>
    </row>
    <row r="422" spans="1:5" x14ac:dyDescent="0.25">
      <c r="A422">
        <v>421</v>
      </c>
      <c r="B422" s="15" t="s">
        <v>1907</v>
      </c>
      <c r="C422" t="s">
        <v>888</v>
      </c>
      <c r="D422" s="15" t="s">
        <v>8229</v>
      </c>
      <c r="E422" s="15" t="s">
        <v>8230</v>
      </c>
    </row>
    <row r="423" spans="1:5" x14ac:dyDescent="0.25">
      <c r="A423">
        <v>422</v>
      </c>
      <c r="B423" s="15" t="s">
        <v>129</v>
      </c>
      <c r="C423" t="s">
        <v>888</v>
      </c>
      <c r="D423" s="15" t="s">
        <v>489</v>
      </c>
      <c r="E423" s="15" t="s">
        <v>490</v>
      </c>
    </row>
    <row r="424" spans="1:5" x14ac:dyDescent="0.25">
      <c r="A424">
        <v>423</v>
      </c>
      <c r="B424" s="15" t="s">
        <v>9043</v>
      </c>
      <c r="C424" t="s">
        <v>876</v>
      </c>
      <c r="D424" s="15" t="s">
        <v>9097</v>
      </c>
      <c r="E424" s="15" t="s">
        <v>9098</v>
      </c>
    </row>
    <row r="425" spans="1:5" x14ac:dyDescent="0.25">
      <c r="A425">
        <v>424</v>
      </c>
      <c r="B425" s="15" t="s">
        <v>13771</v>
      </c>
      <c r="C425" t="s">
        <v>885</v>
      </c>
      <c r="D425" s="15" t="s">
        <v>14329</v>
      </c>
      <c r="E425" s="15" t="s">
        <v>14330</v>
      </c>
    </row>
    <row r="426" spans="1:5" x14ac:dyDescent="0.25">
      <c r="A426">
        <v>425</v>
      </c>
      <c r="B426" s="15" t="s">
        <v>8315</v>
      </c>
      <c r="C426" t="s">
        <v>1174</v>
      </c>
      <c r="D426" s="15" t="s">
        <v>8354</v>
      </c>
      <c r="E426" s="15" t="s">
        <v>8355</v>
      </c>
    </row>
    <row r="427" spans="1:5" x14ac:dyDescent="0.25">
      <c r="A427">
        <v>426</v>
      </c>
      <c r="B427" s="15" t="s">
        <v>1900</v>
      </c>
      <c r="C427" t="s">
        <v>1167</v>
      </c>
      <c r="D427" s="15" t="s">
        <v>14166</v>
      </c>
      <c r="E427" s="15" t="s">
        <v>14207</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13772</v>
      </c>
      <c r="C434" t="s">
        <v>882</v>
      </c>
      <c r="D434" s="15" t="s">
        <v>14331</v>
      </c>
      <c r="E434" s="15" t="s">
        <v>14332</v>
      </c>
    </row>
    <row r="435" spans="1:5" x14ac:dyDescent="0.25">
      <c r="A435">
        <v>434</v>
      </c>
      <c r="B435" s="15" t="s">
        <v>13773</v>
      </c>
      <c r="C435" t="s">
        <v>882</v>
      </c>
      <c r="D435" s="15" t="s">
        <v>14218</v>
      </c>
      <c r="E435" s="15" t="s">
        <v>14333</v>
      </c>
    </row>
    <row r="436" spans="1:5" x14ac:dyDescent="0.25">
      <c r="A436">
        <v>435</v>
      </c>
      <c r="B436" s="15" t="s">
        <v>128</v>
      </c>
      <c r="C436" t="s">
        <v>881</v>
      </c>
      <c r="D436" s="15" t="s">
        <v>487</v>
      </c>
      <c r="E436" s="15" t="s">
        <v>488</v>
      </c>
    </row>
    <row r="437" spans="1:5" x14ac:dyDescent="0.25">
      <c r="A437">
        <v>436</v>
      </c>
      <c r="B437" s="15" t="s">
        <v>13774</v>
      </c>
      <c r="C437" t="s">
        <v>1178</v>
      </c>
      <c r="D437" s="15" t="s">
        <v>14334</v>
      </c>
      <c r="E437" s="15" t="s">
        <v>14276</v>
      </c>
    </row>
    <row r="438" spans="1:5" x14ac:dyDescent="0.25">
      <c r="A438">
        <v>437</v>
      </c>
      <c r="B438" s="15" t="s">
        <v>8103</v>
      </c>
      <c r="C438" t="s">
        <v>885</v>
      </c>
      <c r="D438" s="15" t="s">
        <v>8231</v>
      </c>
      <c r="E438" s="15" t="s">
        <v>8232</v>
      </c>
    </row>
    <row r="439" spans="1:5" x14ac:dyDescent="0.25">
      <c r="A439">
        <v>438</v>
      </c>
      <c r="B439" s="15" t="s">
        <v>127</v>
      </c>
      <c r="C439" t="s">
        <v>1178</v>
      </c>
      <c r="D439" s="15" t="s">
        <v>485</v>
      </c>
      <c r="E439" s="15" t="s">
        <v>486</v>
      </c>
    </row>
    <row r="440" spans="1:5" x14ac:dyDescent="0.25">
      <c r="A440">
        <v>439</v>
      </c>
      <c r="B440" s="15" t="s">
        <v>13775</v>
      </c>
      <c r="C440" t="s">
        <v>1174</v>
      </c>
      <c r="D440" s="15" t="s">
        <v>14335</v>
      </c>
      <c r="E440" s="15" t="s">
        <v>14336</v>
      </c>
    </row>
    <row r="441" spans="1:5" x14ac:dyDescent="0.25">
      <c r="A441">
        <v>440</v>
      </c>
      <c r="B441" s="15" t="s">
        <v>1909</v>
      </c>
      <c r="C441" t="s">
        <v>890</v>
      </c>
      <c r="D441" s="15" t="s">
        <v>14337</v>
      </c>
      <c r="E441" s="15" t="s">
        <v>14338</v>
      </c>
    </row>
    <row r="442" spans="1:5" x14ac:dyDescent="0.25">
      <c r="A442">
        <v>441</v>
      </c>
      <c r="B442" s="15" t="s">
        <v>2530</v>
      </c>
      <c r="C442" t="s">
        <v>1177</v>
      </c>
      <c r="D442" s="15" t="s">
        <v>2556</v>
      </c>
      <c r="E442" s="15" t="s">
        <v>2557</v>
      </c>
    </row>
    <row r="443" spans="1:5" x14ac:dyDescent="0.25">
      <c r="A443">
        <v>442</v>
      </c>
      <c r="B443" s="15" t="s">
        <v>13776</v>
      </c>
      <c r="C443" t="s">
        <v>1174</v>
      </c>
      <c r="D443" s="15" t="s">
        <v>14339</v>
      </c>
      <c r="E443" s="15" t="s">
        <v>14340</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13777</v>
      </c>
      <c r="C446" t="s">
        <v>1178</v>
      </c>
      <c r="D446" s="15" t="s">
        <v>14339</v>
      </c>
      <c r="E446" s="15" t="s">
        <v>14341</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6845</v>
      </c>
      <c r="C449" t="s">
        <v>885</v>
      </c>
      <c r="D449" s="15" t="s">
        <v>7108</v>
      </c>
      <c r="E449" s="15" t="s">
        <v>7109</v>
      </c>
    </row>
    <row r="450" spans="1:5" x14ac:dyDescent="0.25">
      <c r="A450">
        <v>449</v>
      </c>
      <c r="B450" s="15" t="s">
        <v>4742</v>
      </c>
      <c r="C450" t="s">
        <v>1179</v>
      </c>
      <c r="D450" s="15" t="s">
        <v>4863</v>
      </c>
      <c r="E450" s="15" t="s">
        <v>4864</v>
      </c>
    </row>
    <row r="451" spans="1:5" x14ac:dyDescent="0.25">
      <c r="A451">
        <v>450</v>
      </c>
      <c r="B451" s="15" t="s">
        <v>13778</v>
      </c>
      <c r="C451" t="s">
        <v>882</v>
      </c>
      <c r="D451" s="15" t="s">
        <v>14189</v>
      </c>
      <c r="E451" s="15" t="s">
        <v>14152</v>
      </c>
    </row>
    <row r="452" spans="1:5" x14ac:dyDescent="0.25">
      <c r="A452">
        <v>451</v>
      </c>
      <c r="B452" s="15" t="s">
        <v>126</v>
      </c>
      <c r="C452" t="s">
        <v>876</v>
      </c>
      <c r="D452" s="15" t="s">
        <v>483</v>
      </c>
      <c r="E452" s="15" t="s">
        <v>484</v>
      </c>
    </row>
    <row r="453" spans="1:5" x14ac:dyDescent="0.25">
      <c r="A453">
        <v>452</v>
      </c>
      <c r="B453" s="15" t="s">
        <v>6533</v>
      </c>
      <c r="C453" t="s">
        <v>1174</v>
      </c>
      <c r="D453" s="15" t="s">
        <v>7110</v>
      </c>
      <c r="E453" s="15" t="s">
        <v>7111</v>
      </c>
    </row>
    <row r="454" spans="1:5" x14ac:dyDescent="0.25">
      <c r="A454">
        <v>453</v>
      </c>
      <c r="B454" s="15" t="s">
        <v>13779</v>
      </c>
      <c r="C454" t="s">
        <v>876</v>
      </c>
      <c r="D454" s="15" t="s">
        <v>14342</v>
      </c>
      <c r="E454" s="15" t="s">
        <v>14343</v>
      </c>
    </row>
    <row r="455" spans="1:5" x14ac:dyDescent="0.25">
      <c r="A455">
        <v>454</v>
      </c>
      <c r="B455" s="15" t="s">
        <v>8312</v>
      </c>
      <c r="C455" t="s">
        <v>1179</v>
      </c>
      <c r="D455" s="15" t="s">
        <v>8356</v>
      </c>
      <c r="E455" s="15" t="s">
        <v>8357</v>
      </c>
    </row>
    <row r="456" spans="1:5" x14ac:dyDescent="0.25">
      <c r="A456">
        <v>455</v>
      </c>
      <c r="B456" s="15" t="s">
        <v>8307</v>
      </c>
      <c r="C456" t="s">
        <v>882</v>
      </c>
      <c r="D456" s="15" t="s">
        <v>8358</v>
      </c>
      <c r="E456" s="15" t="s">
        <v>8359</v>
      </c>
    </row>
    <row r="457" spans="1:5" x14ac:dyDescent="0.25">
      <c r="A457">
        <v>456</v>
      </c>
      <c r="B457" s="15" t="s">
        <v>2524</v>
      </c>
      <c r="C457" t="s">
        <v>1179</v>
      </c>
      <c r="D457" s="15" t="s">
        <v>2552</v>
      </c>
      <c r="E457" s="15" t="s">
        <v>2553</v>
      </c>
    </row>
    <row r="458" spans="1:5" x14ac:dyDescent="0.25">
      <c r="A458">
        <v>457</v>
      </c>
      <c r="B458" s="15" t="s">
        <v>6687</v>
      </c>
      <c r="C458" t="s">
        <v>1174</v>
      </c>
      <c r="D458" s="15" t="s">
        <v>7112</v>
      </c>
      <c r="E458" s="15" t="s">
        <v>7113</v>
      </c>
    </row>
    <row r="459" spans="1:5" x14ac:dyDescent="0.25">
      <c r="A459">
        <v>458</v>
      </c>
      <c r="B459" s="15" t="s">
        <v>2528</v>
      </c>
      <c r="C459" t="s">
        <v>890</v>
      </c>
      <c r="D459" s="15" t="s">
        <v>2554</v>
      </c>
      <c r="E459" s="15" t="s">
        <v>2555</v>
      </c>
    </row>
    <row r="460" spans="1:5" x14ac:dyDescent="0.25">
      <c r="A460">
        <v>459</v>
      </c>
      <c r="B460" s="15" t="s">
        <v>9359</v>
      </c>
      <c r="C460" t="s">
        <v>885</v>
      </c>
      <c r="D460" s="15" t="s">
        <v>11968</v>
      </c>
      <c r="E460" s="15" t="s">
        <v>11969</v>
      </c>
    </row>
    <row r="461" spans="1:5" x14ac:dyDescent="0.25">
      <c r="A461">
        <v>460</v>
      </c>
      <c r="B461" s="15" t="s">
        <v>13780</v>
      </c>
      <c r="C461" t="s">
        <v>1177</v>
      </c>
      <c r="D461" s="15" t="s">
        <v>14344</v>
      </c>
      <c r="E461" s="15" t="s">
        <v>14154</v>
      </c>
    </row>
    <row r="462" spans="1:5" x14ac:dyDescent="0.25">
      <c r="A462">
        <v>461</v>
      </c>
      <c r="B462" s="15" t="s">
        <v>8300</v>
      </c>
      <c r="C462" t="s">
        <v>876</v>
      </c>
      <c r="D462" s="15" t="s">
        <v>8360</v>
      </c>
      <c r="E462" s="15" t="s">
        <v>8361</v>
      </c>
    </row>
    <row r="463" spans="1:5" x14ac:dyDescent="0.25">
      <c r="A463">
        <v>462</v>
      </c>
      <c r="B463" s="15" t="s">
        <v>13781</v>
      </c>
      <c r="C463" t="s">
        <v>876</v>
      </c>
      <c r="D463" s="15" t="s">
        <v>14345</v>
      </c>
      <c r="E463" s="15" t="s">
        <v>14225</v>
      </c>
    </row>
    <row r="464" spans="1:5" x14ac:dyDescent="0.25">
      <c r="A464">
        <v>463</v>
      </c>
      <c r="B464" s="15" t="s">
        <v>3087</v>
      </c>
      <c r="C464" t="s">
        <v>1179</v>
      </c>
      <c r="D464" s="15" t="s">
        <v>3109</v>
      </c>
      <c r="E464" s="15" t="s">
        <v>3110</v>
      </c>
    </row>
    <row r="465" spans="1:5" x14ac:dyDescent="0.25">
      <c r="A465">
        <v>464</v>
      </c>
      <c r="B465" s="15" t="s">
        <v>13782</v>
      </c>
      <c r="C465" t="s">
        <v>882</v>
      </c>
      <c r="D465" s="15" t="s">
        <v>14189</v>
      </c>
      <c r="E465" s="15" t="s">
        <v>14346</v>
      </c>
    </row>
    <row r="466" spans="1:5" x14ac:dyDescent="0.25">
      <c r="A466">
        <v>465</v>
      </c>
      <c r="B466" s="15" t="s">
        <v>8296</v>
      </c>
      <c r="C466" t="s">
        <v>1178</v>
      </c>
      <c r="D466" s="15" t="s">
        <v>8362</v>
      </c>
      <c r="E466" s="15" t="s">
        <v>8363</v>
      </c>
    </row>
    <row r="467" spans="1:5" x14ac:dyDescent="0.25">
      <c r="A467">
        <v>466</v>
      </c>
      <c r="B467" s="15" t="s">
        <v>8292</v>
      </c>
      <c r="C467" t="s">
        <v>885</v>
      </c>
      <c r="D467" s="15" t="s">
        <v>8364</v>
      </c>
      <c r="E467" s="15" t="s">
        <v>8365</v>
      </c>
    </row>
    <row r="468" spans="1:5" x14ac:dyDescent="0.25">
      <c r="A468">
        <v>467</v>
      </c>
      <c r="B468" s="15" t="s">
        <v>3083</v>
      </c>
      <c r="C468" t="s">
        <v>1178</v>
      </c>
      <c r="D468" s="15" t="s">
        <v>3107</v>
      </c>
      <c r="E468" s="15" t="s">
        <v>3108</v>
      </c>
    </row>
    <row r="469" spans="1:5" x14ac:dyDescent="0.25">
      <c r="A469">
        <v>468</v>
      </c>
      <c r="B469" s="15" t="s">
        <v>13783</v>
      </c>
      <c r="C469" t="s">
        <v>876</v>
      </c>
      <c r="D469" s="15" t="s">
        <v>14143</v>
      </c>
      <c r="E469" s="15" t="s">
        <v>14347</v>
      </c>
    </row>
    <row r="470" spans="1:5" x14ac:dyDescent="0.25">
      <c r="A470">
        <v>469</v>
      </c>
      <c r="B470" s="15" t="s">
        <v>911</v>
      </c>
      <c r="C470" t="s">
        <v>888</v>
      </c>
      <c r="D470" s="15" t="s">
        <v>928</v>
      </c>
      <c r="E470" s="15" t="s">
        <v>929</v>
      </c>
    </row>
    <row r="471" spans="1:5" x14ac:dyDescent="0.25">
      <c r="A471">
        <v>470</v>
      </c>
      <c r="B471" s="15" t="s">
        <v>13784</v>
      </c>
      <c r="C471" t="s">
        <v>890</v>
      </c>
      <c r="D471" s="15" t="s">
        <v>14345</v>
      </c>
      <c r="E471" s="15" t="s">
        <v>14301</v>
      </c>
    </row>
    <row r="472" spans="1:5" x14ac:dyDescent="0.25">
      <c r="A472">
        <v>471</v>
      </c>
      <c r="B472" s="15" t="s">
        <v>13785</v>
      </c>
      <c r="C472" t="s">
        <v>1177</v>
      </c>
      <c r="D472" s="15" t="s">
        <v>14348</v>
      </c>
      <c r="E472" s="15" t="s">
        <v>14198</v>
      </c>
    </row>
    <row r="473" spans="1:5" x14ac:dyDescent="0.25">
      <c r="A473">
        <v>472</v>
      </c>
      <c r="B473" s="15" t="s">
        <v>1912</v>
      </c>
      <c r="C473" t="s">
        <v>1179</v>
      </c>
      <c r="D473" s="15" t="s">
        <v>14349</v>
      </c>
      <c r="E473" s="15" t="s">
        <v>14350</v>
      </c>
    </row>
    <row r="474" spans="1:5" x14ac:dyDescent="0.25">
      <c r="A474">
        <v>473</v>
      </c>
      <c r="B474" s="15" t="s">
        <v>13786</v>
      </c>
      <c r="C474" t="s">
        <v>882</v>
      </c>
      <c r="D474" s="15" t="s">
        <v>14351</v>
      </c>
      <c r="E474" s="15" t="s">
        <v>14352</v>
      </c>
    </row>
    <row r="475" spans="1:5" x14ac:dyDescent="0.25">
      <c r="A475">
        <v>474</v>
      </c>
      <c r="B475" s="15" t="s">
        <v>125</v>
      </c>
      <c r="C475" t="s">
        <v>1179</v>
      </c>
      <c r="D475" s="15" t="s">
        <v>481</v>
      </c>
      <c r="E475" s="15" t="s">
        <v>482</v>
      </c>
    </row>
    <row r="476" spans="1:5" x14ac:dyDescent="0.25">
      <c r="A476">
        <v>475</v>
      </c>
      <c r="B476" s="15" t="s">
        <v>13787</v>
      </c>
      <c r="C476" t="s">
        <v>161</v>
      </c>
      <c r="D476" s="15" t="s">
        <v>14353</v>
      </c>
      <c r="E476" s="15" t="s">
        <v>14354</v>
      </c>
    </row>
    <row r="477" spans="1:5" x14ac:dyDescent="0.25">
      <c r="A477">
        <v>476</v>
      </c>
      <c r="B477" s="15" t="s">
        <v>6679</v>
      </c>
      <c r="C477" t="s">
        <v>1174</v>
      </c>
      <c r="D477" s="15" t="s">
        <v>7114</v>
      </c>
      <c r="E477" s="15" t="s">
        <v>7115</v>
      </c>
    </row>
    <row r="478" spans="1:5" x14ac:dyDescent="0.25">
      <c r="A478">
        <v>477</v>
      </c>
      <c r="B478" s="15" t="s">
        <v>8289</v>
      </c>
      <c r="C478" t="s">
        <v>1178</v>
      </c>
      <c r="D478" s="15" t="s">
        <v>8366</v>
      </c>
      <c r="E478" s="15" t="s">
        <v>8367</v>
      </c>
    </row>
    <row r="479" spans="1:5" x14ac:dyDescent="0.25">
      <c r="A479">
        <v>478</v>
      </c>
      <c r="B479" s="15" t="s">
        <v>13788</v>
      </c>
      <c r="C479" t="s">
        <v>882</v>
      </c>
      <c r="D479" s="15" t="s">
        <v>14355</v>
      </c>
      <c r="E479" s="15" t="s">
        <v>14356</v>
      </c>
    </row>
    <row r="480" spans="1:5" x14ac:dyDescent="0.25">
      <c r="A480">
        <v>479</v>
      </c>
      <c r="B480" s="15" t="s">
        <v>13789</v>
      </c>
      <c r="C480" t="s">
        <v>882</v>
      </c>
      <c r="D480" s="15" t="s">
        <v>14351</v>
      </c>
      <c r="E480" s="15" t="s">
        <v>14137</v>
      </c>
    </row>
    <row r="481" spans="1:5" x14ac:dyDescent="0.25">
      <c r="A481">
        <v>480</v>
      </c>
      <c r="B481" s="15" t="s">
        <v>13790</v>
      </c>
      <c r="C481" t="s">
        <v>1178</v>
      </c>
      <c r="D481" s="15" t="s">
        <v>14357</v>
      </c>
      <c r="E481" s="15" t="s">
        <v>14358</v>
      </c>
    </row>
    <row r="482" spans="1:5" x14ac:dyDescent="0.25">
      <c r="A482">
        <v>481</v>
      </c>
      <c r="B482" s="15" t="s">
        <v>3745</v>
      </c>
      <c r="C482" t="s">
        <v>876</v>
      </c>
      <c r="D482" s="15" t="s">
        <v>4013</v>
      </c>
      <c r="E482" s="15" t="s">
        <v>4014</v>
      </c>
    </row>
    <row r="483" spans="1:5" x14ac:dyDescent="0.25">
      <c r="A483">
        <v>482</v>
      </c>
      <c r="B483" s="15" t="s">
        <v>8284</v>
      </c>
      <c r="C483" t="s">
        <v>890</v>
      </c>
      <c r="D483" s="15" t="s">
        <v>8368</v>
      </c>
      <c r="E483" s="15" t="s">
        <v>8369</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13791</v>
      </c>
      <c r="C486" t="s">
        <v>1178</v>
      </c>
      <c r="D486" s="15" t="s">
        <v>14359</v>
      </c>
      <c r="E486" s="15" t="s">
        <v>14200</v>
      </c>
    </row>
    <row r="487" spans="1:5" x14ac:dyDescent="0.25">
      <c r="A487">
        <v>486</v>
      </c>
      <c r="B487" s="15" t="s">
        <v>7425</v>
      </c>
      <c r="C487" t="s">
        <v>1208</v>
      </c>
      <c r="D487" s="15" t="s">
        <v>8080</v>
      </c>
      <c r="E487" s="15" t="s">
        <v>8081</v>
      </c>
    </row>
    <row r="488" spans="1:5" x14ac:dyDescent="0.25">
      <c r="A488">
        <v>487</v>
      </c>
      <c r="B488" s="15" t="s">
        <v>13792</v>
      </c>
      <c r="C488" t="s">
        <v>1178</v>
      </c>
      <c r="D488" s="15" t="s">
        <v>14360</v>
      </c>
      <c r="E488" s="15" t="s">
        <v>14213</v>
      </c>
    </row>
    <row r="489" spans="1:5" x14ac:dyDescent="0.25">
      <c r="A489">
        <v>488</v>
      </c>
      <c r="B489" s="15" t="s">
        <v>13793</v>
      </c>
      <c r="C489" t="s">
        <v>1208</v>
      </c>
      <c r="D489" s="15" t="s">
        <v>14361</v>
      </c>
      <c r="E489" s="15" t="s">
        <v>14362</v>
      </c>
    </row>
    <row r="490" spans="1:5" x14ac:dyDescent="0.25">
      <c r="A490">
        <v>489</v>
      </c>
      <c r="B490" s="15" t="s">
        <v>13794</v>
      </c>
      <c r="C490" t="s">
        <v>1177</v>
      </c>
      <c r="D490" s="15" t="s">
        <v>14363</v>
      </c>
      <c r="E490" s="15" t="s">
        <v>14364</v>
      </c>
    </row>
    <row r="491" spans="1:5" x14ac:dyDescent="0.25">
      <c r="A491">
        <v>490</v>
      </c>
      <c r="B491" s="15" t="s">
        <v>4741</v>
      </c>
      <c r="C491" t="s">
        <v>1174</v>
      </c>
      <c r="D491" s="15" t="s">
        <v>4861</v>
      </c>
      <c r="E491" s="15" t="s">
        <v>4862</v>
      </c>
    </row>
    <row r="492" spans="1:5" x14ac:dyDescent="0.25">
      <c r="A492">
        <v>491</v>
      </c>
      <c r="B492" s="15" t="s">
        <v>9367</v>
      </c>
      <c r="C492" t="s">
        <v>1174</v>
      </c>
      <c r="D492" s="15" t="s">
        <v>11970</v>
      </c>
      <c r="E492" s="15" t="s">
        <v>11971</v>
      </c>
    </row>
    <row r="493" spans="1:5" x14ac:dyDescent="0.25">
      <c r="A493">
        <v>492</v>
      </c>
      <c r="B493" s="15" t="s">
        <v>13795</v>
      </c>
      <c r="C493" t="s">
        <v>1178</v>
      </c>
      <c r="D493" s="15" t="s">
        <v>14365</v>
      </c>
      <c r="E493" s="15" t="s">
        <v>14196</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13796</v>
      </c>
      <c r="C497" t="s">
        <v>876</v>
      </c>
      <c r="D497" s="15" t="s">
        <v>14366</v>
      </c>
      <c r="E497" s="15" t="s">
        <v>14367</v>
      </c>
    </row>
    <row r="498" spans="1:5" x14ac:dyDescent="0.25">
      <c r="A498">
        <v>497</v>
      </c>
      <c r="B498" s="15" t="s">
        <v>13797</v>
      </c>
      <c r="C498" t="s">
        <v>1174</v>
      </c>
      <c r="D498" s="15" t="s">
        <v>14368</v>
      </c>
      <c r="E498" s="15" t="s">
        <v>14369</v>
      </c>
    </row>
    <row r="499" spans="1:5" x14ac:dyDescent="0.25">
      <c r="A499">
        <v>498</v>
      </c>
      <c r="B499" s="15" t="s">
        <v>2042</v>
      </c>
      <c r="C499" t="s">
        <v>882</v>
      </c>
      <c r="D499" s="15" t="s">
        <v>2093</v>
      </c>
      <c r="E499" s="15" t="s">
        <v>2094</v>
      </c>
    </row>
    <row r="500" spans="1:5" x14ac:dyDescent="0.25">
      <c r="A500">
        <v>499</v>
      </c>
      <c r="B500" s="15" t="s">
        <v>13798</v>
      </c>
      <c r="C500" t="s">
        <v>885</v>
      </c>
      <c r="D500" s="15" t="s">
        <v>14370</v>
      </c>
      <c r="E500" s="15" t="s">
        <v>14371</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13799</v>
      </c>
      <c r="C503" t="s">
        <v>1179</v>
      </c>
      <c r="D503" s="15" t="s">
        <v>14372</v>
      </c>
      <c r="E503" s="15" t="s">
        <v>14373</v>
      </c>
    </row>
    <row r="504" spans="1:5" x14ac:dyDescent="0.25">
      <c r="A504">
        <v>503</v>
      </c>
      <c r="B504" s="15" t="s">
        <v>8278</v>
      </c>
      <c r="C504" t="s">
        <v>888</v>
      </c>
      <c r="D504" s="15" t="s">
        <v>8372</v>
      </c>
      <c r="E504" s="15" t="s">
        <v>8373</v>
      </c>
    </row>
    <row r="505" spans="1:5" x14ac:dyDescent="0.25">
      <c r="A505">
        <v>504</v>
      </c>
      <c r="B505" s="15" t="s">
        <v>13800</v>
      </c>
      <c r="C505" t="s">
        <v>1174</v>
      </c>
      <c r="D505" s="15" t="s">
        <v>14374</v>
      </c>
      <c r="E505" s="15" t="s">
        <v>14375</v>
      </c>
    </row>
    <row r="506" spans="1:5" x14ac:dyDescent="0.25">
      <c r="A506">
        <v>505</v>
      </c>
      <c r="B506" s="15" t="s">
        <v>122</v>
      </c>
      <c r="C506" t="s">
        <v>1167</v>
      </c>
      <c r="D506" s="15" t="s">
        <v>475</v>
      </c>
      <c r="E506" s="15" t="s">
        <v>476</v>
      </c>
    </row>
    <row r="507" spans="1:5" x14ac:dyDescent="0.25">
      <c r="A507">
        <v>506</v>
      </c>
      <c r="B507" s="15" t="s">
        <v>6672</v>
      </c>
      <c r="C507" t="s">
        <v>1174</v>
      </c>
      <c r="D507" s="15" t="s">
        <v>7116</v>
      </c>
      <c r="E507" s="15" t="s">
        <v>7117</v>
      </c>
    </row>
    <row r="508" spans="1:5" x14ac:dyDescent="0.25">
      <c r="A508">
        <v>507</v>
      </c>
      <c r="B508" s="15" t="s">
        <v>8273</v>
      </c>
      <c r="C508" t="s">
        <v>1178</v>
      </c>
      <c r="D508" s="15" t="s">
        <v>8374</v>
      </c>
      <c r="E508" s="15" t="s">
        <v>8375</v>
      </c>
    </row>
    <row r="509" spans="1:5" x14ac:dyDescent="0.25">
      <c r="A509">
        <v>508</v>
      </c>
      <c r="B509" s="15" t="s">
        <v>6695</v>
      </c>
      <c r="C509" t="s">
        <v>1179</v>
      </c>
      <c r="D509" s="15" t="s">
        <v>7118</v>
      </c>
      <c r="E509" s="15" t="s">
        <v>7119</v>
      </c>
    </row>
    <row r="510" spans="1:5" x14ac:dyDescent="0.25">
      <c r="A510">
        <v>509</v>
      </c>
      <c r="B510" s="15" t="s">
        <v>1807</v>
      </c>
      <c r="C510" t="s">
        <v>876</v>
      </c>
      <c r="D510" s="15" t="s">
        <v>1040</v>
      </c>
      <c r="E510" s="15" t="s">
        <v>1041</v>
      </c>
    </row>
    <row r="511" spans="1:5" x14ac:dyDescent="0.25">
      <c r="A511">
        <v>510</v>
      </c>
      <c r="B511" s="15" t="s">
        <v>13801</v>
      </c>
      <c r="C511" t="s">
        <v>876</v>
      </c>
      <c r="D511" s="15" t="s">
        <v>14345</v>
      </c>
      <c r="E511" s="15" t="s">
        <v>14376</v>
      </c>
    </row>
    <row r="512" spans="1:5" x14ac:dyDescent="0.25">
      <c r="A512">
        <v>511</v>
      </c>
      <c r="B512" s="15" t="s">
        <v>121</v>
      </c>
      <c r="C512" t="s">
        <v>1177</v>
      </c>
      <c r="D512" s="15" t="s">
        <v>473</v>
      </c>
      <c r="E512" s="15" t="s">
        <v>474</v>
      </c>
    </row>
    <row r="513" spans="1:5" x14ac:dyDescent="0.25">
      <c r="A513">
        <v>512</v>
      </c>
      <c r="B513" s="15" t="s">
        <v>8710</v>
      </c>
      <c r="C513" t="s">
        <v>1208</v>
      </c>
      <c r="D513" s="15" t="s">
        <v>8768</v>
      </c>
      <c r="E513" s="15" t="s">
        <v>8769</v>
      </c>
    </row>
    <row r="514" spans="1:5" x14ac:dyDescent="0.25">
      <c r="A514">
        <v>513</v>
      </c>
      <c r="B514" s="15" t="s">
        <v>13802</v>
      </c>
      <c r="C514" t="s">
        <v>1178</v>
      </c>
      <c r="D514" s="15" t="s">
        <v>14377</v>
      </c>
      <c r="E514" s="15" t="s">
        <v>14378</v>
      </c>
    </row>
    <row r="515" spans="1:5" x14ac:dyDescent="0.25">
      <c r="A515">
        <v>514</v>
      </c>
      <c r="B515" s="15" t="s">
        <v>12264</v>
      </c>
      <c r="C515" t="s">
        <v>1174</v>
      </c>
      <c r="D515" s="15" t="s">
        <v>12669</v>
      </c>
      <c r="E515" s="15" t="s">
        <v>12670</v>
      </c>
    </row>
    <row r="516" spans="1:5" x14ac:dyDescent="0.25">
      <c r="A516">
        <v>515</v>
      </c>
      <c r="B516" s="15" t="s">
        <v>13803</v>
      </c>
      <c r="C516" t="s">
        <v>890</v>
      </c>
      <c r="D516" s="15" t="s">
        <v>14379</v>
      </c>
      <c r="E516" s="15" t="s">
        <v>14380</v>
      </c>
    </row>
    <row r="517" spans="1:5" x14ac:dyDescent="0.25">
      <c r="A517">
        <v>516</v>
      </c>
      <c r="B517" s="15" t="s">
        <v>9400</v>
      </c>
      <c r="C517" t="s">
        <v>876</v>
      </c>
      <c r="D517" s="15" t="s">
        <v>11972</v>
      </c>
      <c r="E517" s="15" t="s">
        <v>11973</v>
      </c>
    </row>
    <row r="518" spans="1:5" x14ac:dyDescent="0.25">
      <c r="A518">
        <v>517</v>
      </c>
      <c r="B518" s="15" t="s">
        <v>13804</v>
      </c>
      <c r="C518" t="s">
        <v>1177</v>
      </c>
      <c r="D518" s="15" t="s">
        <v>14381</v>
      </c>
      <c r="E518" s="15" t="s">
        <v>14142</v>
      </c>
    </row>
    <row r="519" spans="1:5" x14ac:dyDescent="0.25">
      <c r="A519">
        <v>518</v>
      </c>
      <c r="B519" s="15" t="s">
        <v>9405</v>
      </c>
      <c r="C519" t="s">
        <v>1177</v>
      </c>
      <c r="D519" s="15" t="s">
        <v>11974</v>
      </c>
      <c r="E519" s="15" t="s">
        <v>11975</v>
      </c>
    </row>
    <row r="520" spans="1:5" x14ac:dyDescent="0.25">
      <c r="A520">
        <v>519</v>
      </c>
      <c r="B520" s="15" t="s">
        <v>13805</v>
      </c>
      <c r="C520" t="s">
        <v>1178</v>
      </c>
      <c r="D520" s="15">
        <v>0</v>
      </c>
      <c r="E520" s="15">
        <v>0</v>
      </c>
    </row>
    <row r="521" spans="1:5" x14ac:dyDescent="0.25">
      <c r="A521">
        <v>520</v>
      </c>
      <c r="B521" s="15" t="s">
        <v>8705</v>
      </c>
      <c r="C521" t="s">
        <v>882</v>
      </c>
      <c r="D521" s="15" t="s">
        <v>8770</v>
      </c>
      <c r="E521" s="15" t="s">
        <v>8771</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8698</v>
      </c>
      <c r="C524" t="s">
        <v>882</v>
      </c>
      <c r="D524" s="15" t="s">
        <v>8772</v>
      </c>
      <c r="E524" s="15" t="s">
        <v>8773</v>
      </c>
    </row>
    <row r="525" spans="1:5" x14ac:dyDescent="0.25">
      <c r="A525">
        <v>524</v>
      </c>
      <c r="B525" s="15" t="s">
        <v>13806</v>
      </c>
      <c r="C525" t="s">
        <v>890</v>
      </c>
      <c r="D525" s="15" t="s">
        <v>14382</v>
      </c>
      <c r="E525" s="15" t="s">
        <v>14219</v>
      </c>
    </row>
    <row r="526" spans="1:5" x14ac:dyDescent="0.25">
      <c r="A526">
        <v>525</v>
      </c>
      <c r="B526" s="15" t="s">
        <v>13807</v>
      </c>
      <c r="C526" t="s">
        <v>885</v>
      </c>
      <c r="D526" s="15" t="s">
        <v>14141</v>
      </c>
      <c r="E526" s="15" t="s">
        <v>14383</v>
      </c>
    </row>
    <row r="527" spans="1:5" x14ac:dyDescent="0.25">
      <c r="A527">
        <v>526</v>
      </c>
      <c r="B527" s="15" t="s">
        <v>13808</v>
      </c>
      <c r="C527" t="s">
        <v>882</v>
      </c>
      <c r="D527" s="15" t="s">
        <v>14195</v>
      </c>
      <c r="E527" s="15" t="s">
        <v>14384</v>
      </c>
    </row>
    <row r="528" spans="1:5" x14ac:dyDescent="0.25">
      <c r="A528">
        <v>527</v>
      </c>
      <c r="B528" s="15" t="s">
        <v>13809</v>
      </c>
      <c r="C528" t="s">
        <v>1167</v>
      </c>
      <c r="D528" s="15" t="s">
        <v>14385</v>
      </c>
      <c r="E528" s="15" t="s">
        <v>14259</v>
      </c>
    </row>
    <row r="529" spans="1:5" x14ac:dyDescent="0.25">
      <c r="A529">
        <v>528</v>
      </c>
      <c r="B529" s="15" t="s">
        <v>9424</v>
      </c>
      <c r="C529" t="s">
        <v>1174</v>
      </c>
      <c r="D529" s="15" t="s">
        <v>11976</v>
      </c>
      <c r="E529" s="15" t="s">
        <v>11977</v>
      </c>
    </row>
    <row r="530" spans="1:5" x14ac:dyDescent="0.25">
      <c r="A530">
        <v>529</v>
      </c>
      <c r="B530" s="15" t="s">
        <v>5402</v>
      </c>
      <c r="C530" t="s">
        <v>876</v>
      </c>
      <c r="D530" s="15" t="s">
        <v>5601</v>
      </c>
      <c r="E530" s="15" t="s">
        <v>5602</v>
      </c>
    </row>
    <row r="531" spans="1:5" x14ac:dyDescent="0.25">
      <c r="A531">
        <v>530</v>
      </c>
      <c r="B531" s="15" t="s">
        <v>130</v>
      </c>
      <c r="C531" t="s">
        <v>1177</v>
      </c>
      <c r="D531" s="15" t="s">
        <v>491</v>
      </c>
      <c r="E531" s="15" t="s">
        <v>492</v>
      </c>
    </row>
    <row r="532" spans="1:5" x14ac:dyDescent="0.25">
      <c r="A532">
        <v>531</v>
      </c>
      <c r="B532" s="15" t="s">
        <v>13810</v>
      </c>
      <c r="C532" t="s">
        <v>1178</v>
      </c>
      <c r="D532" s="15" t="s">
        <v>14386</v>
      </c>
      <c r="E532" s="15" t="s">
        <v>14323</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8082</v>
      </c>
    </row>
    <row r="536" spans="1:5" x14ac:dyDescent="0.25">
      <c r="A536">
        <v>535</v>
      </c>
      <c r="B536" s="15" t="s">
        <v>13811</v>
      </c>
      <c r="C536" t="s">
        <v>890</v>
      </c>
      <c r="D536" s="15" t="s">
        <v>14342</v>
      </c>
      <c r="E536" s="15" t="s">
        <v>14387</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13812</v>
      </c>
      <c r="C541" t="s">
        <v>890</v>
      </c>
      <c r="D541" s="15" t="s">
        <v>14379</v>
      </c>
      <c r="E541" s="15" t="s">
        <v>14388</v>
      </c>
    </row>
    <row r="542" spans="1:5" x14ac:dyDescent="0.25">
      <c r="A542">
        <v>541</v>
      </c>
      <c r="B542" s="15" t="s">
        <v>4739</v>
      </c>
      <c r="C542" t="s">
        <v>888</v>
      </c>
      <c r="D542" s="15" t="s">
        <v>4857</v>
      </c>
      <c r="E542" s="15" t="s">
        <v>4858</v>
      </c>
    </row>
    <row r="543" spans="1:5" x14ac:dyDescent="0.25">
      <c r="A543">
        <v>542</v>
      </c>
      <c r="B543" s="15" t="s">
        <v>6996</v>
      </c>
      <c r="C543" t="s">
        <v>1174</v>
      </c>
      <c r="D543" s="15" t="s">
        <v>7120</v>
      </c>
      <c r="E543" s="15" t="s">
        <v>7121</v>
      </c>
    </row>
    <row r="544" spans="1:5" x14ac:dyDescent="0.25">
      <c r="A544">
        <v>543</v>
      </c>
      <c r="B544" s="15" t="s">
        <v>13813</v>
      </c>
      <c r="C544" t="s">
        <v>1174</v>
      </c>
      <c r="D544" s="15" t="s">
        <v>14389</v>
      </c>
      <c r="E544" s="15" t="s">
        <v>14390</v>
      </c>
    </row>
    <row r="545" spans="1:5" x14ac:dyDescent="0.25">
      <c r="A545">
        <v>544</v>
      </c>
      <c r="B545" s="15" t="s">
        <v>8693</v>
      </c>
      <c r="C545" t="s">
        <v>876</v>
      </c>
      <c r="D545" s="15" t="s">
        <v>8774</v>
      </c>
      <c r="E545" s="15" t="s">
        <v>8775</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14214</v>
      </c>
      <c r="E548" s="15" t="s">
        <v>14391</v>
      </c>
    </row>
    <row r="549" spans="1:5" x14ac:dyDescent="0.25">
      <c r="A549">
        <v>548</v>
      </c>
      <c r="B549" s="15" t="s">
        <v>7066</v>
      </c>
      <c r="C549" t="s">
        <v>876</v>
      </c>
      <c r="D549" s="15" t="s">
        <v>7122</v>
      </c>
      <c r="E549" s="15" t="s">
        <v>7123</v>
      </c>
    </row>
    <row r="550" spans="1:5" x14ac:dyDescent="0.25">
      <c r="A550">
        <v>549</v>
      </c>
      <c r="B550" s="15" t="s">
        <v>13292</v>
      </c>
      <c r="C550" t="s">
        <v>1174</v>
      </c>
      <c r="D550" s="15" t="s">
        <v>13489</v>
      </c>
      <c r="E550" s="15" t="s">
        <v>13490</v>
      </c>
    </row>
    <row r="551" spans="1:5" x14ac:dyDescent="0.25">
      <c r="A551">
        <v>550</v>
      </c>
      <c r="B551" s="15" t="s">
        <v>13814</v>
      </c>
      <c r="C551" t="s">
        <v>1178</v>
      </c>
      <c r="D551" s="15" t="s">
        <v>14392</v>
      </c>
      <c r="E551" s="15" t="s">
        <v>14347</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14267</v>
      </c>
      <c r="E554" s="15" t="s">
        <v>14384</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13815</v>
      </c>
      <c r="C558" t="s">
        <v>1179</v>
      </c>
      <c r="D558" s="15" t="s">
        <v>14289</v>
      </c>
      <c r="E558" s="15" t="s">
        <v>14393</v>
      </c>
    </row>
    <row r="559" spans="1:5" x14ac:dyDescent="0.25">
      <c r="A559">
        <v>558</v>
      </c>
      <c r="B559" s="15" t="s">
        <v>13816</v>
      </c>
      <c r="C559" t="s">
        <v>1177</v>
      </c>
      <c r="D559" s="15" t="s">
        <v>14394</v>
      </c>
      <c r="E559" s="15" t="s">
        <v>14395</v>
      </c>
    </row>
    <row r="560" spans="1:5" x14ac:dyDescent="0.25">
      <c r="A560">
        <v>559</v>
      </c>
      <c r="B560" s="15" t="s">
        <v>3130</v>
      </c>
      <c r="C560" t="s">
        <v>882</v>
      </c>
      <c r="D560" s="15" t="s">
        <v>3160</v>
      </c>
      <c r="E560" s="15" t="s">
        <v>3161</v>
      </c>
    </row>
    <row r="561" spans="1:5" x14ac:dyDescent="0.25">
      <c r="A561">
        <v>560</v>
      </c>
      <c r="B561" s="15" t="s">
        <v>8688</v>
      </c>
      <c r="C561" t="s">
        <v>885</v>
      </c>
      <c r="D561" s="15" t="s">
        <v>8776</v>
      </c>
      <c r="E561" s="15" t="s">
        <v>8777</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12447</v>
      </c>
      <c r="C564" t="s">
        <v>1174</v>
      </c>
      <c r="D564" s="15" t="s">
        <v>12671</v>
      </c>
      <c r="E564" s="15" t="s">
        <v>12672</v>
      </c>
    </row>
    <row r="565" spans="1:5" x14ac:dyDescent="0.25">
      <c r="A565">
        <v>564</v>
      </c>
      <c r="B565" s="15" t="s">
        <v>13817</v>
      </c>
      <c r="C565" t="s">
        <v>1178</v>
      </c>
      <c r="D565" s="15" t="s">
        <v>14396</v>
      </c>
      <c r="E565" s="15" t="s">
        <v>14282</v>
      </c>
    </row>
    <row r="566" spans="1:5" x14ac:dyDescent="0.25">
      <c r="A566">
        <v>565</v>
      </c>
      <c r="B566" s="15" t="s">
        <v>3134</v>
      </c>
      <c r="C566" t="s">
        <v>881</v>
      </c>
      <c r="D566" s="15" t="s">
        <v>3162</v>
      </c>
      <c r="E566" s="15" t="s">
        <v>3163</v>
      </c>
    </row>
    <row r="567" spans="1:5" x14ac:dyDescent="0.25">
      <c r="A567">
        <v>566</v>
      </c>
      <c r="B567" s="15" t="s">
        <v>7972</v>
      </c>
      <c r="C567" t="s">
        <v>876</v>
      </c>
      <c r="D567" s="15" t="s">
        <v>8083</v>
      </c>
      <c r="E567" s="15" t="s">
        <v>8084</v>
      </c>
    </row>
    <row r="568" spans="1:5" x14ac:dyDescent="0.25">
      <c r="A568">
        <v>567</v>
      </c>
      <c r="B568" s="15" t="s">
        <v>120</v>
      </c>
      <c r="C568" t="s">
        <v>882</v>
      </c>
      <c r="D568" s="15" t="s">
        <v>471</v>
      </c>
      <c r="E568" s="15" t="s">
        <v>472</v>
      </c>
    </row>
    <row r="569" spans="1:5" x14ac:dyDescent="0.25">
      <c r="A569">
        <v>568</v>
      </c>
      <c r="B569" s="15" t="s">
        <v>13818</v>
      </c>
      <c r="C569" t="s">
        <v>882</v>
      </c>
      <c r="D569" s="15" t="s">
        <v>14218</v>
      </c>
      <c r="E569" s="15" t="s">
        <v>14397</v>
      </c>
    </row>
    <row r="570" spans="1:5" x14ac:dyDescent="0.25">
      <c r="A570">
        <v>569</v>
      </c>
      <c r="B570" s="15" t="s">
        <v>13819</v>
      </c>
      <c r="C570" t="s">
        <v>890</v>
      </c>
      <c r="D570" s="15" t="s">
        <v>14193</v>
      </c>
      <c r="E570" s="15" t="s">
        <v>14398</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13820</v>
      </c>
      <c r="C574" t="s">
        <v>1179</v>
      </c>
      <c r="D574" s="15" t="s">
        <v>14399</v>
      </c>
      <c r="E574" s="15" t="s">
        <v>14400</v>
      </c>
    </row>
    <row r="575" spans="1:5" x14ac:dyDescent="0.25">
      <c r="A575">
        <v>574</v>
      </c>
      <c r="B575" s="15" t="s">
        <v>13821</v>
      </c>
      <c r="C575" t="s">
        <v>1177</v>
      </c>
      <c r="D575" s="15" t="s">
        <v>14201</v>
      </c>
      <c r="E575" s="15" t="s">
        <v>14401</v>
      </c>
    </row>
    <row r="576" spans="1:5" x14ac:dyDescent="0.25">
      <c r="A576">
        <v>575</v>
      </c>
      <c r="B576" s="15" t="s">
        <v>3138</v>
      </c>
      <c r="C576" t="s">
        <v>882</v>
      </c>
      <c r="D576" s="15" t="s">
        <v>3164</v>
      </c>
      <c r="E576" s="15" t="s">
        <v>3165</v>
      </c>
    </row>
    <row r="577" spans="1:5" x14ac:dyDescent="0.25">
      <c r="A577">
        <v>576</v>
      </c>
      <c r="B577" s="15" t="s">
        <v>8684</v>
      </c>
      <c r="C577" t="s">
        <v>1179</v>
      </c>
      <c r="D577" s="15" t="s">
        <v>8778</v>
      </c>
      <c r="E577" s="15" t="s">
        <v>8779</v>
      </c>
    </row>
    <row r="578" spans="1:5" x14ac:dyDescent="0.25">
      <c r="A578">
        <v>577</v>
      </c>
      <c r="B578" s="15" t="s">
        <v>13822</v>
      </c>
      <c r="C578" t="s">
        <v>885</v>
      </c>
      <c r="D578" s="15" t="s">
        <v>14402</v>
      </c>
      <c r="E578" s="15" t="s">
        <v>14311</v>
      </c>
    </row>
    <row r="579" spans="1:5" x14ac:dyDescent="0.25">
      <c r="A579">
        <v>578</v>
      </c>
      <c r="B579" s="15" t="s">
        <v>2944</v>
      </c>
      <c r="C579" t="s">
        <v>1167</v>
      </c>
      <c r="D579" s="15" t="s">
        <v>3029</v>
      </c>
      <c r="E579" s="15" t="s">
        <v>3030</v>
      </c>
    </row>
    <row r="580" spans="1:5" x14ac:dyDescent="0.25">
      <c r="A580">
        <v>579</v>
      </c>
      <c r="B580" s="15" t="s">
        <v>13823</v>
      </c>
      <c r="C580" t="s">
        <v>876</v>
      </c>
      <c r="D580" s="15" t="s">
        <v>14403</v>
      </c>
      <c r="E580" s="15" t="s">
        <v>14404</v>
      </c>
    </row>
    <row r="581" spans="1:5" x14ac:dyDescent="0.25">
      <c r="A581">
        <v>580</v>
      </c>
      <c r="B581" s="15" t="s">
        <v>8681</v>
      </c>
      <c r="C581" t="s">
        <v>890</v>
      </c>
      <c r="D581" s="15" t="s">
        <v>8780</v>
      </c>
      <c r="E581" s="15" t="s">
        <v>8781</v>
      </c>
    </row>
    <row r="582" spans="1:5" x14ac:dyDescent="0.25">
      <c r="A582">
        <v>581</v>
      </c>
      <c r="B582" s="15" t="s">
        <v>8676</v>
      </c>
      <c r="C582" t="s">
        <v>1179</v>
      </c>
      <c r="D582" s="15" t="s">
        <v>8782</v>
      </c>
      <c r="E582" s="15" t="s">
        <v>8783</v>
      </c>
    </row>
    <row r="583" spans="1:5" x14ac:dyDescent="0.25">
      <c r="A583">
        <v>582</v>
      </c>
      <c r="B583" s="15" t="s">
        <v>13824</v>
      </c>
      <c r="C583" t="s">
        <v>1178</v>
      </c>
      <c r="D583" s="15" t="s">
        <v>20767</v>
      </c>
      <c r="E583" s="15" t="s">
        <v>20768</v>
      </c>
    </row>
    <row r="584" spans="1:5" x14ac:dyDescent="0.25">
      <c r="A584">
        <v>583</v>
      </c>
      <c r="B584" s="15" t="s">
        <v>13825</v>
      </c>
      <c r="C584" t="s">
        <v>890</v>
      </c>
      <c r="D584" s="15" t="s">
        <v>14195</v>
      </c>
      <c r="E584" s="15" t="s">
        <v>14405</v>
      </c>
    </row>
    <row r="585" spans="1:5" x14ac:dyDescent="0.25">
      <c r="A585">
        <v>584</v>
      </c>
      <c r="B585" s="15" t="s">
        <v>8671</v>
      </c>
      <c r="C585" t="s">
        <v>881</v>
      </c>
      <c r="D585" s="15" t="s">
        <v>8784</v>
      </c>
      <c r="E585" s="15" t="s">
        <v>8785</v>
      </c>
    </row>
    <row r="586" spans="1:5" x14ac:dyDescent="0.25">
      <c r="A586">
        <v>585</v>
      </c>
      <c r="B586" s="15" t="s">
        <v>13826</v>
      </c>
      <c r="C586" t="s">
        <v>1167</v>
      </c>
      <c r="D586" s="15" t="s">
        <v>14305</v>
      </c>
      <c r="E586" s="15" t="s">
        <v>14378</v>
      </c>
    </row>
    <row r="587" spans="1:5" x14ac:dyDescent="0.25">
      <c r="A587">
        <v>586</v>
      </c>
      <c r="B587" s="15" t="s">
        <v>6987</v>
      </c>
      <c r="C587" t="s">
        <v>1174</v>
      </c>
      <c r="D587" s="15" t="s">
        <v>7124</v>
      </c>
      <c r="E587" s="15" t="s">
        <v>7125</v>
      </c>
    </row>
    <row r="588" spans="1:5" x14ac:dyDescent="0.25">
      <c r="A588">
        <v>587</v>
      </c>
      <c r="B588" s="15" t="s">
        <v>5411</v>
      </c>
      <c r="C588" t="s">
        <v>882</v>
      </c>
      <c r="D588" s="15" t="s">
        <v>5603</v>
      </c>
      <c r="E588" s="15" t="s">
        <v>5604</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6960</v>
      </c>
      <c r="C594" t="s">
        <v>1174</v>
      </c>
      <c r="D594" s="15" t="s">
        <v>7126</v>
      </c>
      <c r="E594" s="15" t="s">
        <v>7127</v>
      </c>
    </row>
    <row r="595" spans="1:5" x14ac:dyDescent="0.25">
      <c r="A595">
        <v>594</v>
      </c>
      <c r="B595" s="15" t="s">
        <v>13827</v>
      </c>
      <c r="C595" t="s">
        <v>1174</v>
      </c>
      <c r="D595" s="15" t="s">
        <v>14406</v>
      </c>
      <c r="E595" s="15" t="s">
        <v>14407</v>
      </c>
    </row>
    <row r="596" spans="1:5" x14ac:dyDescent="0.25">
      <c r="A596">
        <v>595</v>
      </c>
      <c r="B596" s="15" t="s">
        <v>1691</v>
      </c>
      <c r="C596" t="s">
        <v>885</v>
      </c>
      <c r="D596" s="15" t="s">
        <v>846</v>
      </c>
      <c r="E596" s="15" t="s">
        <v>847</v>
      </c>
    </row>
    <row r="597" spans="1:5" x14ac:dyDescent="0.25">
      <c r="A597">
        <v>596</v>
      </c>
      <c r="B597" s="15" t="s">
        <v>13828</v>
      </c>
      <c r="C597" t="s">
        <v>876</v>
      </c>
      <c r="D597" s="15" t="s">
        <v>14372</v>
      </c>
      <c r="E597" s="15" t="s">
        <v>14408</v>
      </c>
    </row>
    <row r="598" spans="1:5" x14ac:dyDescent="0.25">
      <c r="A598">
        <v>597</v>
      </c>
      <c r="B598" s="15" t="s">
        <v>13829</v>
      </c>
      <c r="C598" t="s">
        <v>885</v>
      </c>
      <c r="D598" s="15" t="s">
        <v>14409</v>
      </c>
      <c r="E598" s="15" t="s">
        <v>14410</v>
      </c>
    </row>
    <row r="599" spans="1:5" x14ac:dyDescent="0.25">
      <c r="A599">
        <v>598</v>
      </c>
      <c r="B599" s="15" t="s">
        <v>2881</v>
      </c>
      <c r="C599" t="s">
        <v>1178</v>
      </c>
      <c r="D599" s="15" t="s">
        <v>2906</v>
      </c>
      <c r="E599" s="15" t="s">
        <v>2907</v>
      </c>
    </row>
    <row r="600" spans="1:5" x14ac:dyDescent="0.25">
      <c r="A600">
        <v>599</v>
      </c>
      <c r="B600" s="15" t="s">
        <v>13830</v>
      </c>
      <c r="C600" t="s">
        <v>1177</v>
      </c>
      <c r="D600" s="15" t="s">
        <v>14365</v>
      </c>
      <c r="E600" s="15" t="s">
        <v>14411</v>
      </c>
    </row>
    <row r="601" spans="1:5" x14ac:dyDescent="0.25">
      <c r="A601">
        <v>600</v>
      </c>
      <c r="B601" s="15" t="s">
        <v>13831</v>
      </c>
      <c r="C601" t="s">
        <v>1178</v>
      </c>
      <c r="D601" s="15" t="s">
        <v>14412</v>
      </c>
      <c r="E601" s="15" t="s">
        <v>14413</v>
      </c>
    </row>
    <row r="602" spans="1:5" x14ac:dyDescent="0.25">
      <c r="A602">
        <v>601</v>
      </c>
      <c r="B602" s="15" t="s">
        <v>13832</v>
      </c>
      <c r="C602" t="s">
        <v>885</v>
      </c>
      <c r="D602" s="15" t="s">
        <v>14305</v>
      </c>
      <c r="E602" s="15" t="s">
        <v>14414</v>
      </c>
    </row>
    <row r="603" spans="1:5" x14ac:dyDescent="0.25">
      <c r="A603">
        <v>602</v>
      </c>
      <c r="B603" s="15" t="s">
        <v>3112</v>
      </c>
      <c r="C603" t="s">
        <v>1177</v>
      </c>
      <c r="D603" s="15" t="s">
        <v>3150</v>
      </c>
      <c r="E603" s="15" t="s">
        <v>3151</v>
      </c>
    </row>
    <row r="604" spans="1:5" x14ac:dyDescent="0.25">
      <c r="A604">
        <v>603</v>
      </c>
      <c r="B604" s="15" t="s">
        <v>13833</v>
      </c>
      <c r="C604" t="s">
        <v>1174</v>
      </c>
      <c r="D604" s="15" t="s">
        <v>14415</v>
      </c>
      <c r="E604" s="15" t="s">
        <v>14416</v>
      </c>
    </row>
    <row r="605" spans="1:5" x14ac:dyDescent="0.25">
      <c r="A605">
        <v>604</v>
      </c>
      <c r="B605" s="15" t="s">
        <v>13834</v>
      </c>
      <c r="C605" t="s">
        <v>1174</v>
      </c>
      <c r="D605" s="15" t="s">
        <v>14417</v>
      </c>
      <c r="E605" s="15" t="s">
        <v>14418</v>
      </c>
    </row>
    <row r="606" spans="1:5" x14ac:dyDescent="0.25">
      <c r="A606">
        <v>605</v>
      </c>
      <c r="B606" s="15" t="s">
        <v>1923</v>
      </c>
      <c r="C606" t="s">
        <v>1167</v>
      </c>
      <c r="D606" s="15" t="s">
        <v>1093</v>
      </c>
      <c r="E606" s="15" t="s">
        <v>1094</v>
      </c>
    </row>
    <row r="607" spans="1:5" x14ac:dyDescent="0.25">
      <c r="A607">
        <v>606</v>
      </c>
      <c r="B607" s="15" t="s">
        <v>12424</v>
      </c>
      <c r="C607" t="s">
        <v>1208</v>
      </c>
      <c r="D607" s="15" t="s">
        <v>12673</v>
      </c>
      <c r="E607" s="15" t="s">
        <v>12674</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14419</v>
      </c>
      <c r="E615" s="15" t="s">
        <v>14241</v>
      </c>
    </row>
    <row r="616" spans="1:5" x14ac:dyDescent="0.25">
      <c r="A616">
        <v>615</v>
      </c>
      <c r="B616" s="15" t="s">
        <v>3381</v>
      </c>
      <c r="C616" t="s">
        <v>1167</v>
      </c>
      <c r="D616" s="15" t="s">
        <v>3390</v>
      </c>
      <c r="E616" s="15" t="s">
        <v>3391</v>
      </c>
    </row>
    <row r="617" spans="1:5" x14ac:dyDescent="0.25">
      <c r="A617">
        <v>616</v>
      </c>
      <c r="B617" s="15" t="s">
        <v>13835</v>
      </c>
      <c r="C617" t="s">
        <v>885</v>
      </c>
      <c r="D617" s="15" t="s">
        <v>14420</v>
      </c>
      <c r="E617" s="15" t="s">
        <v>14245</v>
      </c>
    </row>
    <row r="618" spans="1:5" x14ac:dyDescent="0.25">
      <c r="A618">
        <v>617</v>
      </c>
      <c r="B618" s="15" t="s">
        <v>13836</v>
      </c>
      <c r="C618" t="s">
        <v>882</v>
      </c>
      <c r="D618" s="15" t="s">
        <v>14421</v>
      </c>
      <c r="E618" s="15" t="s">
        <v>14422</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13837</v>
      </c>
      <c r="C622" t="s">
        <v>1167</v>
      </c>
      <c r="D622" s="15" t="s">
        <v>14423</v>
      </c>
      <c r="E622" s="15" t="s">
        <v>14424</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8085</v>
      </c>
      <c r="E625" s="15" t="s">
        <v>8086</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13838</v>
      </c>
      <c r="C628" t="s">
        <v>885</v>
      </c>
      <c r="D628" s="15" t="s">
        <v>14425</v>
      </c>
      <c r="E628" s="15" t="s">
        <v>14426</v>
      </c>
    </row>
    <row r="629" spans="1:5" x14ac:dyDescent="0.25">
      <c r="A629">
        <v>628</v>
      </c>
      <c r="B629" s="15" t="s">
        <v>13839</v>
      </c>
      <c r="C629" t="s">
        <v>1177</v>
      </c>
      <c r="D629" s="15" t="s">
        <v>14307</v>
      </c>
      <c r="E629" s="15" t="s">
        <v>14427</v>
      </c>
    </row>
    <row r="630" spans="1:5" x14ac:dyDescent="0.25">
      <c r="A630">
        <v>629</v>
      </c>
      <c r="B630" s="15" t="s">
        <v>3279</v>
      </c>
      <c r="C630" t="s">
        <v>885</v>
      </c>
      <c r="D630" s="15" t="s">
        <v>3318</v>
      </c>
      <c r="E630" s="15" t="s">
        <v>3340</v>
      </c>
    </row>
    <row r="631" spans="1:5" x14ac:dyDescent="0.25">
      <c r="A631">
        <v>630</v>
      </c>
      <c r="B631" s="15" t="s">
        <v>13840</v>
      </c>
      <c r="C631" t="s">
        <v>1167</v>
      </c>
      <c r="D631" s="15" t="s">
        <v>14210</v>
      </c>
      <c r="E631" s="15" t="s">
        <v>14207</v>
      </c>
    </row>
    <row r="632" spans="1:5" x14ac:dyDescent="0.25">
      <c r="A632">
        <v>631</v>
      </c>
      <c r="B632" s="15" t="s">
        <v>13841</v>
      </c>
      <c r="C632" t="s">
        <v>876</v>
      </c>
      <c r="D632" s="15" t="s">
        <v>14402</v>
      </c>
      <c r="E632" s="15" t="s">
        <v>14276</v>
      </c>
    </row>
    <row r="633" spans="1:5" x14ac:dyDescent="0.25">
      <c r="A633">
        <v>632</v>
      </c>
      <c r="B633" s="15" t="s">
        <v>8665</v>
      </c>
      <c r="C633" t="s">
        <v>882</v>
      </c>
      <c r="D633" s="15" t="s">
        <v>8786</v>
      </c>
      <c r="E633" s="15" t="s">
        <v>8787</v>
      </c>
    </row>
    <row r="634" spans="1:5" x14ac:dyDescent="0.25">
      <c r="A634">
        <v>633</v>
      </c>
      <c r="B634" s="15" t="s">
        <v>13842</v>
      </c>
      <c r="C634" t="s">
        <v>888</v>
      </c>
      <c r="D634" s="15" t="s">
        <v>14197</v>
      </c>
      <c r="E634" s="15" t="s">
        <v>14428</v>
      </c>
    </row>
    <row r="635" spans="1:5" x14ac:dyDescent="0.25">
      <c r="A635">
        <v>634</v>
      </c>
      <c r="B635" s="15" t="s">
        <v>1102</v>
      </c>
      <c r="C635" t="s">
        <v>1178</v>
      </c>
      <c r="D635" s="15" t="s">
        <v>1115</v>
      </c>
      <c r="E635" s="15" t="s">
        <v>1116</v>
      </c>
    </row>
    <row r="636" spans="1:5" x14ac:dyDescent="0.25">
      <c r="A636">
        <v>635</v>
      </c>
      <c r="B636" s="15" t="s">
        <v>8660</v>
      </c>
      <c r="C636" t="s">
        <v>882</v>
      </c>
      <c r="D636" s="15" t="s">
        <v>8788</v>
      </c>
      <c r="E636" s="15" t="s">
        <v>8789</v>
      </c>
    </row>
    <row r="637" spans="1:5" x14ac:dyDescent="0.25">
      <c r="A637">
        <v>636</v>
      </c>
      <c r="B637" s="15" t="s">
        <v>3281</v>
      </c>
      <c r="C637" t="s">
        <v>882</v>
      </c>
      <c r="D637" s="15" t="s">
        <v>3319</v>
      </c>
      <c r="E637" s="15" t="s">
        <v>3341</v>
      </c>
    </row>
    <row r="638" spans="1:5" x14ac:dyDescent="0.25">
      <c r="A638">
        <v>637</v>
      </c>
      <c r="B638" s="15" t="s">
        <v>13843</v>
      </c>
      <c r="C638" t="s">
        <v>876</v>
      </c>
      <c r="D638" s="15" t="s">
        <v>14429</v>
      </c>
      <c r="E638" s="15" t="s">
        <v>14152</v>
      </c>
    </row>
    <row r="639" spans="1:5" x14ac:dyDescent="0.25">
      <c r="A639">
        <v>638</v>
      </c>
      <c r="B639" s="15" t="s">
        <v>2951</v>
      </c>
      <c r="C639" t="s">
        <v>1167</v>
      </c>
      <c r="D639" s="15" t="s">
        <v>3033</v>
      </c>
      <c r="E639" s="15" t="s">
        <v>3034</v>
      </c>
    </row>
    <row r="640" spans="1:5" x14ac:dyDescent="0.25">
      <c r="A640">
        <v>639</v>
      </c>
      <c r="B640" s="15" t="s">
        <v>8653</v>
      </c>
      <c r="C640" t="s">
        <v>882</v>
      </c>
      <c r="D640" s="15" t="s">
        <v>8790</v>
      </c>
      <c r="E640" s="15" t="s">
        <v>8791</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9035</v>
      </c>
      <c r="C643" t="s">
        <v>882</v>
      </c>
      <c r="D643" s="15" t="s">
        <v>9099</v>
      </c>
      <c r="E643" s="15" t="s">
        <v>9100</v>
      </c>
    </row>
    <row r="644" spans="1:5" x14ac:dyDescent="0.25">
      <c r="A644">
        <v>643</v>
      </c>
      <c r="B644" s="15" t="s">
        <v>8648</v>
      </c>
      <c r="C644" t="s">
        <v>1178</v>
      </c>
      <c r="D644" s="15" t="s">
        <v>8792</v>
      </c>
      <c r="E644" s="15" t="s">
        <v>8793</v>
      </c>
    </row>
    <row r="645" spans="1:5" x14ac:dyDescent="0.25">
      <c r="A645">
        <v>644</v>
      </c>
      <c r="B645" s="15" t="s">
        <v>12247</v>
      </c>
      <c r="C645" t="s">
        <v>1177</v>
      </c>
      <c r="D645" s="15" t="s">
        <v>12675</v>
      </c>
      <c r="E645" s="15" t="s">
        <v>12676</v>
      </c>
    </row>
    <row r="646" spans="1:5" x14ac:dyDescent="0.25">
      <c r="A646">
        <v>645</v>
      </c>
      <c r="B646" s="15" t="s">
        <v>4736</v>
      </c>
      <c r="C646" t="s">
        <v>876</v>
      </c>
      <c r="D646" s="15" t="s">
        <v>4851</v>
      </c>
      <c r="E646" s="15" t="s">
        <v>4852</v>
      </c>
    </row>
    <row r="647" spans="1:5" x14ac:dyDescent="0.25">
      <c r="A647">
        <v>646</v>
      </c>
      <c r="B647" s="15" t="s">
        <v>13844</v>
      </c>
      <c r="C647" t="s">
        <v>876</v>
      </c>
      <c r="D647" s="15" t="s">
        <v>14349</v>
      </c>
      <c r="E647" s="15" t="s">
        <v>14414</v>
      </c>
    </row>
    <row r="648" spans="1:5" x14ac:dyDescent="0.25">
      <c r="A648">
        <v>647</v>
      </c>
      <c r="B648" s="15" t="s">
        <v>3283</v>
      </c>
      <c r="C648" t="s">
        <v>881</v>
      </c>
      <c r="D648" s="15" t="s">
        <v>3320</v>
      </c>
      <c r="E648" s="15" t="s">
        <v>3342</v>
      </c>
    </row>
    <row r="649" spans="1:5" x14ac:dyDescent="0.25">
      <c r="A649">
        <v>648</v>
      </c>
      <c r="B649" s="15" t="s">
        <v>13024</v>
      </c>
      <c r="C649" t="s">
        <v>1178</v>
      </c>
      <c r="D649" s="15" t="s">
        <v>13491</v>
      </c>
      <c r="E649" s="15" t="s">
        <v>13492</v>
      </c>
    </row>
    <row r="650" spans="1:5" x14ac:dyDescent="0.25">
      <c r="A650">
        <v>649</v>
      </c>
      <c r="B650" s="15" t="s">
        <v>1803</v>
      </c>
      <c r="C650" t="s">
        <v>1177</v>
      </c>
      <c r="D650" s="15" t="s">
        <v>1034</v>
      </c>
      <c r="E650" s="15" t="s">
        <v>1035</v>
      </c>
    </row>
    <row r="651" spans="1:5" x14ac:dyDescent="0.25">
      <c r="A651">
        <v>650</v>
      </c>
      <c r="B651" s="15" t="s">
        <v>6980</v>
      </c>
      <c r="C651" t="s">
        <v>876</v>
      </c>
      <c r="D651" s="15" t="s">
        <v>7130</v>
      </c>
      <c r="E651" s="15" t="s">
        <v>7131</v>
      </c>
    </row>
    <row r="652" spans="1:5" x14ac:dyDescent="0.25">
      <c r="A652">
        <v>651</v>
      </c>
      <c r="B652" s="15" t="s">
        <v>13845</v>
      </c>
      <c r="C652" t="s">
        <v>1179</v>
      </c>
      <c r="D652" s="15" t="s">
        <v>14430</v>
      </c>
      <c r="E652" s="15" t="s">
        <v>14280</v>
      </c>
    </row>
    <row r="653" spans="1:5" x14ac:dyDescent="0.25">
      <c r="A653">
        <v>652</v>
      </c>
      <c r="B653" s="15" t="s">
        <v>8644</v>
      </c>
      <c r="C653" t="s">
        <v>882</v>
      </c>
      <c r="D653" s="15" t="s">
        <v>8794</v>
      </c>
      <c r="E653" s="15" t="s">
        <v>8795</v>
      </c>
    </row>
    <row r="654" spans="1:5" x14ac:dyDescent="0.25">
      <c r="A654">
        <v>653</v>
      </c>
      <c r="B654" s="15" t="s">
        <v>13846</v>
      </c>
      <c r="C654" t="s">
        <v>1167</v>
      </c>
      <c r="D654" s="15" t="s">
        <v>14431</v>
      </c>
      <c r="E654" s="15" t="s">
        <v>14432</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13847</v>
      </c>
      <c r="C657" t="s">
        <v>885</v>
      </c>
      <c r="D657" s="15" t="s">
        <v>14402</v>
      </c>
      <c r="E657" s="15" t="s">
        <v>14383</v>
      </c>
    </row>
    <row r="658" spans="1:5" x14ac:dyDescent="0.25">
      <c r="A658">
        <v>657</v>
      </c>
      <c r="B658" s="15" t="s">
        <v>6921</v>
      </c>
      <c r="C658" t="s">
        <v>1179</v>
      </c>
      <c r="D658" s="15" t="s">
        <v>7132</v>
      </c>
      <c r="E658" s="15" t="s">
        <v>7133</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13848</v>
      </c>
      <c r="C661" t="s">
        <v>881</v>
      </c>
      <c r="D661" s="15" t="s">
        <v>14433</v>
      </c>
      <c r="E661" s="15" t="s">
        <v>14434</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13849</v>
      </c>
      <c r="C665" t="s">
        <v>1177</v>
      </c>
      <c r="D665" s="15" t="s">
        <v>14435</v>
      </c>
      <c r="E665" s="15" t="s">
        <v>14436</v>
      </c>
    </row>
    <row r="666" spans="1:5" x14ac:dyDescent="0.25">
      <c r="A666">
        <v>665</v>
      </c>
      <c r="B666" s="15" t="s">
        <v>13850</v>
      </c>
      <c r="C666" t="s">
        <v>1179</v>
      </c>
      <c r="D666" s="15" t="s">
        <v>14437</v>
      </c>
      <c r="E666" s="15" t="s">
        <v>14438</v>
      </c>
    </row>
    <row r="667" spans="1:5" x14ac:dyDescent="0.25">
      <c r="A667">
        <v>666</v>
      </c>
      <c r="B667" s="15" t="s">
        <v>1581</v>
      </c>
      <c r="C667" t="s">
        <v>1174</v>
      </c>
      <c r="D667" s="15" t="s">
        <v>657</v>
      </c>
      <c r="E667" s="15" t="s">
        <v>658</v>
      </c>
    </row>
    <row r="668" spans="1:5" x14ac:dyDescent="0.25">
      <c r="A668">
        <v>667</v>
      </c>
      <c r="B668" s="15" t="s">
        <v>11878</v>
      </c>
      <c r="C668" t="s">
        <v>882</v>
      </c>
      <c r="D668" s="15" t="s">
        <v>11980</v>
      </c>
      <c r="E668" s="15" t="s">
        <v>11981</v>
      </c>
    </row>
    <row r="669" spans="1:5" x14ac:dyDescent="0.25">
      <c r="A669">
        <v>668</v>
      </c>
      <c r="B669" s="15" t="s">
        <v>13851</v>
      </c>
      <c r="C669" t="s">
        <v>1179</v>
      </c>
      <c r="D669" s="15" t="s">
        <v>14379</v>
      </c>
      <c r="E669" s="15" t="s">
        <v>14280</v>
      </c>
    </row>
    <row r="670" spans="1:5" x14ac:dyDescent="0.25">
      <c r="A670">
        <v>669</v>
      </c>
      <c r="B670" s="15" t="s">
        <v>13852</v>
      </c>
      <c r="C670" t="s">
        <v>1167</v>
      </c>
      <c r="D670" s="15" t="e">
        <v>#N/A</v>
      </c>
      <c r="E670" s="15" t="e">
        <v>#N/A</v>
      </c>
    </row>
    <row r="671" spans="1:5" x14ac:dyDescent="0.25">
      <c r="A671">
        <v>670</v>
      </c>
      <c r="B671" s="15" t="s">
        <v>13853</v>
      </c>
      <c r="C671" t="s">
        <v>1179</v>
      </c>
      <c r="D671" s="15" t="s">
        <v>14237</v>
      </c>
      <c r="E671" s="15" t="s">
        <v>14439</v>
      </c>
    </row>
    <row r="672" spans="1:5" x14ac:dyDescent="0.25">
      <c r="A672">
        <v>671</v>
      </c>
      <c r="B672" s="15" t="s">
        <v>8264</v>
      </c>
      <c r="C672" t="s">
        <v>1174</v>
      </c>
      <c r="D672" s="15" t="s">
        <v>8376</v>
      </c>
      <c r="E672" s="15" t="s">
        <v>8377</v>
      </c>
    </row>
    <row r="673" spans="1:5" x14ac:dyDescent="0.25">
      <c r="A673">
        <v>672</v>
      </c>
      <c r="B673" s="15" t="s">
        <v>8636</v>
      </c>
      <c r="C673" t="s">
        <v>888</v>
      </c>
      <c r="D673" s="15" t="s">
        <v>8796</v>
      </c>
      <c r="E673" s="15" t="s">
        <v>8797</v>
      </c>
    </row>
    <row r="674" spans="1:5" x14ac:dyDescent="0.25">
      <c r="A674">
        <v>673</v>
      </c>
      <c r="B674" s="15" t="s">
        <v>8632</v>
      </c>
      <c r="C674" t="s">
        <v>1208</v>
      </c>
      <c r="D674" s="15" t="s">
        <v>8798</v>
      </c>
      <c r="E674" s="15" t="s">
        <v>8799</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13013</v>
      </c>
      <c r="C677" t="s">
        <v>876</v>
      </c>
      <c r="D677" s="15" t="s">
        <v>13493</v>
      </c>
      <c r="E677" s="15" t="s">
        <v>13494</v>
      </c>
    </row>
    <row r="678" spans="1:5" x14ac:dyDescent="0.25">
      <c r="A678">
        <v>677</v>
      </c>
      <c r="B678" s="15" t="s">
        <v>13854</v>
      </c>
      <c r="C678" t="s">
        <v>882</v>
      </c>
      <c r="D678" s="15" t="s">
        <v>14440</v>
      </c>
      <c r="E678" s="15" t="s">
        <v>14441</v>
      </c>
    </row>
    <row r="679" spans="1:5" x14ac:dyDescent="0.25">
      <c r="A679">
        <v>678</v>
      </c>
      <c r="B679" s="15" t="s">
        <v>1586</v>
      </c>
      <c r="C679" t="s">
        <v>1167</v>
      </c>
      <c r="D679" s="15" t="s">
        <v>659</v>
      </c>
      <c r="E679" s="15" t="s">
        <v>660</v>
      </c>
    </row>
    <row r="680" spans="1:5" x14ac:dyDescent="0.25">
      <c r="A680">
        <v>679</v>
      </c>
      <c r="B680" s="15" t="s">
        <v>13855</v>
      </c>
      <c r="C680" t="s">
        <v>890</v>
      </c>
      <c r="D680" s="15" t="s">
        <v>14355</v>
      </c>
      <c r="E680" s="15" t="s">
        <v>14442</v>
      </c>
    </row>
    <row r="681" spans="1:5" x14ac:dyDescent="0.25">
      <c r="A681">
        <v>680</v>
      </c>
      <c r="B681" s="15" t="s">
        <v>1820</v>
      </c>
      <c r="C681" t="s">
        <v>885</v>
      </c>
      <c r="D681" s="15" t="s">
        <v>14420</v>
      </c>
      <c r="E681" s="15" t="s">
        <v>14443</v>
      </c>
    </row>
    <row r="682" spans="1:5" x14ac:dyDescent="0.25">
      <c r="A682">
        <v>681</v>
      </c>
      <c r="B682" s="15" t="s">
        <v>13856</v>
      </c>
      <c r="C682" t="s">
        <v>1179</v>
      </c>
      <c r="D682" s="15" t="s">
        <v>14237</v>
      </c>
      <c r="E682" s="15" t="s">
        <v>14444</v>
      </c>
    </row>
    <row r="683" spans="1:5" x14ac:dyDescent="0.25">
      <c r="A683">
        <v>682</v>
      </c>
      <c r="B683" s="15" t="s">
        <v>1592</v>
      </c>
      <c r="C683" t="s">
        <v>876</v>
      </c>
      <c r="D683" s="15" t="s">
        <v>663</v>
      </c>
      <c r="E683" s="15" t="s">
        <v>664</v>
      </c>
    </row>
    <row r="684" spans="1:5" x14ac:dyDescent="0.25">
      <c r="A684">
        <v>683</v>
      </c>
      <c r="B684" s="15" t="s">
        <v>7045</v>
      </c>
      <c r="C684" t="s">
        <v>1167</v>
      </c>
      <c r="D684" s="15" t="s">
        <v>7134</v>
      </c>
      <c r="E684" s="15" t="s">
        <v>7135</v>
      </c>
    </row>
    <row r="685" spans="1:5" x14ac:dyDescent="0.25">
      <c r="A685">
        <v>684</v>
      </c>
      <c r="B685" s="15" t="s">
        <v>1822</v>
      </c>
      <c r="C685" t="s">
        <v>890</v>
      </c>
      <c r="D685" s="15" t="s">
        <v>14445</v>
      </c>
      <c r="E685" s="15" t="s">
        <v>14446</v>
      </c>
    </row>
    <row r="686" spans="1:5" x14ac:dyDescent="0.25">
      <c r="A686">
        <v>685</v>
      </c>
      <c r="B686" s="15" t="s">
        <v>13857</v>
      </c>
      <c r="C686" t="s">
        <v>882</v>
      </c>
      <c r="D686" s="15" t="s">
        <v>14244</v>
      </c>
      <c r="E686" s="15" t="s">
        <v>14383</v>
      </c>
    </row>
    <row r="687" spans="1:5" x14ac:dyDescent="0.25">
      <c r="A687">
        <v>686</v>
      </c>
      <c r="B687" s="15" t="s">
        <v>1106</v>
      </c>
      <c r="C687" t="s">
        <v>885</v>
      </c>
      <c r="D687" s="15" t="s">
        <v>1119</v>
      </c>
      <c r="E687" s="15" t="s">
        <v>1120</v>
      </c>
    </row>
    <row r="688" spans="1:5" x14ac:dyDescent="0.25">
      <c r="A688">
        <v>687</v>
      </c>
      <c r="B688" s="15" t="s">
        <v>13858</v>
      </c>
      <c r="C688" t="s">
        <v>161</v>
      </c>
      <c r="D688" s="15" t="s">
        <v>14314</v>
      </c>
      <c r="E688" s="15" t="s">
        <v>14378</v>
      </c>
    </row>
    <row r="689" spans="1:5" x14ac:dyDescent="0.25">
      <c r="A689">
        <v>688</v>
      </c>
      <c r="B689" s="15" t="s">
        <v>13859</v>
      </c>
      <c r="C689" t="s">
        <v>1177</v>
      </c>
      <c r="D689" s="15" t="s">
        <v>14322</v>
      </c>
      <c r="E689" s="15" t="s">
        <v>14321</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13860</v>
      </c>
      <c r="C692" t="s">
        <v>876</v>
      </c>
      <c r="D692" s="15" t="s">
        <v>14372</v>
      </c>
      <c r="E692" s="15" t="s">
        <v>14447</v>
      </c>
    </row>
    <row r="693" spans="1:5" x14ac:dyDescent="0.25">
      <c r="A693">
        <v>692</v>
      </c>
      <c r="B693" s="15" t="s">
        <v>8630</v>
      </c>
      <c r="C693" t="s">
        <v>876</v>
      </c>
      <c r="D693" s="15" t="s">
        <v>8800</v>
      </c>
      <c r="E693" s="15" t="s">
        <v>8801</v>
      </c>
    </row>
    <row r="694" spans="1:5" x14ac:dyDescent="0.25">
      <c r="A694">
        <v>693</v>
      </c>
      <c r="B694" s="15" t="s">
        <v>13861</v>
      </c>
      <c r="C694" t="s">
        <v>882</v>
      </c>
      <c r="D694" s="15" t="s">
        <v>14155</v>
      </c>
      <c r="E694" s="15" t="s">
        <v>14432</v>
      </c>
    </row>
    <row r="695" spans="1:5" x14ac:dyDescent="0.25">
      <c r="A695">
        <v>694</v>
      </c>
      <c r="B695" s="15" t="s">
        <v>1730</v>
      </c>
      <c r="C695" t="s">
        <v>1174</v>
      </c>
      <c r="D695" s="15" t="s">
        <v>872</v>
      </c>
      <c r="E695" s="15" t="s">
        <v>873</v>
      </c>
    </row>
    <row r="696" spans="1:5" x14ac:dyDescent="0.25">
      <c r="A696">
        <v>695</v>
      </c>
      <c r="B696" s="15" t="s">
        <v>13862</v>
      </c>
      <c r="C696" t="s">
        <v>1167</v>
      </c>
      <c r="D696" s="15" t="s">
        <v>14448</v>
      </c>
      <c r="E696" s="15" t="s">
        <v>14449</v>
      </c>
    </row>
    <row r="697" spans="1:5" x14ac:dyDescent="0.25">
      <c r="A697">
        <v>696</v>
      </c>
      <c r="B697" s="15" t="s">
        <v>8627</v>
      </c>
      <c r="C697" t="s">
        <v>1179</v>
      </c>
      <c r="D697" s="15" t="s">
        <v>8802</v>
      </c>
      <c r="E697" s="15" t="s">
        <v>8803</v>
      </c>
    </row>
    <row r="698" spans="1:5" x14ac:dyDescent="0.25">
      <c r="A698">
        <v>697</v>
      </c>
      <c r="B698" s="15" t="s">
        <v>12402</v>
      </c>
      <c r="C698" t="s">
        <v>876</v>
      </c>
      <c r="D698" s="15" t="s">
        <v>12677</v>
      </c>
      <c r="E698" s="15" t="s">
        <v>12678</v>
      </c>
    </row>
    <row r="699" spans="1:5" x14ac:dyDescent="0.25">
      <c r="A699">
        <v>698</v>
      </c>
      <c r="B699" s="15" t="s">
        <v>13863</v>
      </c>
      <c r="C699" t="s">
        <v>1179</v>
      </c>
      <c r="D699" s="15">
        <v>0</v>
      </c>
      <c r="E699" s="15">
        <v>0</v>
      </c>
    </row>
    <row r="700" spans="1:5" x14ac:dyDescent="0.25">
      <c r="A700">
        <v>699</v>
      </c>
      <c r="B700" s="15" t="s">
        <v>13864</v>
      </c>
      <c r="C700" t="s">
        <v>1178</v>
      </c>
      <c r="D700" s="15" t="s">
        <v>14222</v>
      </c>
      <c r="E700" s="15" t="s">
        <v>14158</v>
      </c>
    </row>
    <row r="701" spans="1:5" x14ac:dyDescent="0.25">
      <c r="A701">
        <v>700</v>
      </c>
      <c r="B701" s="15" t="s">
        <v>13865</v>
      </c>
      <c r="C701" t="s">
        <v>890</v>
      </c>
      <c r="D701" s="15" t="s">
        <v>14450</v>
      </c>
      <c r="E701" s="15" t="s">
        <v>14380</v>
      </c>
    </row>
    <row r="702" spans="1:5" x14ac:dyDescent="0.25">
      <c r="A702">
        <v>701</v>
      </c>
      <c r="B702" s="15" t="s">
        <v>8624</v>
      </c>
      <c r="C702" t="s">
        <v>881</v>
      </c>
      <c r="D702" s="15" t="s">
        <v>8804</v>
      </c>
      <c r="E702" s="15" t="s">
        <v>8805</v>
      </c>
    </row>
    <row r="703" spans="1:5" x14ac:dyDescent="0.25">
      <c r="A703">
        <v>702</v>
      </c>
      <c r="B703" s="15" t="s">
        <v>8620</v>
      </c>
      <c r="C703" t="s">
        <v>882</v>
      </c>
      <c r="D703" s="15" t="s">
        <v>8806</v>
      </c>
      <c r="E703" s="15" t="s">
        <v>8807</v>
      </c>
    </row>
    <row r="704" spans="1:5" x14ac:dyDescent="0.25">
      <c r="A704">
        <v>703</v>
      </c>
      <c r="B704" s="15" t="s">
        <v>3286</v>
      </c>
      <c r="C704" t="s">
        <v>882</v>
      </c>
      <c r="D704" s="15" t="s">
        <v>3321</v>
      </c>
      <c r="E704" s="15" t="s">
        <v>3343</v>
      </c>
    </row>
    <row r="705" spans="1:5" x14ac:dyDescent="0.25">
      <c r="A705">
        <v>704</v>
      </c>
      <c r="B705" s="15" t="s">
        <v>13866</v>
      </c>
      <c r="C705" t="s">
        <v>1179</v>
      </c>
      <c r="D705" s="15" t="s">
        <v>14451</v>
      </c>
      <c r="E705" s="15" t="s">
        <v>14204</v>
      </c>
    </row>
    <row r="706" spans="1:5" x14ac:dyDescent="0.25">
      <c r="A706">
        <v>705</v>
      </c>
      <c r="B706" s="15" t="s">
        <v>13867</v>
      </c>
      <c r="C706" t="s">
        <v>1179</v>
      </c>
      <c r="D706" s="15" t="s">
        <v>14452</v>
      </c>
      <c r="E706" s="15" t="s">
        <v>14439</v>
      </c>
    </row>
    <row r="707" spans="1:5" x14ac:dyDescent="0.25">
      <c r="A707">
        <v>706</v>
      </c>
      <c r="B707" s="15" t="s">
        <v>1590</v>
      </c>
      <c r="C707" t="s">
        <v>888</v>
      </c>
      <c r="D707" s="15" t="s">
        <v>661</v>
      </c>
      <c r="E707" s="15" t="s">
        <v>662</v>
      </c>
    </row>
    <row r="708" spans="1:5" x14ac:dyDescent="0.25">
      <c r="A708">
        <v>707</v>
      </c>
      <c r="B708" s="15" t="s">
        <v>7001</v>
      </c>
      <c r="C708" t="s">
        <v>890</v>
      </c>
      <c r="D708" s="15" t="s">
        <v>7136</v>
      </c>
      <c r="E708" s="15" t="s">
        <v>7137</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13868</v>
      </c>
      <c r="C711" t="s">
        <v>1174</v>
      </c>
      <c r="D711" s="15" t="s">
        <v>14453</v>
      </c>
      <c r="E711" s="15" t="s">
        <v>14454</v>
      </c>
    </row>
    <row r="712" spans="1:5" x14ac:dyDescent="0.25">
      <c r="A712">
        <v>711</v>
      </c>
      <c r="B712" s="15" t="s">
        <v>13869</v>
      </c>
      <c r="C712" t="s">
        <v>888</v>
      </c>
      <c r="D712" s="15" t="s">
        <v>14433</v>
      </c>
      <c r="E712" s="15" t="s">
        <v>14455</v>
      </c>
    </row>
    <row r="713" spans="1:5" x14ac:dyDescent="0.25">
      <c r="A713">
        <v>712</v>
      </c>
      <c r="B713" s="15" t="s">
        <v>1826</v>
      </c>
      <c r="C713" t="s">
        <v>1174</v>
      </c>
      <c r="D713" s="15" t="s">
        <v>14456</v>
      </c>
      <c r="E713" s="15" t="s">
        <v>14457</v>
      </c>
    </row>
    <row r="714" spans="1:5" x14ac:dyDescent="0.25">
      <c r="A714">
        <v>713</v>
      </c>
      <c r="B714" s="15" t="s">
        <v>13870</v>
      </c>
      <c r="C714" t="s">
        <v>1178</v>
      </c>
      <c r="D714" s="15" t="s">
        <v>14363</v>
      </c>
      <c r="E714" s="15" t="s">
        <v>14200</v>
      </c>
    </row>
    <row r="715" spans="1:5" x14ac:dyDescent="0.25">
      <c r="A715">
        <v>714</v>
      </c>
      <c r="B715" s="15" t="s">
        <v>13871</v>
      </c>
      <c r="C715" t="s">
        <v>1174</v>
      </c>
      <c r="D715" s="15" t="s">
        <v>14458</v>
      </c>
      <c r="E715" s="15" t="s">
        <v>14340</v>
      </c>
    </row>
    <row r="716" spans="1:5" x14ac:dyDescent="0.25">
      <c r="A716">
        <v>715</v>
      </c>
      <c r="B716" s="15" t="s">
        <v>13872</v>
      </c>
      <c r="C716" t="s">
        <v>1178</v>
      </c>
      <c r="D716" s="15" t="s">
        <v>14459</v>
      </c>
      <c r="E716" s="15" t="s">
        <v>14460</v>
      </c>
    </row>
    <row r="717" spans="1:5" x14ac:dyDescent="0.25">
      <c r="A717">
        <v>716</v>
      </c>
      <c r="B717" s="15" t="s">
        <v>13873</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13874</v>
      </c>
      <c r="C720" t="s">
        <v>1179</v>
      </c>
      <c r="D720" s="15" t="s">
        <v>14361</v>
      </c>
      <c r="E720" s="15" t="s">
        <v>14461</v>
      </c>
    </row>
    <row r="721" spans="1:5" x14ac:dyDescent="0.25">
      <c r="A721">
        <v>720</v>
      </c>
      <c r="B721" s="15" t="s">
        <v>13875</v>
      </c>
      <c r="C721" t="s">
        <v>1179</v>
      </c>
      <c r="D721" s="15" t="s">
        <v>14462</v>
      </c>
      <c r="E721" s="15" t="s">
        <v>14463</v>
      </c>
    </row>
    <row r="722" spans="1:5" x14ac:dyDescent="0.25">
      <c r="A722">
        <v>721</v>
      </c>
      <c r="B722" s="15" t="s">
        <v>13876</v>
      </c>
      <c r="C722" t="s">
        <v>1178</v>
      </c>
      <c r="D722" s="15" t="s">
        <v>14322</v>
      </c>
      <c r="E722" s="15" t="s">
        <v>14464</v>
      </c>
    </row>
    <row r="723" spans="1:5" x14ac:dyDescent="0.25">
      <c r="A723">
        <v>722</v>
      </c>
      <c r="B723" s="15" t="s">
        <v>7599</v>
      </c>
      <c r="C723" t="s">
        <v>1178</v>
      </c>
      <c r="D723" s="15" t="s">
        <v>8089</v>
      </c>
      <c r="E723" s="15" t="s">
        <v>8090</v>
      </c>
    </row>
    <row r="724" spans="1:5" x14ac:dyDescent="0.25">
      <c r="A724">
        <v>723</v>
      </c>
      <c r="B724" s="15" t="s">
        <v>1108</v>
      </c>
      <c r="C724" t="s">
        <v>1179</v>
      </c>
      <c r="D724" s="15" t="s">
        <v>1121</v>
      </c>
      <c r="E724" s="15" t="s">
        <v>1122</v>
      </c>
    </row>
    <row r="725" spans="1:5" x14ac:dyDescent="0.25">
      <c r="A725">
        <v>724</v>
      </c>
      <c r="B725" s="15" t="s">
        <v>13877</v>
      </c>
      <c r="C725" t="s">
        <v>882</v>
      </c>
      <c r="D725" s="15" t="s">
        <v>14249</v>
      </c>
      <c r="E725" s="15" t="s">
        <v>14152</v>
      </c>
    </row>
    <row r="726" spans="1:5" x14ac:dyDescent="0.25">
      <c r="A726">
        <v>725</v>
      </c>
      <c r="B726" s="15" t="s">
        <v>1829</v>
      </c>
      <c r="C726" t="s">
        <v>876</v>
      </c>
      <c r="D726" s="15" t="s">
        <v>14176</v>
      </c>
      <c r="E726" s="15" t="s">
        <v>14465</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13878</v>
      </c>
      <c r="C732" t="s">
        <v>876</v>
      </c>
      <c r="D732" s="15" t="s">
        <v>14466</v>
      </c>
      <c r="E732" s="15" t="s">
        <v>14467</v>
      </c>
    </row>
    <row r="733" spans="1:5" x14ac:dyDescent="0.25">
      <c r="A733">
        <v>732</v>
      </c>
      <c r="B733" s="15" t="s">
        <v>1110</v>
      </c>
      <c r="C733" t="s">
        <v>1179</v>
      </c>
      <c r="D733" s="15" t="s">
        <v>1123</v>
      </c>
      <c r="E733" s="15" t="s">
        <v>1124</v>
      </c>
    </row>
    <row r="734" spans="1:5" x14ac:dyDescent="0.25">
      <c r="A734">
        <v>733</v>
      </c>
      <c r="B734" s="15" t="s">
        <v>13879</v>
      </c>
      <c r="C734" t="s">
        <v>885</v>
      </c>
      <c r="D734" s="15" t="s">
        <v>14468</v>
      </c>
      <c r="E734" s="15" t="s">
        <v>14308</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8605</v>
      </c>
      <c r="C737" t="s">
        <v>1174</v>
      </c>
      <c r="D737" s="15" t="s">
        <v>8808</v>
      </c>
      <c r="E737" s="15" t="s">
        <v>8809</v>
      </c>
    </row>
    <row r="738" spans="1:5" x14ac:dyDescent="0.25">
      <c r="A738">
        <v>737</v>
      </c>
      <c r="B738" s="15" t="s">
        <v>13880</v>
      </c>
      <c r="C738" t="s">
        <v>1179</v>
      </c>
      <c r="D738" s="15" t="s">
        <v>14201</v>
      </c>
      <c r="E738" s="15" t="s">
        <v>14137</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8602</v>
      </c>
      <c r="C741" t="s">
        <v>1174</v>
      </c>
      <c r="D741" s="15" t="s">
        <v>8810</v>
      </c>
      <c r="E741" s="15" t="s">
        <v>8811</v>
      </c>
    </row>
    <row r="742" spans="1:5" x14ac:dyDescent="0.25">
      <c r="A742">
        <v>741</v>
      </c>
      <c r="B742" s="15" t="s">
        <v>6965</v>
      </c>
      <c r="C742" t="s">
        <v>1174</v>
      </c>
      <c r="D742" s="15" t="s">
        <v>7138</v>
      </c>
      <c r="E742" s="15" t="s">
        <v>7139</v>
      </c>
    </row>
    <row r="743" spans="1:5" x14ac:dyDescent="0.25">
      <c r="A743">
        <v>742</v>
      </c>
      <c r="B743" s="15" t="s">
        <v>2320</v>
      </c>
      <c r="C743" t="s">
        <v>882</v>
      </c>
      <c r="D743" s="15" t="s">
        <v>2339</v>
      </c>
      <c r="E743" s="15" t="s">
        <v>2340</v>
      </c>
    </row>
    <row r="744" spans="1:5" x14ac:dyDescent="0.25">
      <c r="A744">
        <v>743</v>
      </c>
      <c r="B744" s="15" t="s">
        <v>8718</v>
      </c>
      <c r="C744" t="s">
        <v>1179</v>
      </c>
      <c r="D744" s="15" t="s">
        <v>8812</v>
      </c>
      <c r="E744" s="15" t="s">
        <v>8813</v>
      </c>
    </row>
    <row r="745" spans="1:5" x14ac:dyDescent="0.25">
      <c r="A745">
        <v>744</v>
      </c>
      <c r="B745" s="15" t="s">
        <v>13881</v>
      </c>
      <c r="C745" t="s">
        <v>1179</v>
      </c>
      <c r="D745" s="15" t="s">
        <v>14469</v>
      </c>
      <c r="E745" s="15" t="s">
        <v>14444</v>
      </c>
    </row>
    <row r="746" spans="1:5" x14ac:dyDescent="0.25">
      <c r="A746">
        <v>745</v>
      </c>
      <c r="B746" s="15" t="s">
        <v>4708</v>
      </c>
      <c r="C746" t="s">
        <v>890</v>
      </c>
      <c r="D746" s="15" t="s">
        <v>13495</v>
      </c>
      <c r="E746" s="15" t="s">
        <v>13496</v>
      </c>
    </row>
    <row r="747" spans="1:5" x14ac:dyDescent="0.25">
      <c r="A747">
        <v>746</v>
      </c>
      <c r="B747" s="15" t="s">
        <v>13882</v>
      </c>
      <c r="C747" t="s">
        <v>1174</v>
      </c>
      <c r="D747" s="15" t="s">
        <v>14445</v>
      </c>
      <c r="E747" s="15" t="s">
        <v>14470</v>
      </c>
    </row>
    <row r="748" spans="1:5" x14ac:dyDescent="0.25">
      <c r="A748">
        <v>747</v>
      </c>
      <c r="B748" s="15" t="s">
        <v>3252</v>
      </c>
      <c r="C748" t="s">
        <v>876</v>
      </c>
      <c r="D748" s="15" t="s">
        <v>3309</v>
      </c>
      <c r="E748" s="15" t="s">
        <v>3331</v>
      </c>
    </row>
    <row r="749" spans="1:5" x14ac:dyDescent="0.25">
      <c r="A749">
        <v>748</v>
      </c>
      <c r="B749" s="15" t="s">
        <v>8728</v>
      </c>
      <c r="C749" t="s">
        <v>1174</v>
      </c>
      <c r="D749" s="15" t="s">
        <v>8814</v>
      </c>
      <c r="E749" s="15" t="s">
        <v>8815</v>
      </c>
    </row>
    <row r="750" spans="1:5" x14ac:dyDescent="0.25">
      <c r="A750">
        <v>749</v>
      </c>
      <c r="B750" s="15" t="s">
        <v>8723</v>
      </c>
      <c r="C750" t="s">
        <v>1167</v>
      </c>
      <c r="D750" s="15" t="s">
        <v>8816</v>
      </c>
      <c r="E750" s="15" t="s">
        <v>8817</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13883</v>
      </c>
      <c r="C756" t="s">
        <v>885</v>
      </c>
      <c r="D756" s="15" t="s">
        <v>20769</v>
      </c>
      <c r="E756" s="15" t="s">
        <v>20770</v>
      </c>
    </row>
    <row r="757" spans="1:5" x14ac:dyDescent="0.25">
      <c r="A757">
        <v>756</v>
      </c>
      <c r="B757" s="15" t="s">
        <v>13884</v>
      </c>
      <c r="C757" t="s">
        <v>1174</v>
      </c>
      <c r="D757" s="15" t="s">
        <v>14471</v>
      </c>
      <c r="E757" s="15" t="s">
        <v>14472</v>
      </c>
    </row>
    <row r="758" spans="1:5" x14ac:dyDescent="0.25">
      <c r="A758">
        <v>757</v>
      </c>
      <c r="B758" s="15" t="s">
        <v>1631</v>
      </c>
      <c r="C758" t="s">
        <v>882</v>
      </c>
      <c r="D758" s="15" t="s">
        <v>788</v>
      </c>
      <c r="E758" s="15" t="s">
        <v>789</v>
      </c>
    </row>
    <row r="759" spans="1:5" x14ac:dyDescent="0.25">
      <c r="A759">
        <v>758</v>
      </c>
      <c r="B759" s="15" t="s">
        <v>13885</v>
      </c>
      <c r="C759" t="s">
        <v>882</v>
      </c>
      <c r="D759" s="15" t="s">
        <v>14473</v>
      </c>
      <c r="E759" s="15" t="s">
        <v>14414</v>
      </c>
    </row>
    <row r="760" spans="1:5" x14ac:dyDescent="0.25">
      <c r="A760">
        <v>759</v>
      </c>
      <c r="B760" s="15" t="s">
        <v>8733</v>
      </c>
      <c r="C760" t="s">
        <v>1174</v>
      </c>
      <c r="D760" s="15" t="s">
        <v>8818</v>
      </c>
      <c r="E760" s="15" t="s">
        <v>8819</v>
      </c>
    </row>
    <row r="761" spans="1:5" x14ac:dyDescent="0.25">
      <c r="A761">
        <v>760</v>
      </c>
      <c r="B761" s="15" t="s">
        <v>8738</v>
      </c>
      <c r="C761" t="s">
        <v>161</v>
      </c>
      <c r="D761" s="15" t="s">
        <v>8820</v>
      </c>
      <c r="E761" s="15" t="s">
        <v>8821</v>
      </c>
    </row>
    <row r="762" spans="1:5" x14ac:dyDescent="0.25">
      <c r="A762">
        <v>761</v>
      </c>
      <c r="B762" s="15" t="s">
        <v>1613</v>
      </c>
      <c r="C762" t="s">
        <v>1167</v>
      </c>
      <c r="D762" s="15" t="s">
        <v>790</v>
      </c>
      <c r="E762" s="15" t="s">
        <v>791</v>
      </c>
    </row>
    <row r="763" spans="1:5" x14ac:dyDescent="0.25">
      <c r="A763">
        <v>762</v>
      </c>
      <c r="B763" s="15" t="s">
        <v>6930</v>
      </c>
      <c r="C763" t="s">
        <v>876</v>
      </c>
      <c r="D763" s="15" t="s">
        <v>7140</v>
      </c>
      <c r="E763" s="15" t="s">
        <v>7141</v>
      </c>
    </row>
    <row r="764" spans="1:5" x14ac:dyDescent="0.25">
      <c r="A764">
        <v>763</v>
      </c>
      <c r="B764" s="15" t="s">
        <v>1835</v>
      </c>
      <c r="C764" t="s">
        <v>1167</v>
      </c>
      <c r="D764" s="15" t="s">
        <v>14474</v>
      </c>
      <c r="E764" s="15" t="s">
        <v>14475</v>
      </c>
    </row>
    <row r="765" spans="1:5" x14ac:dyDescent="0.25">
      <c r="A765">
        <v>764</v>
      </c>
      <c r="B765" s="15" t="s">
        <v>1171</v>
      </c>
      <c r="C765" t="s">
        <v>885</v>
      </c>
      <c r="D765" s="15" t="s">
        <v>1172</v>
      </c>
      <c r="E765" s="15" t="s">
        <v>1173</v>
      </c>
    </row>
    <row r="766" spans="1:5" x14ac:dyDescent="0.25">
      <c r="A766">
        <v>765</v>
      </c>
      <c r="B766" s="15" t="s">
        <v>8743</v>
      </c>
      <c r="C766" t="s">
        <v>1174</v>
      </c>
      <c r="D766" s="15" t="s">
        <v>8822</v>
      </c>
      <c r="E766" s="15" t="s">
        <v>8823</v>
      </c>
    </row>
    <row r="767" spans="1:5" x14ac:dyDescent="0.25">
      <c r="A767">
        <v>766</v>
      </c>
      <c r="B767" s="15" t="s">
        <v>8748</v>
      </c>
      <c r="C767" t="s">
        <v>876</v>
      </c>
      <c r="D767" s="15" t="s">
        <v>8824</v>
      </c>
      <c r="E767" s="15" t="s">
        <v>8825</v>
      </c>
    </row>
    <row r="768" spans="1:5" x14ac:dyDescent="0.25">
      <c r="A768">
        <v>767</v>
      </c>
      <c r="B768" s="15" t="s">
        <v>13886</v>
      </c>
      <c r="C768" t="s">
        <v>890</v>
      </c>
      <c r="D768" s="15" t="s">
        <v>14476</v>
      </c>
      <c r="E768" s="15" t="s">
        <v>14192</v>
      </c>
    </row>
    <row r="769" spans="1:5" x14ac:dyDescent="0.25">
      <c r="A769">
        <v>768</v>
      </c>
      <c r="B769" s="15" t="s">
        <v>3995</v>
      </c>
      <c r="C769" t="s">
        <v>888</v>
      </c>
      <c r="D769" s="15" t="s">
        <v>4021</v>
      </c>
      <c r="E769" s="15" t="s">
        <v>4022</v>
      </c>
    </row>
    <row r="770" spans="1:5" x14ac:dyDescent="0.25">
      <c r="A770">
        <v>769</v>
      </c>
      <c r="B770" s="15" t="s">
        <v>13887</v>
      </c>
      <c r="C770" t="s">
        <v>1177</v>
      </c>
      <c r="D770" s="15" t="s">
        <v>14477</v>
      </c>
      <c r="E770" s="15" t="s">
        <v>14478</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8753</v>
      </c>
      <c r="C773" t="s">
        <v>1174</v>
      </c>
      <c r="D773" s="15" t="s">
        <v>8826</v>
      </c>
      <c r="E773" s="15" t="s">
        <v>8827</v>
      </c>
    </row>
    <row r="774" spans="1:5" x14ac:dyDescent="0.25">
      <c r="A774">
        <v>773</v>
      </c>
      <c r="B774" s="15" t="s">
        <v>12377</v>
      </c>
      <c r="C774" t="s">
        <v>161</v>
      </c>
      <c r="D774" s="15" t="s">
        <v>12681</v>
      </c>
      <c r="E774" s="15" t="s">
        <v>12682</v>
      </c>
    </row>
    <row r="775" spans="1:5" x14ac:dyDescent="0.25">
      <c r="A775">
        <v>774</v>
      </c>
      <c r="B775" s="15" t="s">
        <v>167</v>
      </c>
      <c r="C775" t="s">
        <v>876</v>
      </c>
      <c r="D775" s="15" t="s">
        <v>2460</v>
      </c>
      <c r="E775" s="15" t="s">
        <v>2461</v>
      </c>
    </row>
    <row r="776" spans="1:5" x14ac:dyDescent="0.25">
      <c r="A776">
        <v>775</v>
      </c>
      <c r="B776" s="15" t="s">
        <v>12983</v>
      </c>
      <c r="C776" t="s">
        <v>1177</v>
      </c>
      <c r="D776" s="15" t="s">
        <v>13497</v>
      </c>
      <c r="E776" s="15" t="s">
        <v>13498</v>
      </c>
    </row>
    <row r="777" spans="1:5" x14ac:dyDescent="0.25">
      <c r="A777">
        <v>776</v>
      </c>
      <c r="B777" s="15" t="s">
        <v>13888</v>
      </c>
      <c r="C777" t="s">
        <v>882</v>
      </c>
      <c r="D777" s="15" t="s">
        <v>14267</v>
      </c>
      <c r="E777" s="15" t="s">
        <v>14479</v>
      </c>
    </row>
    <row r="778" spans="1:5" x14ac:dyDescent="0.25">
      <c r="A778">
        <v>777</v>
      </c>
      <c r="B778" s="15" t="s">
        <v>3256</v>
      </c>
      <c r="C778" t="s">
        <v>1174</v>
      </c>
      <c r="D778" s="15" t="s">
        <v>3311</v>
      </c>
      <c r="E778" s="15" t="s">
        <v>3333</v>
      </c>
    </row>
    <row r="779" spans="1:5" x14ac:dyDescent="0.25">
      <c r="A779">
        <v>778</v>
      </c>
      <c r="B779" s="15" t="s">
        <v>13889</v>
      </c>
      <c r="C779" t="s">
        <v>882</v>
      </c>
      <c r="D779" s="15" t="s">
        <v>14440</v>
      </c>
      <c r="E779" s="15" t="s">
        <v>14378</v>
      </c>
    </row>
    <row r="780" spans="1:5" x14ac:dyDescent="0.25">
      <c r="A780">
        <v>779</v>
      </c>
      <c r="B780" s="15" t="s">
        <v>13890</v>
      </c>
      <c r="C780" t="s">
        <v>885</v>
      </c>
      <c r="D780" s="15" t="s">
        <v>14233</v>
      </c>
      <c r="E780" s="15" t="s">
        <v>14480</v>
      </c>
    </row>
    <row r="781" spans="1:5" x14ac:dyDescent="0.25">
      <c r="A781">
        <v>780</v>
      </c>
      <c r="B781" s="15" t="s">
        <v>1639</v>
      </c>
      <c r="C781" t="s">
        <v>1179</v>
      </c>
      <c r="D781" s="15" t="s">
        <v>750</v>
      </c>
      <c r="E781" s="15" t="s">
        <v>751</v>
      </c>
    </row>
    <row r="782" spans="1:5" x14ac:dyDescent="0.25">
      <c r="A782">
        <v>781</v>
      </c>
      <c r="B782" s="15" t="s">
        <v>6891</v>
      </c>
      <c r="C782" t="s">
        <v>1174</v>
      </c>
      <c r="D782" s="15" t="s">
        <v>7142</v>
      </c>
      <c r="E782" s="15" t="s">
        <v>7143</v>
      </c>
    </row>
    <row r="783" spans="1:5" x14ac:dyDescent="0.25">
      <c r="A783">
        <v>782</v>
      </c>
      <c r="B783" s="15" t="s">
        <v>13891</v>
      </c>
      <c r="C783" t="s">
        <v>882</v>
      </c>
      <c r="D783" s="15" t="s">
        <v>14264</v>
      </c>
      <c r="E783" s="15" t="s">
        <v>14447</v>
      </c>
    </row>
    <row r="784" spans="1:5" x14ac:dyDescent="0.25">
      <c r="A784">
        <v>783</v>
      </c>
      <c r="B784" s="15" t="s">
        <v>168</v>
      </c>
      <c r="C784" t="s">
        <v>1178</v>
      </c>
      <c r="D784" s="15" t="s">
        <v>13499</v>
      </c>
      <c r="E784" s="15" t="s">
        <v>13500</v>
      </c>
    </row>
    <row r="785" spans="1:5" x14ac:dyDescent="0.25">
      <c r="A785">
        <v>784</v>
      </c>
      <c r="B785" s="15" t="s">
        <v>3259</v>
      </c>
      <c r="C785" t="s">
        <v>885</v>
      </c>
      <c r="D785" s="15" t="s">
        <v>3312</v>
      </c>
      <c r="E785" s="15" t="s">
        <v>3334</v>
      </c>
    </row>
    <row r="786" spans="1:5" x14ac:dyDescent="0.25">
      <c r="A786">
        <v>785</v>
      </c>
      <c r="B786" s="15" t="s">
        <v>13892</v>
      </c>
      <c r="C786" t="s">
        <v>881</v>
      </c>
      <c r="D786" s="15" t="s">
        <v>14466</v>
      </c>
      <c r="E786" s="15" t="s">
        <v>14481</v>
      </c>
    </row>
    <row r="787" spans="1:5" x14ac:dyDescent="0.25">
      <c r="A787">
        <v>786</v>
      </c>
      <c r="B787" s="15" t="s">
        <v>13893</v>
      </c>
      <c r="C787" t="s">
        <v>890</v>
      </c>
      <c r="D787" s="15" t="s">
        <v>14254</v>
      </c>
      <c r="E787" s="15" t="s">
        <v>14482</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13894</v>
      </c>
      <c r="C790" t="s">
        <v>885</v>
      </c>
      <c r="D790" s="15" t="s">
        <v>14483</v>
      </c>
      <c r="E790" s="15" t="s">
        <v>14213</v>
      </c>
    </row>
    <row r="791" spans="1:5" x14ac:dyDescent="0.25">
      <c r="A791">
        <v>790</v>
      </c>
      <c r="B791" s="15" t="s">
        <v>171</v>
      </c>
      <c r="C791" t="s">
        <v>1177</v>
      </c>
      <c r="D791" s="15" t="s">
        <v>511</v>
      </c>
      <c r="E791" s="15" t="s">
        <v>512</v>
      </c>
    </row>
    <row r="792" spans="1:5" x14ac:dyDescent="0.25">
      <c r="A792">
        <v>791</v>
      </c>
      <c r="B792" s="15" t="s">
        <v>13895</v>
      </c>
      <c r="C792" t="s">
        <v>1179</v>
      </c>
      <c r="D792" s="15" t="s">
        <v>14484</v>
      </c>
      <c r="E792" s="15" t="s">
        <v>14485</v>
      </c>
    </row>
    <row r="793" spans="1:5" x14ac:dyDescent="0.25">
      <c r="A793">
        <v>792</v>
      </c>
      <c r="B793" s="15" t="s">
        <v>8758</v>
      </c>
      <c r="C793" t="s">
        <v>1167</v>
      </c>
      <c r="D793" s="15" t="s">
        <v>8828</v>
      </c>
      <c r="E793" s="15" t="s">
        <v>8829</v>
      </c>
    </row>
    <row r="794" spans="1:5" x14ac:dyDescent="0.25">
      <c r="A794">
        <v>793</v>
      </c>
      <c r="B794" s="15" t="s">
        <v>1843</v>
      </c>
      <c r="C794" t="s">
        <v>888</v>
      </c>
      <c r="D794" s="15" t="s">
        <v>14161</v>
      </c>
      <c r="E794" s="15" t="s">
        <v>14486</v>
      </c>
    </row>
    <row r="795" spans="1:5" x14ac:dyDescent="0.25">
      <c r="A795">
        <v>794</v>
      </c>
      <c r="B795" s="15" t="s">
        <v>12371</v>
      </c>
      <c r="C795" t="s">
        <v>882</v>
      </c>
      <c r="D795" s="15" t="s">
        <v>12683</v>
      </c>
      <c r="E795" s="15" t="s">
        <v>12684</v>
      </c>
    </row>
    <row r="796" spans="1:5" x14ac:dyDescent="0.25">
      <c r="A796">
        <v>795</v>
      </c>
      <c r="B796" s="15" t="s">
        <v>12365</v>
      </c>
      <c r="C796" t="s">
        <v>1174</v>
      </c>
      <c r="D796" s="15" t="s">
        <v>12685</v>
      </c>
      <c r="E796" s="15" t="s">
        <v>12686</v>
      </c>
    </row>
    <row r="797" spans="1:5" x14ac:dyDescent="0.25">
      <c r="A797">
        <v>796</v>
      </c>
      <c r="B797" s="15" t="s">
        <v>12283</v>
      </c>
      <c r="C797" t="s">
        <v>1174</v>
      </c>
      <c r="D797" s="15" t="s">
        <v>12687</v>
      </c>
      <c r="E797" s="15" t="s">
        <v>12688</v>
      </c>
    </row>
    <row r="798" spans="1:5" x14ac:dyDescent="0.25">
      <c r="A798">
        <v>797</v>
      </c>
      <c r="B798" s="15" t="s">
        <v>13896</v>
      </c>
      <c r="C798" t="s">
        <v>882</v>
      </c>
      <c r="D798" s="15" t="s">
        <v>14473</v>
      </c>
      <c r="E798" s="15" t="s">
        <v>14150</v>
      </c>
    </row>
    <row r="799" spans="1:5" x14ac:dyDescent="0.25">
      <c r="A799">
        <v>798</v>
      </c>
      <c r="B799" s="15" t="s">
        <v>12288</v>
      </c>
      <c r="C799" t="s">
        <v>1174</v>
      </c>
      <c r="D799" s="15" t="s">
        <v>12689</v>
      </c>
      <c r="E799" s="15" t="s">
        <v>12690</v>
      </c>
    </row>
    <row r="800" spans="1:5" x14ac:dyDescent="0.25">
      <c r="A800">
        <v>799</v>
      </c>
      <c r="B800" s="15" t="s">
        <v>1693</v>
      </c>
      <c r="C800" t="s">
        <v>876</v>
      </c>
      <c r="D800" s="15" t="s">
        <v>848</v>
      </c>
      <c r="E800" s="15" t="s">
        <v>849</v>
      </c>
    </row>
    <row r="801" spans="1:5" x14ac:dyDescent="0.25">
      <c r="A801">
        <v>800</v>
      </c>
      <c r="B801" s="15" t="s">
        <v>13897</v>
      </c>
      <c r="C801" t="s">
        <v>1174</v>
      </c>
      <c r="D801" s="15" t="s">
        <v>14264</v>
      </c>
      <c r="E801" s="15" t="s">
        <v>14375</v>
      </c>
    </row>
    <row r="802" spans="1:5" x14ac:dyDescent="0.25">
      <c r="A802">
        <v>801</v>
      </c>
      <c r="B802" s="15" t="s">
        <v>1650</v>
      </c>
      <c r="C802" t="s">
        <v>1179</v>
      </c>
      <c r="D802" s="15" t="s">
        <v>760</v>
      </c>
      <c r="E802" s="15" t="s">
        <v>761</v>
      </c>
    </row>
    <row r="803" spans="1:5" x14ac:dyDescent="0.25">
      <c r="A803">
        <v>802</v>
      </c>
      <c r="B803" s="15" t="s">
        <v>6877</v>
      </c>
      <c r="C803" t="s">
        <v>1208</v>
      </c>
      <c r="D803" s="15" t="s">
        <v>7144</v>
      </c>
      <c r="E803" s="15" t="s">
        <v>7145</v>
      </c>
    </row>
    <row r="804" spans="1:5" x14ac:dyDescent="0.25">
      <c r="A804">
        <v>803</v>
      </c>
      <c r="B804" s="15" t="s">
        <v>1845</v>
      </c>
      <c r="C804" t="s">
        <v>161</v>
      </c>
      <c r="D804" s="15" t="s">
        <v>14487</v>
      </c>
      <c r="E804" s="15" t="s">
        <v>14488</v>
      </c>
    </row>
    <row r="805" spans="1:5" x14ac:dyDescent="0.25">
      <c r="A805">
        <v>804</v>
      </c>
      <c r="B805" s="15" t="s">
        <v>3268</v>
      </c>
      <c r="C805" t="s">
        <v>1174</v>
      </c>
      <c r="D805" s="15" t="s">
        <v>3315</v>
      </c>
      <c r="E805" s="15" t="s">
        <v>3337</v>
      </c>
    </row>
    <row r="806" spans="1:5" x14ac:dyDescent="0.25">
      <c r="A806">
        <v>805</v>
      </c>
      <c r="B806" s="15" t="s">
        <v>13898</v>
      </c>
      <c r="C806" t="s">
        <v>882</v>
      </c>
      <c r="D806" s="15" t="s">
        <v>14226</v>
      </c>
      <c r="E806" s="15" t="s">
        <v>14341</v>
      </c>
    </row>
    <row r="807" spans="1:5" x14ac:dyDescent="0.25">
      <c r="A807">
        <v>806</v>
      </c>
      <c r="B807" s="15" t="s">
        <v>13899</v>
      </c>
      <c r="C807" t="s">
        <v>1178</v>
      </c>
      <c r="D807" s="15" t="s">
        <v>14183</v>
      </c>
      <c r="E807" s="15" t="s">
        <v>14160</v>
      </c>
    </row>
    <row r="808" spans="1:5" x14ac:dyDescent="0.25">
      <c r="A808">
        <v>807</v>
      </c>
      <c r="B808" s="15" t="s">
        <v>13900</v>
      </c>
      <c r="C808" t="s">
        <v>1179</v>
      </c>
      <c r="D808" s="15" t="s">
        <v>14310</v>
      </c>
      <c r="E808" s="15" t="s">
        <v>14238</v>
      </c>
    </row>
    <row r="809" spans="1:5" x14ac:dyDescent="0.25">
      <c r="A809">
        <v>808</v>
      </c>
      <c r="B809" s="15" t="s">
        <v>9005</v>
      </c>
      <c r="C809" t="s">
        <v>881</v>
      </c>
      <c r="D809" s="15" t="s">
        <v>9101</v>
      </c>
      <c r="E809" s="15" t="s">
        <v>9102</v>
      </c>
    </row>
    <row r="810" spans="1:5" x14ac:dyDescent="0.25">
      <c r="A810">
        <v>809</v>
      </c>
      <c r="B810" s="15" t="s">
        <v>9056</v>
      </c>
      <c r="C810" t="s">
        <v>1208</v>
      </c>
      <c r="D810" s="15" t="s">
        <v>9103</v>
      </c>
      <c r="E810" s="15" t="s">
        <v>9104</v>
      </c>
    </row>
    <row r="811" spans="1:5" x14ac:dyDescent="0.25">
      <c r="A811">
        <v>810</v>
      </c>
      <c r="B811" s="15" t="s">
        <v>1682</v>
      </c>
      <c r="C811" t="s">
        <v>1177</v>
      </c>
      <c r="D811" s="15" t="s">
        <v>840</v>
      </c>
      <c r="E811" s="15" t="s">
        <v>841</v>
      </c>
    </row>
    <row r="812" spans="1:5" x14ac:dyDescent="0.25">
      <c r="A812">
        <v>811</v>
      </c>
      <c r="B812" s="15" t="s">
        <v>13901</v>
      </c>
      <c r="C812" t="s">
        <v>888</v>
      </c>
      <c r="D812" s="15" t="s">
        <v>14386</v>
      </c>
      <c r="E812" s="15" t="s">
        <v>14489</v>
      </c>
    </row>
    <row r="813" spans="1:5" x14ac:dyDescent="0.25">
      <c r="A813">
        <v>812</v>
      </c>
      <c r="B813" s="15" t="s">
        <v>13902</v>
      </c>
      <c r="C813" t="s">
        <v>881</v>
      </c>
      <c r="D813" s="15">
        <v>0</v>
      </c>
      <c r="E813" s="15">
        <v>0</v>
      </c>
    </row>
    <row r="814" spans="1:5" x14ac:dyDescent="0.25">
      <c r="A814">
        <v>813</v>
      </c>
      <c r="B814" s="15" t="s">
        <v>8761</v>
      </c>
      <c r="C814" t="s">
        <v>888</v>
      </c>
      <c r="D814" s="15" t="s">
        <v>8830</v>
      </c>
      <c r="E814" s="15" t="s">
        <v>8831</v>
      </c>
    </row>
    <row r="815" spans="1:5" x14ac:dyDescent="0.25">
      <c r="A815">
        <v>814</v>
      </c>
      <c r="B815" s="15" t="s">
        <v>13903</v>
      </c>
      <c r="C815" t="s">
        <v>885</v>
      </c>
      <c r="D815" s="15" t="s">
        <v>14342</v>
      </c>
      <c r="E815" s="15" t="s">
        <v>14311</v>
      </c>
    </row>
    <row r="816" spans="1:5" x14ac:dyDescent="0.25">
      <c r="A816">
        <v>815</v>
      </c>
      <c r="B816" s="15" t="s">
        <v>13904</v>
      </c>
      <c r="C816" t="s">
        <v>1178</v>
      </c>
      <c r="D816" s="15" t="s">
        <v>14490</v>
      </c>
      <c r="E816" s="15" t="s">
        <v>14491</v>
      </c>
    </row>
    <row r="817" spans="1:5" x14ac:dyDescent="0.25">
      <c r="A817">
        <v>816</v>
      </c>
      <c r="B817" s="15" t="s">
        <v>8713</v>
      </c>
      <c r="C817" t="s">
        <v>1179</v>
      </c>
      <c r="D817" s="15" t="s">
        <v>8832</v>
      </c>
      <c r="E817" s="15" t="s">
        <v>8833</v>
      </c>
    </row>
    <row r="818" spans="1:5" x14ac:dyDescent="0.25">
      <c r="A818">
        <v>817</v>
      </c>
      <c r="B818" s="15" t="s">
        <v>1847</v>
      </c>
      <c r="C818" t="s">
        <v>1174</v>
      </c>
      <c r="D818" s="15" t="s">
        <v>8091</v>
      </c>
      <c r="E818" s="15" t="s">
        <v>8092</v>
      </c>
    </row>
    <row r="819" spans="1:5" x14ac:dyDescent="0.25">
      <c r="A819">
        <v>818</v>
      </c>
      <c r="B819" s="15" t="s">
        <v>9350</v>
      </c>
      <c r="C819" t="s">
        <v>1178</v>
      </c>
      <c r="D819" s="15" t="s">
        <v>11966</v>
      </c>
      <c r="E819" s="15" t="s">
        <v>11967</v>
      </c>
    </row>
    <row r="820" spans="1:5" x14ac:dyDescent="0.25">
      <c r="A820">
        <v>819</v>
      </c>
      <c r="B820" s="15" t="s">
        <v>1193</v>
      </c>
      <c r="C820" t="s">
        <v>1174</v>
      </c>
      <c r="D820" s="15" t="s">
        <v>1194</v>
      </c>
      <c r="E820" s="15" t="s">
        <v>1195</v>
      </c>
    </row>
    <row r="821" spans="1:5" x14ac:dyDescent="0.25">
      <c r="A821">
        <v>820</v>
      </c>
      <c r="B821" s="15" t="s">
        <v>6870</v>
      </c>
      <c r="C821" t="s">
        <v>888</v>
      </c>
      <c r="D821" s="15" t="s">
        <v>7146</v>
      </c>
      <c r="E821" s="15" t="s">
        <v>7147</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13423</v>
      </c>
      <c r="C824" t="s">
        <v>1178</v>
      </c>
      <c r="D824" s="15" t="s">
        <v>13501</v>
      </c>
      <c r="E824" s="15" t="s">
        <v>13502</v>
      </c>
    </row>
    <row r="825" spans="1:5" x14ac:dyDescent="0.25">
      <c r="A825">
        <v>824</v>
      </c>
      <c r="B825" s="15" t="s">
        <v>13905</v>
      </c>
      <c r="C825" t="s">
        <v>161</v>
      </c>
      <c r="D825" s="15" t="s">
        <v>14492</v>
      </c>
      <c r="E825" s="15" t="s">
        <v>14311</v>
      </c>
    </row>
    <row r="826" spans="1:5" x14ac:dyDescent="0.25">
      <c r="A826">
        <v>825</v>
      </c>
      <c r="B826" s="15" t="s">
        <v>1642</v>
      </c>
      <c r="C826" t="s">
        <v>881</v>
      </c>
      <c r="D826" s="15" t="s">
        <v>752</v>
      </c>
      <c r="E826" s="15" t="s">
        <v>753</v>
      </c>
    </row>
    <row r="827" spans="1:5" x14ac:dyDescent="0.25">
      <c r="A827">
        <v>826</v>
      </c>
      <c r="B827" s="15" t="s">
        <v>13906</v>
      </c>
      <c r="C827" t="s">
        <v>1179</v>
      </c>
      <c r="D827" s="15" t="s">
        <v>14176</v>
      </c>
      <c r="E827" s="15" t="s">
        <v>14493</v>
      </c>
    </row>
    <row r="828" spans="1:5" x14ac:dyDescent="0.25">
      <c r="A828">
        <v>827</v>
      </c>
      <c r="B828" s="15" t="s">
        <v>13907</v>
      </c>
      <c r="C828" t="s">
        <v>876</v>
      </c>
      <c r="D828" s="15" t="s">
        <v>14181</v>
      </c>
      <c r="E828" s="15" t="s">
        <v>14167</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13908</v>
      </c>
      <c r="C831" t="s">
        <v>1177</v>
      </c>
      <c r="D831" s="15" t="s">
        <v>14212</v>
      </c>
      <c r="E831" s="15" t="s">
        <v>14356</v>
      </c>
    </row>
    <row r="832" spans="1:5" x14ac:dyDescent="0.25">
      <c r="A832">
        <v>831</v>
      </c>
      <c r="B832" s="15" t="s">
        <v>1849</v>
      </c>
      <c r="C832" t="s">
        <v>1174</v>
      </c>
      <c r="D832" s="15" t="s">
        <v>14494</v>
      </c>
      <c r="E832" s="15" t="s">
        <v>14190</v>
      </c>
    </row>
    <row r="833" spans="1:5" x14ac:dyDescent="0.25">
      <c r="A833">
        <v>832</v>
      </c>
      <c r="B833" s="15" t="s">
        <v>13909</v>
      </c>
      <c r="C833" t="s">
        <v>876</v>
      </c>
      <c r="D833" s="15" t="s">
        <v>14495</v>
      </c>
      <c r="E833" s="15" t="s">
        <v>14467</v>
      </c>
    </row>
    <row r="834" spans="1:5" x14ac:dyDescent="0.25">
      <c r="A834">
        <v>833</v>
      </c>
      <c r="B834" s="15" t="s">
        <v>13910</v>
      </c>
      <c r="C834" t="s">
        <v>1179</v>
      </c>
      <c r="D834" s="15" t="s">
        <v>14496</v>
      </c>
      <c r="E834" s="15" t="s">
        <v>14497</v>
      </c>
    </row>
    <row r="835" spans="1:5" x14ac:dyDescent="0.25">
      <c r="A835">
        <v>834</v>
      </c>
      <c r="B835" s="15" t="s">
        <v>13911</v>
      </c>
      <c r="C835" t="s">
        <v>882</v>
      </c>
      <c r="D835" s="15" t="s">
        <v>14498</v>
      </c>
      <c r="E835" s="15" t="s">
        <v>14180</v>
      </c>
    </row>
    <row r="836" spans="1:5" x14ac:dyDescent="0.25">
      <c r="A836">
        <v>835</v>
      </c>
      <c r="B836" s="15" t="s">
        <v>13912</v>
      </c>
      <c r="C836" t="s">
        <v>882</v>
      </c>
      <c r="D836" s="15" t="s">
        <v>14164</v>
      </c>
      <c r="E836" s="15" t="s">
        <v>14178</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5760</v>
      </c>
      <c r="C841" t="s">
        <v>1306</v>
      </c>
      <c r="D841" s="15" t="e">
        <v>#N/A</v>
      </c>
      <c r="E841" s="15" t="e">
        <v>#N/A</v>
      </c>
    </row>
    <row r="842" spans="1:5" x14ac:dyDescent="0.25">
      <c r="A842">
        <v>843</v>
      </c>
      <c r="B842" s="15" t="s">
        <v>6740</v>
      </c>
      <c r="C842" t="s">
        <v>1174</v>
      </c>
      <c r="D842" s="15" t="s">
        <v>7096</v>
      </c>
      <c r="E842" s="15" t="s">
        <v>7097</v>
      </c>
    </row>
    <row r="843" spans="1:5" x14ac:dyDescent="0.25">
      <c r="A843">
        <v>844</v>
      </c>
      <c r="B843" s="15" t="s">
        <v>7017</v>
      </c>
      <c r="C843" t="s">
        <v>876</v>
      </c>
      <c r="D843" s="15" t="s">
        <v>7128</v>
      </c>
      <c r="E843" s="15" t="s">
        <v>7129</v>
      </c>
    </row>
    <row r="844" spans="1:5" x14ac:dyDescent="0.25">
      <c r="A844">
        <v>845</v>
      </c>
      <c r="B844" s="15" t="s">
        <v>7469</v>
      </c>
      <c r="C844" t="s">
        <v>876</v>
      </c>
      <c r="D844" s="15" t="s">
        <v>8087</v>
      </c>
      <c r="E844" s="15" t="s">
        <v>8088</v>
      </c>
    </row>
    <row r="845" spans="1:5" x14ac:dyDescent="0.25">
      <c r="A845">
        <v>846</v>
      </c>
      <c r="B845" s="15" t="s">
        <v>7469</v>
      </c>
      <c r="C845" t="s">
        <v>876</v>
      </c>
      <c r="D845" s="15" t="s">
        <v>8087</v>
      </c>
      <c r="E845" s="15" t="s">
        <v>8088</v>
      </c>
    </row>
    <row r="846" spans="1:5" x14ac:dyDescent="0.25">
      <c r="A846">
        <v>847</v>
      </c>
      <c r="B846" s="15" t="s">
        <v>7480</v>
      </c>
      <c r="C846" t="s">
        <v>1208</v>
      </c>
      <c r="D846" s="15" t="s">
        <v>8052</v>
      </c>
      <c r="E846" s="15" t="s">
        <v>8053</v>
      </c>
    </row>
    <row r="847" spans="1:5" x14ac:dyDescent="0.25">
      <c r="A847">
        <v>848</v>
      </c>
      <c r="B847" s="15" t="s">
        <v>7786</v>
      </c>
      <c r="C847" t="s">
        <v>13626</v>
      </c>
      <c r="D847" s="15" t="s">
        <v>7984</v>
      </c>
      <c r="E847" s="15" t="s">
        <v>7985</v>
      </c>
    </row>
    <row r="848" spans="1:5" x14ac:dyDescent="0.25">
      <c r="A848">
        <v>849</v>
      </c>
      <c r="B848" s="15" t="s">
        <v>8341</v>
      </c>
      <c r="C848" t="s">
        <v>1177</v>
      </c>
      <c r="D848" s="15" t="s">
        <v>8370</v>
      </c>
      <c r="E848" s="15" t="s">
        <v>8371</v>
      </c>
    </row>
    <row r="849" spans="1:5" x14ac:dyDescent="0.25">
      <c r="A849">
        <v>850</v>
      </c>
      <c r="B849" s="15" t="s">
        <v>8320</v>
      </c>
      <c r="C849" t="s">
        <v>1174</v>
      </c>
      <c r="D849" s="15" t="s">
        <v>8352</v>
      </c>
      <c r="E849" s="15" t="s">
        <v>8353</v>
      </c>
    </row>
    <row r="850" spans="1:5" x14ac:dyDescent="0.25">
      <c r="A850">
        <v>851</v>
      </c>
      <c r="B850" s="15" t="s">
        <v>11872</v>
      </c>
      <c r="C850" t="s">
        <v>1174</v>
      </c>
      <c r="D850" s="15" t="s">
        <v>11978</v>
      </c>
      <c r="E850" s="15" t="s">
        <v>11979</v>
      </c>
    </row>
    <row r="851" spans="1:5" x14ac:dyDescent="0.25">
      <c r="A851">
        <v>852</v>
      </c>
      <c r="B851" s="15" t="s">
        <v>6987</v>
      </c>
      <c r="C851" t="s">
        <v>1174</v>
      </c>
      <c r="D851" s="15" t="s">
        <v>7124</v>
      </c>
      <c r="E851" s="15" t="s">
        <v>7125</v>
      </c>
    </row>
    <row r="852" spans="1:5" x14ac:dyDescent="0.25">
      <c r="A852">
        <v>853</v>
      </c>
      <c r="B852" s="15" t="s">
        <v>12646</v>
      </c>
      <c r="C852" t="s">
        <v>1174</v>
      </c>
      <c r="D852" s="15" t="s">
        <v>12679</v>
      </c>
      <c r="E852" s="15" t="s">
        <v>12680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x14ac:dyDescent="0.25">
      <c r="B2" s="57" t="s">
        <v>20165</v>
      </c>
      <c r="C2" s="57">
        <f>300+135</f>
        <v>435</v>
      </c>
      <c r="D2" s="57">
        <f>V14</f>
        <v>650</v>
      </c>
      <c r="E2" s="57">
        <f>SUMIF(G16:G100,"SH SAT",C16:C100)</f>
        <v>171</v>
      </c>
      <c r="F2" s="57">
        <f>D2+E2</f>
        <v>821</v>
      </c>
      <c r="G2" s="470">
        <f>COUNTIFS(VODANET!J5:J2074,"ACEITO",VODANET!L5:L2074,"SH SAT")</f>
        <v>395</v>
      </c>
      <c r="H2" s="57">
        <f>F2-G2</f>
        <v>426</v>
      </c>
      <c r="I2" s="57">
        <f>H2-C2</f>
        <v>-9</v>
      </c>
      <c r="J2" s="57">
        <v>0</v>
      </c>
      <c r="L2">
        <v>2581</v>
      </c>
      <c r="M2">
        <f>L2-1927</f>
        <v>654</v>
      </c>
      <c r="O2" s="15" t="s">
        <v>20196</v>
      </c>
      <c r="Q2">
        <f>M14+V14</f>
        <v>2845</v>
      </c>
      <c r="R2" s="15">
        <f>Q2-Q6</f>
        <v>854</v>
      </c>
      <c r="S2" s="15">
        <f>R2-C9-C2</f>
        <v>56</v>
      </c>
      <c r="T2">
        <f>S2-J2-J9</f>
        <v>56</v>
      </c>
    </row>
    <row r="3" spans="2:28" x14ac:dyDescent="0.25">
      <c r="B3" s="57" t="s">
        <v>20164</v>
      </c>
      <c r="C3" s="57">
        <f>75+200</f>
        <v>275</v>
      </c>
      <c r="D3" s="57">
        <f>Z14</f>
        <v>460</v>
      </c>
      <c r="E3" s="57">
        <f>SUMIF(G16:G100,"SH SAT",E16:E100)</f>
        <v>237</v>
      </c>
      <c r="F3" s="57">
        <f>D3+E3</f>
        <v>697</v>
      </c>
      <c r="G3" s="470"/>
      <c r="H3" s="57">
        <f>F3-G2</f>
        <v>302</v>
      </c>
      <c r="I3" s="57">
        <f>(H3-C3)-J3</f>
        <v>20</v>
      </c>
      <c r="J3" s="57">
        <v>7</v>
      </c>
      <c r="L3">
        <v>91</v>
      </c>
      <c r="M3">
        <f>C2+C9</f>
        <v>798</v>
      </c>
      <c r="O3" s="15" t="s">
        <v>20195</v>
      </c>
      <c r="Q3">
        <f>O14+X14</f>
        <v>3056</v>
      </c>
      <c r="R3" s="15">
        <f>Q3-Q6</f>
        <v>1065</v>
      </c>
      <c r="S3" s="15">
        <f>R3-C11-C4</f>
        <v>323</v>
      </c>
      <c r="T3">
        <f>S3-J4-J11-M7</f>
        <v>260</v>
      </c>
    </row>
    <row r="4" spans="2:28" x14ac:dyDescent="0.25">
      <c r="B4" s="57" t="s">
        <v>20169</v>
      </c>
      <c r="C4" s="57">
        <f>75+360</f>
        <v>435</v>
      </c>
      <c r="D4" s="57">
        <f>X14</f>
        <v>540</v>
      </c>
      <c r="E4" s="57">
        <f>SUMIF(G16:G100,"SH SAT",D16:D100)</f>
        <v>288</v>
      </c>
      <c r="F4" s="57">
        <f>D4+E4</f>
        <v>828</v>
      </c>
      <c r="G4" s="470"/>
      <c r="H4" s="57">
        <f>F4-G2</f>
        <v>433</v>
      </c>
      <c r="I4" s="57">
        <f>(H4-C4)-J4</f>
        <v>-15</v>
      </c>
      <c r="J4" s="57">
        <v>13</v>
      </c>
      <c r="M4">
        <f>M2-M3</f>
        <v>-144</v>
      </c>
      <c r="O4" s="15" t="s">
        <v>20197</v>
      </c>
      <c r="Q4">
        <f>Q14+Z14</f>
        <v>2594</v>
      </c>
      <c r="R4" s="15">
        <f>Q4-Q6</f>
        <v>603</v>
      </c>
      <c r="S4" s="15">
        <f>R4-C3-C10</f>
        <v>125</v>
      </c>
      <c r="T4">
        <f>S4-J3-J10-M8</f>
        <v>87</v>
      </c>
    </row>
    <row r="5" spans="2:28" x14ac:dyDescent="0.25">
      <c r="B5" s="57" t="s">
        <v>20166</v>
      </c>
      <c r="C5" s="57">
        <v>147</v>
      </c>
      <c r="D5" s="57">
        <f>AB14</f>
        <v>180</v>
      </c>
      <c r="E5" s="57">
        <f>SUMIF(G16:G100,"SH SAT",F16:F100)</f>
        <v>344</v>
      </c>
      <c r="F5" s="57">
        <f>D5+E5</f>
        <v>524</v>
      </c>
      <c r="G5" s="470"/>
      <c r="H5" s="57">
        <f>F5-G2</f>
        <v>129</v>
      </c>
      <c r="I5" s="57">
        <f>H5-C5</f>
        <v>-18</v>
      </c>
      <c r="J5" s="57">
        <v>0</v>
      </c>
      <c r="O5" s="15" t="s">
        <v>20198</v>
      </c>
      <c r="Q5">
        <f>S14+AB14</f>
        <v>2450</v>
      </c>
      <c r="R5" s="15">
        <f>Q5-Q6</f>
        <v>459</v>
      </c>
      <c r="S5" s="15">
        <f>R5-C12-C5</f>
        <v>-116</v>
      </c>
      <c r="T5">
        <f>S5-J5-J12</f>
        <v>-116</v>
      </c>
    </row>
    <row r="6" spans="2:28" ht="15.75" thickBot="1" x14ac:dyDescent="0.3">
      <c r="B6" s="15"/>
      <c r="D6" s="15"/>
      <c r="E6" s="15"/>
      <c r="F6" s="15"/>
      <c r="G6" s="15"/>
      <c r="H6" s="15"/>
      <c r="O6" s="15" t="s">
        <v>20199</v>
      </c>
      <c r="Q6">
        <f>Mensal!C3</f>
        <v>1991</v>
      </c>
    </row>
    <row r="7" spans="2:28" ht="30.75" customHeight="1" thickBot="1" x14ac:dyDescent="0.3">
      <c r="B7" s="15"/>
      <c r="D7" s="15"/>
      <c r="E7" s="15"/>
      <c r="F7" s="15"/>
      <c r="G7" s="15"/>
      <c r="H7" s="15"/>
      <c r="L7" s="324" t="s">
        <v>20175</v>
      </c>
      <c r="M7" s="326">
        <v>30</v>
      </c>
    </row>
    <row r="8" spans="2:28" ht="31.5" customHeight="1" thickBot="1" x14ac:dyDescent="0.3">
      <c r="B8" s="318" t="s">
        <v>20147</v>
      </c>
      <c r="C8" s="318" t="s">
        <v>20163</v>
      </c>
      <c r="D8" s="318" t="s">
        <v>20206</v>
      </c>
      <c r="E8" s="318" t="s">
        <v>20148</v>
      </c>
      <c r="F8" s="318" t="s">
        <v>20170</v>
      </c>
      <c r="G8" s="318" t="s">
        <v>20144</v>
      </c>
      <c r="H8" s="319" t="s">
        <v>20205</v>
      </c>
      <c r="I8" s="318" t="s">
        <v>20145</v>
      </c>
      <c r="J8" s="318" t="s">
        <v>20146</v>
      </c>
      <c r="L8" s="325" t="s">
        <v>20176</v>
      </c>
      <c r="M8" s="327">
        <v>24</v>
      </c>
    </row>
    <row r="9" spans="2:28" x14ac:dyDescent="0.25">
      <c r="B9" s="57" t="s">
        <v>20167</v>
      </c>
      <c r="C9" s="57">
        <v>363</v>
      </c>
      <c r="D9" s="57">
        <f>M14</f>
        <v>2195</v>
      </c>
      <c r="E9" s="57">
        <f>C14</f>
        <v>393</v>
      </c>
      <c r="F9" s="57">
        <f>D9-E9</f>
        <v>1802</v>
      </c>
      <c r="G9" s="470">
        <f>COUNTIFS(VODANET!J5:J2074,"ACEITO",VODANET!L5:L2074,"LIDER")</f>
        <v>1429</v>
      </c>
      <c r="H9" s="57">
        <f>F9-G9</f>
        <v>373</v>
      </c>
      <c r="I9" s="57">
        <f>H9-C9</f>
        <v>10</v>
      </c>
      <c r="J9" s="57">
        <v>0</v>
      </c>
      <c r="L9" s="15"/>
    </row>
    <row r="10" spans="2:28" x14ac:dyDescent="0.25">
      <c r="B10" s="57" t="s">
        <v>20149</v>
      </c>
      <c r="C10" s="57">
        <v>203</v>
      </c>
      <c r="D10" s="57">
        <f>Q14</f>
        <v>2134</v>
      </c>
      <c r="E10" s="57">
        <f>E14</f>
        <v>448</v>
      </c>
      <c r="F10" s="57">
        <f>D10-E10</f>
        <v>1686</v>
      </c>
      <c r="G10" s="470"/>
      <c r="H10" s="57">
        <f>F10-G9</f>
        <v>257</v>
      </c>
      <c r="I10" s="57">
        <f>(H10-C10)-J10-M8</f>
        <v>23</v>
      </c>
      <c r="J10" s="57">
        <v>7</v>
      </c>
    </row>
    <row r="11" spans="2:28" x14ac:dyDescent="0.25">
      <c r="B11" s="57" t="s">
        <v>20169</v>
      </c>
      <c r="C11" s="57">
        <v>307</v>
      </c>
      <c r="D11" s="57">
        <f>O14</f>
        <v>2516</v>
      </c>
      <c r="E11" s="57">
        <f>D14</f>
        <v>615</v>
      </c>
      <c r="F11" s="57">
        <f>D11-E11</f>
        <v>1901</v>
      </c>
      <c r="G11" s="470"/>
      <c r="H11" s="57">
        <f>F11-G9</f>
        <v>472</v>
      </c>
      <c r="I11" s="57">
        <f>(H11-C11)-J11-M7</f>
        <v>115</v>
      </c>
      <c r="J11" s="57">
        <v>20</v>
      </c>
    </row>
    <row r="12" spans="2:28" x14ac:dyDescent="0.25">
      <c r="B12" s="57" t="s">
        <v>20166</v>
      </c>
      <c r="C12" s="57">
        <v>428</v>
      </c>
      <c r="D12" s="57">
        <f>S14</f>
        <v>2270</v>
      </c>
      <c r="E12" s="57">
        <f>F14</f>
        <v>536</v>
      </c>
      <c r="F12" s="57">
        <f>D12-E12</f>
        <v>1734</v>
      </c>
      <c r="G12" s="470"/>
      <c r="H12" s="57">
        <f>F12-G9</f>
        <v>305</v>
      </c>
      <c r="I12" s="57">
        <f>H12-C12</f>
        <v>-123</v>
      </c>
      <c r="J12" s="57">
        <v>0</v>
      </c>
    </row>
    <row r="13" spans="2:28" ht="15.75" thickBot="1" x14ac:dyDescent="0.3">
      <c r="B13" s="15"/>
      <c r="C13" s="15"/>
      <c r="D13" s="14"/>
      <c r="E13" s="15"/>
      <c r="F13" s="15"/>
      <c r="G13" s="15"/>
      <c r="H13" s="15"/>
    </row>
    <row r="14" spans="2:28" ht="15.75" thickBot="1" x14ac:dyDescent="0.3">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x14ac:dyDescent="0.3">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x14ac:dyDescent="0.25">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20144</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20144</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20144</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20144</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20144</v>
      </c>
      <c r="J28" s="15" t="s">
        <v>4074</v>
      </c>
      <c r="P28" s="305">
        <v>41179</v>
      </c>
      <c r="Q28" s="306">
        <v>310</v>
      </c>
      <c r="R28" s="307"/>
      <c r="S28" s="307"/>
    </row>
    <row r="29" spans="2:26" x14ac:dyDescent="0.25">
      <c r="B29" s="257">
        <v>41249</v>
      </c>
      <c r="C29" s="57">
        <v>40</v>
      </c>
      <c r="D29" s="57">
        <v>40</v>
      </c>
      <c r="E29" s="57">
        <v>40</v>
      </c>
      <c r="F29" s="57">
        <v>40</v>
      </c>
      <c r="G29" s="57" t="s">
        <v>14017</v>
      </c>
      <c r="H29" s="57" t="s">
        <v>4138</v>
      </c>
      <c r="I29" s="57" t="s">
        <v>20155</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12691</v>
      </c>
      <c r="J30" s="15" t="s">
        <v>4074</v>
      </c>
      <c r="P30" s="305">
        <v>41369</v>
      </c>
      <c r="Q30" s="306">
        <v>400</v>
      </c>
      <c r="R30" s="307"/>
      <c r="S30" s="307"/>
    </row>
    <row r="31" spans="2:26" x14ac:dyDescent="0.25">
      <c r="B31" s="257">
        <v>41288</v>
      </c>
      <c r="C31" s="57">
        <v>20</v>
      </c>
      <c r="D31" s="57">
        <v>24</v>
      </c>
      <c r="E31" s="57">
        <v>24</v>
      </c>
      <c r="F31" s="57">
        <v>20</v>
      </c>
      <c r="G31" s="57" t="s">
        <v>14017</v>
      </c>
      <c r="H31" s="57" t="s">
        <v>1538</v>
      </c>
      <c r="I31" s="57" t="s">
        <v>20155</v>
      </c>
      <c r="J31" s="15" t="s">
        <v>4074</v>
      </c>
      <c r="P31" s="305">
        <v>41479</v>
      </c>
      <c r="Q31" s="306">
        <v>171</v>
      </c>
    </row>
    <row r="32" spans="2:26" x14ac:dyDescent="0.25">
      <c r="B32" s="257">
        <v>41379</v>
      </c>
      <c r="C32" s="57">
        <v>0</v>
      </c>
      <c r="D32" s="57">
        <v>0</v>
      </c>
      <c r="E32" s="57">
        <v>0</v>
      </c>
      <c r="F32" s="57">
        <v>60</v>
      </c>
      <c r="G32" s="57" t="s">
        <v>14017</v>
      </c>
      <c r="H32" s="57" t="s">
        <v>20157</v>
      </c>
      <c r="I32" s="57" t="s">
        <v>20155</v>
      </c>
      <c r="J32" s="15" t="s">
        <v>4074</v>
      </c>
      <c r="P32" s="305">
        <v>41505</v>
      </c>
      <c r="Q32" s="306">
        <v>1</v>
      </c>
    </row>
    <row r="33" spans="2:10" x14ac:dyDescent="0.25">
      <c r="B33" s="257">
        <v>41409</v>
      </c>
      <c r="C33" s="57">
        <v>5</v>
      </c>
      <c r="D33" s="57">
        <v>5</v>
      </c>
      <c r="E33" s="57">
        <v>5</v>
      </c>
      <c r="F33" s="57">
        <v>5</v>
      </c>
      <c r="G33" s="57" t="s">
        <v>613</v>
      </c>
      <c r="H33" s="57" t="s">
        <v>4139</v>
      </c>
      <c r="I33" s="57" t="s">
        <v>12691</v>
      </c>
      <c r="J33" s="15" t="s">
        <v>4074</v>
      </c>
    </row>
    <row r="34" spans="2:10" x14ac:dyDescent="0.25">
      <c r="B34" s="257">
        <v>41296</v>
      </c>
      <c r="C34" s="57">
        <v>2</v>
      </c>
      <c r="D34" s="57">
        <v>2</v>
      </c>
      <c r="E34" s="57">
        <v>2</v>
      </c>
      <c r="F34" s="57">
        <v>2</v>
      </c>
      <c r="G34" s="57" t="s">
        <v>613</v>
      </c>
      <c r="H34" s="57" t="s">
        <v>20157</v>
      </c>
      <c r="I34" s="57" t="s">
        <v>12691</v>
      </c>
      <c r="J34" s="15" t="s">
        <v>4074</v>
      </c>
    </row>
    <row r="35" spans="2:10" x14ac:dyDescent="0.25">
      <c r="B35" s="257">
        <v>41297</v>
      </c>
      <c r="C35" s="57">
        <v>60</v>
      </c>
      <c r="D35" s="57">
        <v>60</v>
      </c>
      <c r="E35" s="57">
        <v>60</v>
      </c>
      <c r="F35" s="57">
        <v>60</v>
      </c>
      <c r="G35" s="57" t="s">
        <v>14017</v>
      </c>
      <c r="H35" s="57" t="s">
        <v>1538</v>
      </c>
      <c r="I35" s="57" t="s">
        <v>20155</v>
      </c>
      <c r="J35" s="15" t="s">
        <v>4074</v>
      </c>
    </row>
    <row r="36" spans="2:10" x14ac:dyDescent="0.25">
      <c r="B36" s="257">
        <v>41324</v>
      </c>
      <c r="C36" s="57">
        <v>3</v>
      </c>
      <c r="D36" s="57">
        <v>3</v>
      </c>
      <c r="E36" s="57">
        <v>3</v>
      </c>
      <c r="F36" s="57">
        <v>3</v>
      </c>
      <c r="G36" s="57" t="s">
        <v>613</v>
      </c>
      <c r="H36" s="57" t="s">
        <v>4139</v>
      </c>
      <c r="I36" s="57" t="s">
        <v>20156</v>
      </c>
      <c r="J36" s="15" t="s">
        <v>4074</v>
      </c>
    </row>
    <row r="37" spans="2:10" x14ac:dyDescent="0.25">
      <c r="B37" s="257">
        <v>41327</v>
      </c>
      <c r="C37" s="57">
        <v>20</v>
      </c>
      <c r="D37" s="57">
        <v>20</v>
      </c>
      <c r="E37" s="57">
        <v>0</v>
      </c>
      <c r="F37" s="57">
        <v>20</v>
      </c>
      <c r="G37" s="57" t="s">
        <v>14017</v>
      </c>
      <c r="H37" s="57" t="s">
        <v>1538</v>
      </c>
      <c r="I37" s="57" t="s">
        <v>20155</v>
      </c>
      <c r="J37" s="15" t="s">
        <v>4074</v>
      </c>
    </row>
    <row r="38" spans="2:10" x14ac:dyDescent="0.25">
      <c r="B38" s="257">
        <v>41331</v>
      </c>
      <c r="C38" s="57">
        <v>0</v>
      </c>
      <c r="D38" s="57">
        <v>4</v>
      </c>
      <c r="E38" s="57">
        <v>0</v>
      </c>
      <c r="F38" s="57">
        <v>0</v>
      </c>
      <c r="G38" s="57" t="s">
        <v>613</v>
      </c>
      <c r="H38" s="57" t="s">
        <v>20157</v>
      </c>
      <c r="I38" s="57" t="s">
        <v>20158</v>
      </c>
      <c r="J38" s="15" t="s">
        <v>4074</v>
      </c>
    </row>
    <row r="39" spans="2:10" x14ac:dyDescent="0.25">
      <c r="B39" s="257">
        <v>41344</v>
      </c>
      <c r="C39" s="57">
        <v>3</v>
      </c>
      <c r="D39" s="57">
        <v>3</v>
      </c>
      <c r="E39" s="57">
        <v>3</v>
      </c>
      <c r="F39" s="57">
        <v>3</v>
      </c>
      <c r="G39" s="57" t="s">
        <v>613</v>
      </c>
      <c r="H39" s="57" t="s">
        <v>20157</v>
      </c>
      <c r="I39" s="57" t="s">
        <v>12691</v>
      </c>
      <c r="J39" s="15" t="s">
        <v>4074</v>
      </c>
    </row>
    <row r="40" spans="2:10" x14ac:dyDescent="0.25">
      <c r="B40" s="257">
        <v>41346</v>
      </c>
      <c r="C40" s="57">
        <v>16</v>
      </c>
      <c r="D40" s="57">
        <v>16</v>
      </c>
      <c r="E40" s="57">
        <v>0</v>
      </c>
      <c r="F40" s="57">
        <v>16</v>
      </c>
      <c r="G40" s="57" t="s">
        <v>14017</v>
      </c>
      <c r="H40" s="57" t="s">
        <v>1538</v>
      </c>
      <c r="I40" s="57" t="s">
        <v>20155</v>
      </c>
      <c r="J40" s="15" t="s">
        <v>4074</v>
      </c>
    </row>
    <row r="41" spans="2:10" x14ac:dyDescent="0.25">
      <c r="B41" s="257">
        <v>41351</v>
      </c>
      <c r="C41" s="57">
        <v>2</v>
      </c>
      <c r="D41" s="57">
        <v>7</v>
      </c>
      <c r="E41" s="57">
        <v>0</v>
      </c>
      <c r="F41" s="57">
        <v>2</v>
      </c>
      <c r="G41" s="57" t="s">
        <v>613</v>
      </c>
      <c r="H41" s="57" t="s">
        <v>20157</v>
      </c>
      <c r="I41" s="57" t="s">
        <v>20159</v>
      </c>
      <c r="J41" s="15" t="s">
        <v>4074</v>
      </c>
    </row>
    <row r="42" spans="2:10" x14ac:dyDescent="0.25">
      <c r="B42" s="257">
        <v>41352</v>
      </c>
      <c r="C42" s="57">
        <v>0</v>
      </c>
      <c r="D42" s="57">
        <v>5</v>
      </c>
      <c r="E42" s="57">
        <v>0</v>
      </c>
      <c r="F42" s="57">
        <v>0</v>
      </c>
      <c r="G42" s="57" t="s">
        <v>613</v>
      </c>
      <c r="H42" s="57" t="s">
        <v>4138</v>
      </c>
      <c r="I42" s="57" t="s">
        <v>20158</v>
      </c>
      <c r="J42" s="15" t="s">
        <v>4074</v>
      </c>
    </row>
    <row r="43" spans="2:10" x14ac:dyDescent="0.25">
      <c r="B43" s="257">
        <v>41368</v>
      </c>
      <c r="C43" s="57">
        <v>15</v>
      </c>
      <c r="D43" s="57">
        <v>15</v>
      </c>
      <c r="E43" s="57">
        <v>0</v>
      </c>
      <c r="F43" s="57">
        <v>15</v>
      </c>
      <c r="G43" s="57" t="s">
        <v>14017</v>
      </c>
      <c r="H43" s="57" t="s">
        <v>1538</v>
      </c>
      <c r="I43" s="57" t="s">
        <v>20155</v>
      </c>
      <c r="J43" s="15" t="s">
        <v>4074</v>
      </c>
    </row>
    <row r="44" spans="2:10" x14ac:dyDescent="0.25">
      <c r="B44" s="257">
        <v>41396</v>
      </c>
      <c r="C44" s="57">
        <v>3</v>
      </c>
      <c r="D44" s="57">
        <v>0</v>
      </c>
      <c r="E44" s="57">
        <v>0</v>
      </c>
      <c r="F44" s="57">
        <v>0</v>
      </c>
      <c r="G44" s="57" t="s">
        <v>613</v>
      </c>
      <c r="H44" s="57" t="s">
        <v>4139</v>
      </c>
      <c r="I44" s="57" t="s">
        <v>20160</v>
      </c>
      <c r="J44" s="15" t="s">
        <v>4074</v>
      </c>
    </row>
    <row r="45" spans="2:10" x14ac:dyDescent="0.25">
      <c r="B45" s="257">
        <v>41402</v>
      </c>
      <c r="C45" s="57">
        <v>15</v>
      </c>
      <c r="D45" s="57">
        <v>15</v>
      </c>
      <c r="E45" s="57">
        <v>15</v>
      </c>
      <c r="F45" s="57">
        <v>0</v>
      </c>
      <c r="G45" s="57" t="s">
        <v>613</v>
      </c>
      <c r="H45" s="57" t="s">
        <v>4139</v>
      </c>
      <c r="I45" s="57" t="s">
        <v>20156</v>
      </c>
      <c r="J45" s="15" t="s">
        <v>4074</v>
      </c>
    </row>
    <row r="46" spans="2:10" x14ac:dyDescent="0.25">
      <c r="B46" s="257">
        <v>41422</v>
      </c>
      <c r="C46" s="57">
        <v>0</v>
      </c>
      <c r="D46" s="57">
        <v>5</v>
      </c>
      <c r="E46" s="57">
        <v>3</v>
      </c>
      <c r="F46" s="57">
        <v>0</v>
      </c>
      <c r="G46" s="57" t="s">
        <v>613</v>
      </c>
      <c r="H46" s="57" t="s">
        <v>20157</v>
      </c>
      <c r="I46" s="57" t="s">
        <v>20158</v>
      </c>
      <c r="J46" s="15" t="s">
        <v>4074</v>
      </c>
    </row>
    <row r="47" spans="2:10" x14ac:dyDescent="0.25">
      <c r="B47" s="257">
        <v>41435</v>
      </c>
      <c r="C47" s="57">
        <v>0</v>
      </c>
      <c r="D47" s="57">
        <v>113</v>
      </c>
      <c r="E47" s="57">
        <v>113</v>
      </c>
      <c r="F47" s="57">
        <v>113</v>
      </c>
      <c r="G47" s="57" t="s">
        <v>14017</v>
      </c>
      <c r="H47" s="57" t="s">
        <v>20157</v>
      </c>
      <c r="I47" s="57" t="s">
        <v>20155</v>
      </c>
      <c r="J47" s="15" t="s">
        <v>4074</v>
      </c>
    </row>
    <row r="48" spans="2:10" x14ac:dyDescent="0.25">
      <c r="B48" s="257">
        <v>41436</v>
      </c>
      <c r="C48" s="57">
        <v>20</v>
      </c>
      <c r="D48" s="57">
        <v>20</v>
      </c>
      <c r="E48" s="57">
        <v>0</v>
      </c>
      <c r="F48" s="57">
        <v>0</v>
      </c>
      <c r="G48" s="57" t="s">
        <v>613</v>
      </c>
      <c r="H48" s="57" t="s">
        <v>4139</v>
      </c>
      <c r="I48" s="57" t="s">
        <v>20161</v>
      </c>
      <c r="J48" s="15" t="s">
        <v>4074</v>
      </c>
    </row>
    <row r="49" spans="2:10" x14ac:dyDescent="0.25">
      <c r="B49" s="257">
        <v>41437</v>
      </c>
      <c r="C49" s="57">
        <v>0</v>
      </c>
      <c r="D49" s="57">
        <v>5</v>
      </c>
      <c r="E49" s="57">
        <v>0</v>
      </c>
      <c r="F49" s="57">
        <v>0</v>
      </c>
      <c r="G49" s="57" t="s">
        <v>613</v>
      </c>
      <c r="H49" s="57" t="s">
        <v>4138</v>
      </c>
      <c r="I49" s="57" t="s">
        <v>20158</v>
      </c>
      <c r="J49" s="15" t="s">
        <v>4074</v>
      </c>
    </row>
    <row r="50" spans="2:10" x14ac:dyDescent="0.25">
      <c r="B50" s="257">
        <v>41385</v>
      </c>
      <c r="C50" s="57">
        <v>12</v>
      </c>
      <c r="D50" s="57">
        <v>12</v>
      </c>
      <c r="E50" s="57">
        <v>12</v>
      </c>
      <c r="F50" s="57">
        <v>12</v>
      </c>
      <c r="G50" s="57" t="s">
        <v>613</v>
      </c>
      <c r="H50" s="57" t="s">
        <v>1538</v>
      </c>
      <c r="I50" s="57" t="s">
        <v>12691</v>
      </c>
      <c r="J50" s="15" t="s">
        <v>4074</v>
      </c>
    </row>
    <row r="51" spans="2:10" x14ac:dyDescent="0.25">
      <c r="B51" s="257">
        <v>41458</v>
      </c>
      <c r="C51" s="57">
        <v>0</v>
      </c>
      <c r="D51" s="57">
        <v>6</v>
      </c>
      <c r="E51" s="57">
        <v>6</v>
      </c>
      <c r="F51" s="57">
        <v>0</v>
      </c>
      <c r="G51" s="57" t="s">
        <v>613</v>
      </c>
      <c r="H51" s="57" t="s">
        <v>20162</v>
      </c>
      <c r="I51" s="57" t="s">
        <v>20158</v>
      </c>
      <c r="J51" s="15" t="s">
        <v>4074</v>
      </c>
    </row>
    <row r="52" spans="2:10" s="15" customFormat="1" x14ac:dyDescent="0.25">
      <c r="B52" s="257">
        <v>41480</v>
      </c>
      <c r="C52" s="57">
        <v>1</v>
      </c>
      <c r="D52" s="57">
        <v>0</v>
      </c>
      <c r="E52" s="57">
        <v>0</v>
      </c>
      <c r="F52" s="57">
        <v>0</v>
      </c>
      <c r="G52" s="57" t="s">
        <v>613</v>
      </c>
      <c r="H52" s="57" t="s">
        <v>4139</v>
      </c>
      <c r="I52" s="57" t="s">
        <v>20320</v>
      </c>
      <c r="J52" s="15" t="s">
        <v>4074</v>
      </c>
    </row>
    <row r="53" spans="2:10" x14ac:dyDescent="0.25">
      <c r="B53" s="257">
        <v>41491</v>
      </c>
      <c r="C53" s="57">
        <v>0</v>
      </c>
      <c r="D53" s="57">
        <v>5</v>
      </c>
      <c r="E53" s="57">
        <v>5</v>
      </c>
      <c r="F53" s="57">
        <v>0</v>
      </c>
      <c r="G53" s="57" t="s">
        <v>613</v>
      </c>
      <c r="H53" s="57" t="s">
        <v>20157</v>
      </c>
      <c r="I53" s="57" t="s">
        <v>20158</v>
      </c>
    </row>
    <row r="54" spans="2:10" s="15" customFormat="1" x14ac:dyDescent="0.25">
      <c r="B54" s="257">
        <v>41499</v>
      </c>
      <c r="C54" s="57">
        <v>1</v>
      </c>
      <c r="D54" s="57">
        <v>1</v>
      </c>
      <c r="E54" s="57">
        <v>1</v>
      </c>
      <c r="F54" s="57">
        <v>1</v>
      </c>
      <c r="G54" s="57" t="s">
        <v>613</v>
      </c>
      <c r="H54" s="57" t="s">
        <v>20157</v>
      </c>
      <c r="I54" s="57" t="s">
        <v>12691</v>
      </c>
    </row>
    <row r="55" spans="2:10" x14ac:dyDescent="0.25">
      <c r="B55" s="257">
        <v>41512</v>
      </c>
      <c r="C55" s="57">
        <v>1</v>
      </c>
      <c r="D55" s="57">
        <v>1</v>
      </c>
      <c r="E55" s="57">
        <v>1</v>
      </c>
      <c r="F55" s="57">
        <v>1</v>
      </c>
      <c r="G55" s="57" t="s">
        <v>613</v>
      </c>
      <c r="H55" s="57" t="s">
        <v>20157</v>
      </c>
      <c r="I55" s="57" t="s">
        <v>12691</v>
      </c>
    </row>
    <row r="56" spans="2:10" x14ac:dyDescent="0.25">
      <c r="B56" s="257">
        <v>41523</v>
      </c>
      <c r="C56" s="57">
        <v>0</v>
      </c>
      <c r="D56" s="57">
        <v>20</v>
      </c>
      <c r="E56" s="57">
        <v>20</v>
      </c>
      <c r="F56" s="57">
        <v>0</v>
      </c>
      <c r="G56" s="57" t="s">
        <v>613</v>
      </c>
      <c r="H56" s="57" t="s">
        <v>4139</v>
      </c>
      <c r="I56" s="57" t="s">
        <v>20598</v>
      </c>
      <c r="J56" s="15" t="s">
        <v>4074</v>
      </c>
    </row>
    <row r="57" spans="2:10" x14ac:dyDescent="0.25">
      <c r="B57" s="257">
        <v>41563</v>
      </c>
      <c r="C57" s="57">
        <v>1</v>
      </c>
      <c r="D57" s="57">
        <v>3</v>
      </c>
      <c r="E57" s="57">
        <v>3</v>
      </c>
      <c r="F57" s="57">
        <v>0</v>
      </c>
      <c r="G57" s="57" t="s">
        <v>613</v>
      </c>
      <c r="H57" s="57" t="s">
        <v>4139</v>
      </c>
      <c r="I57" s="57" t="s">
        <v>20158</v>
      </c>
    </row>
    <row r="58" spans="2:10" x14ac:dyDescent="0.25">
      <c r="B58" s="257">
        <v>41569</v>
      </c>
      <c r="C58" s="57">
        <v>2</v>
      </c>
      <c r="D58" s="57">
        <v>7</v>
      </c>
      <c r="E58" s="57">
        <v>7</v>
      </c>
      <c r="F58" s="57">
        <v>2</v>
      </c>
      <c r="G58" s="57" t="s">
        <v>613</v>
      </c>
      <c r="H58" s="57" t="s">
        <v>20157</v>
      </c>
      <c r="I58" s="57" t="s">
        <v>12691</v>
      </c>
      <c r="J58" s="15"/>
    </row>
    <row r="59" spans="2:10" x14ac:dyDescent="0.25">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20581</v>
      </c>
      <c r="B1" s="435" t="s">
        <v>22786</v>
      </c>
      <c r="C1" s="431" t="s">
        <v>8</v>
      </c>
      <c r="D1" s="436" t="s">
        <v>9</v>
      </c>
      <c r="E1" s="378" t="s">
        <v>20585</v>
      </c>
    </row>
    <row r="2" spans="1:5" x14ac:dyDescent="0.25">
      <c r="A2" s="173" t="s">
        <v>6156</v>
      </c>
      <c r="B2" s="173" t="s">
        <v>10303</v>
      </c>
      <c r="C2" s="173" t="s">
        <v>1664</v>
      </c>
      <c r="D2" s="173" t="s">
        <v>3389</v>
      </c>
      <c r="E2" s="379">
        <v>41250</v>
      </c>
    </row>
    <row r="3" spans="1:5" x14ac:dyDescent="0.25">
      <c r="A3" s="57" t="s">
        <v>1957</v>
      </c>
      <c r="B3" s="173" t="s">
        <v>9804</v>
      </c>
      <c r="C3" s="57" t="s">
        <v>1297</v>
      </c>
      <c r="D3" s="173" t="s">
        <v>1301</v>
      </c>
      <c r="E3" s="257">
        <v>41250</v>
      </c>
    </row>
    <row r="4" spans="1:5" x14ac:dyDescent="0.25">
      <c r="A4" s="57" t="s">
        <v>1951</v>
      </c>
      <c r="B4" s="173" t="s">
        <v>9802</v>
      </c>
      <c r="C4" s="57" t="s">
        <v>1193</v>
      </c>
      <c r="D4" s="173" t="s">
        <v>1953</v>
      </c>
      <c r="E4" s="257">
        <v>41250</v>
      </c>
    </row>
    <row r="5" spans="1:5" x14ac:dyDescent="0.25">
      <c r="A5" s="57" t="s">
        <v>1404</v>
      </c>
      <c r="B5" s="173" t="s">
        <v>9513</v>
      </c>
      <c r="C5" s="57" t="s">
        <v>212</v>
      </c>
      <c r="D5" s="173" t="s">
        <v>610</v>
      </c>
      <c r="E5" s="257">
        <v>41250</v>
      </c>
    </row>
    <row r="6" spans="1:5" x14ac:dyDescent="0.25">
      <c r="A6" s="57" t="s">
        <v>6501</v>
      </c>
      <c r="B6" s="173" t="s">
        <v>10517</v>
      </c>
      <c r="C6" s="57" t="s">
        <v>3936</v>
      </c>
      <c r="D6" s="173" t="s">
        <v>4108</v>
      </c>
      <c r="E6" s="257">
        <v>41250</v>
      </c>
    </row>
    <row r="7" spans="1:5" x14ac:dyDescent="0.25">
      <c r="A7" s="57" t="s">
        <v>432</v>
      </c>
      <c r="B7" s="173" t="s">
        <v>9559</v>
      </c>
      <c r="C7" s="57" t="s">
        <v>116</v>
      </c>
      <c r="D7" s="173" t="s">
        <v>277</v>
      </c>
      <c r="E7" s="257">
        <v>41250</v>
      </c>
    </row>
    <row r="8" spans="1:5" x14ac:dyDescent="0.25">
      <c r="A8" s="57" t="s">
        <v>5945</v>
      </c>
      <c r="B8" s="173" t="s">
        <v>9945</v>
      </c>
      <c r="C8" s="57" t="s">
        <v>2496</v>
      </c>
      <c r="D8" s="173" t="s">
        <v>3898</v>
      </c>
      <c r="E8" s="257">
        <v>41250</v>
      </c>
    </row>
    <row r="9" spans="1:5" x14ac:dyDescent="0.25">
      <c r="A9" s="57" t="s">
        <v>5239</v>
      </c>
      <c r="B9" s="173" t="s">
        <v>10689</v>
      </c>
      <c r="C9" s="57" t="s">
        <v>1529</v>
      </c>
      <c r="D9" s="173" t="s">
        <v>5171</v>
      </c>
      <c r="E9" s="257">
        <v>41250</v>
      </c>
    </row>
    <row r="10" spans="1:5" x14ac:dyDescent="0.25">
      <c r="A10" s="57" t="s">
        <v>6230</v>
      </c>
      <c r="B10" s="173" t="s">
        <v>9608</v>
      </c>
      <c r="C10" s="57" t="s">
        <v>1644</v>
      </c>
      <c r="D10" s="173" t="s">
        <v>3833</v>
      </c>
      <c r="E10" s="257">
        <v>41250</v>
      </c>
    </row>
    <row r="11" spans="1:5" x14ac:dyDescent="0.25">
      <c r="A11" s="57" t="s">
        <v>8238</v>
      </c>
      <c r="B11" s="173" t="s">
        <v>10626</v>
      </c>
      <c r="C11" s="57" t="s">
        <v>165</v>
      </c>
      <c r="D11" s="173" t="s">
        <v>4970</v>
      </c>
      <c r="E11" s="257">
        <v>41250</v>
      </c>
    </row>
    <row r="12" spans="1:5" x14ac:dyDescent="0.25">
      <c r="A12" s="57" t="s">
        <v>4718</v>
      </c>
      <c r="B12" s="173" t="s">
        <v>10549</v>
      </c>
      <c r="C12" s="57" t="s">
        <v>1529</v>
      </c>
      <c r="D12" s="173" t="s">
        <v>4688</v>
      </c>
      <c r="E12" s="257">
        <v>41278</v>
      </c>
    </row>
    <row r="13" spans="1:5" x14ac:dyDescent="0.25">
      <c r="A13" s="57" t="s">
        <v>11845</v>
      </c>
      <c r="B13" s="173" t="s">
        <v>11626</v>
      </c>
      <c r="C13" s="57" t="s">
        <v>7933</v>
      </c>
      <c r="D13" s="173" t="s">
        <v>8163</v>
      </c>
      <c r="E13" s="257">
        <v>41292</v>
      </c>
    </row>
    <row r="14" spans="1:5" x14ac:dyDescent="0.25">
      <c r="A14" s="57" t="s">
        <v>5645</v>
      </c>
      <c r="B14" s="173" t="s">
        <v>9910</v>
      </c>
      <c r="C14" s="57" t="s">
        <v>2387</v>
      </c>
      <c r="D14" s="173" t="s">
        <v>3891</v>
      </c>
      <c r="E14" s="257">
        <v>41292</v>
      </c>
    </row>
    <row r="15" spans="1:5" x14ac:dyDescent="0.25">
      <c r="A15" s="57" t="s">
        <v>440</v>
      </c>
      <c r="B15" s="173" t="s">
        <v>9551</v>
      </c>
      <c r="C15" s="57" t="s">
        <v>120</v>
      </c>
      <c r="D15" s="173" t="s">
        <v>315</v>
      </c>
      <c r="E15" s="257">
        <v>41292</v>
      </c>
    </row>
    <row r="16" spans="1:5" x14ac:dyDescent="0.25">
      <c r="A16" s="57" t="s">
        <v>438</v>
      </c>
      <c r="B16" s="173" t="s">
        <v>9553</v>
      </c>
      <c r="C16" s="57" t="s">
        <v>118</v>
      </c>
      <c r="D16" s="173" t="s">
        <v>320</v>
      </c>
      <c r="E16" s="257">
        <v>41301</v>
      </c>
    </row>
    <row r="17" spans="1:5" x14ac:dyDescent="0.25">
      <c r="A17" s="57" t="s">
        <v>5141</v>
      </c>
      <c r="B17" s="173" t="s">
        <v>10228</v>
      </c>
      <c r="C17" s="57" t="s">
        <v>3193</v>
      </c>
      <c r="D17" s="173" t="s">
        <v>3209</v>
      </c>
      <c r="E17" s="257">
        <v>41320</v>
      </c>
    </row>
    <row r="18" spans="1:5" x14ac:dyDescent="0.25">
      <c r="A18" s="57" t="s">
        <v>8125</v>
      </c>
      <c r="B18" s="173" t="s">
        <v>11035</v>
      </c>
      <c r="C18" s="57" t="s">
        <v>4736</v>
      </c>
      <c r="D18" s="173" t="s">
        <v>6111</v>
      </c>
      <c r="E18" s="257">
        <v>41320</v>
      </c>
    </row>
    <row r="19" spans="1:5" x14ac:dyDescent="0.25">
      <c r="A19" s="57" t="s">
        <v>2374</v>
      </c>
      <c r="B19" s="173" t="s">
        <v>9898</v>
      </c>
      <c r="C19" s="57" t="s">
        <v>2320</v>
      </c>
      <c r="D19" s="173" t="s">
        <v>2324</v>
      </c>
      <c r="E19" s="257">
        <v>41320</v>
      </c>
    </row>
    <row r="20" spans="1:5" x14ac:dyDescent="0.25">
      <c r="A20" s="57" t="s">
        <v>7197</v>
      </c>
      <c r="B20" s="173" t="s">
        <v>11027</v>
      </c>
      <c r="C20" s="57" t="s">
        <v>4736</v>
      </c>
      <c r="D20" s="173" t="s">
        <v>6098</v>
      </c>
      <c r="E20" s="257">
        <v>41320</v>
      </c>
    </row>
    <row r="21" spans="1:5" x14ac:dyDescent="0.25">
      <c r="A21" s="57" t="s">
        <v>7376</v>
      </c>
      <c r="B21" s="173" t="s">
        <v>10802</v>
      </c>
      <c r="C21" s="57" t="s">
        <v>4736</v>
      </c>
      <c r="D21" s="173" t="s">
        <v>5419</v>
      </c>
      <c r="E21" s="257">
        <v>41320</v>
      </c>
    </row>
    <row r="22" spans="1:5" x14ac:dyDescent="0.25">
      <c r="A22" s="57" t="s">
        <v>9747</v>
      </c>
      <c r="B22" s="173" t="s">
        <v>9750</v>
      </c>
      <c r="C22" s="57" t="s">
        <v>1868</v>
      </c>
      <c r="D22" s="173" t="s">
        <v>4704</v>
      </c>
      <c r="E22" s="257">
        <v>41320</v>
      </c>
    </row>
    <row r="23" spans="1:5" x14ac:dyDescent="0.25">
      <c r="A23" s="57" t="s">
        <v>8588</v>
      </c>
      <c r="B23" s="173" t="s">
        <v>11285</v>
      </c>
      <c r="C23" s="57" t="s">
        <v>6965</v>
      </c>
      <c r="D23" s="173" t="s">
        <v>6967</v>
      </c>
      <c r="E23" s="257">
        <v>41320</v>
      </c>
    </row>
    <row r="24" spans="1:5" x14ac:dyDescent="0.25">
      <c r="A24" s="57" t="s">
        <v>7542</v>
      </c>
      <c r="B24" s="173" t="s">
        <v>10226</v>
      </c>
      <c r="C24" s="57" t="s">
        <v>3193</v>
      </c>
      <c r="D24" s="173" t="s">
        <v>3208</v>
      </c>
      <c r="E24" s="257">
        <v>41320</v>
      </c>
    </row>
    <row r="25" spans="1:5" x14ac:dyDescent="0.25">
      <c r="A25" s="57" t="s">
        <v>8127</v>
      </c>
      <c r="B25" s="173" t="s">
        <v>11037</v>
      </c>
      <c r="C25" s="57" t="s">
        <v>4736</v>
      </c>
      <c r="D25" s="173" t="s">
        <v>6115</v>
      </c>
      <c r="E25" s="257">
        <v>41320</v>
      </c>
    </row>
    <row r="26" spans="1:5" x14ac:dyDescent="0.25">
      <c r="A26" s="57" t="s">
        <v>6504</v>
      </c>
      <c r="B26" s="173" t="s">
        <v>10521</v>
      </c>
      <c r="C26" s="57" t="s">
        <v>3936</v>
      </c>
      <c r="D26" s="173" t="s">
        <v>4114</v>
      </c>
      <c r="E26" s="257">
        <v>41320</v>
      </c>
    </row>
    <row r="27" spans="1:5" x14ac:dyDescent="0.25">
      <c r="A27" s="57" t="s">
        <v>13244</v>
      </c>
      <c r="B27" s="173" t="s">
        <v>11883</v>
      </c>
      <c r="C27" s="57" t="s">
        <v>11878</v>
      </c>
      <c r="D27" s="173" t="s">
        <v>11880</v>
      </c>
      <c r="E27" s="257">
        <v>41320</v>
      </c>
    </row>
    <row r="28" spans="1:5" x14ac:dyDescent="0.25">
      <c r="A28" s="57" t="s">
        <v>8979</v>
      </c>
      <c r="B28" s="173" t="s">
        <v>11521</v>
      </c>
      <c r="C28" s="57" t="s">
        <v>7692</v>
      </c>
      <c r="D28" s="173" t="s">
        <v>7694</v>
      </c>
      <c r="E28" s="257">
        <v>41320</v>
      </c>
    </row>
    <row r="29" spans="1:5" x14ac:dyDescent="0.25">
      <c r="A29" s="57" t="s">
        <v>449</v>
      </c>
      <c r="B29" s="173" t="s">
        <v>9541</v>
      </c>
      <c r="C29" s="57" t="s">
        <v>130</v>
      </c>
      <c r="D29" s="173" t="s">
        <v>1469</v>
      </c>
      <c r="E29" s="257">
        <v>41320</v>
      </c>
    </row>
    <row r="30" spans="1:5" x14ac:dyDescent="0.25">
      <c r="A30" s="57" t="s">
        <v>1206</v>
      </c>
      <c r="B30" s="173" t="s">
        <v>9679</v>
      </c>
      <c r="C30" s="57" t="s">
        <v>2912</v>
      </c>
      <c r="D30" s="173" t="s">
        <v>1217</v>
      </c>
      <c r="E30" s="257">
        <v>41320</v>
      </c>
    </row>
    <row r="31" spans="1:5" x14ac:dyDescent="0.25">
      <c r="A31" s="57" t="s">
        <v>1188</v>
      </c>
      <c r="B31" s="173" t="s">
        <v>9651</v>
      </c>
      <c r="C31" s="57" t="s">
        <v>1736</v>
      </c>
      <c r="D31" s="173" t="s">
        <v>1183</v>
      </c>
      <c r="E31" s="257">
        <v>41320</v>
      </c>
    </row>
    <row r="32" spans="1:5" x14ac:dyDescent="0.25">
      <c r="A32" s="57" t="s">
        <v>15221</v>
      </c>
      <c r="B32" s="173" t="s">
        <v>11799</v>
      </c>
      <c r="C32" s="57" t="s">
        <v>1646</v>
      </c>
      <c r="D32" s="173" t="s">
        <v>9392</v>
      </c>
      <c r="E32" s="257">
        <v>41320</v>
      </c>
    </row>
    <row r="33" spans="1:5" x14ac:dyDescent="0.25">
      <c r="A33" s="57" t="s">
        <v>4562</v>
      </c>
      <c r="B33" s="173" t="s">
        <v>10174</v>
      </c>
      <c r="C33" s="57" t="s">
        <v>3060</v>
      </c>
      <c r="D33" s="173" t="s">
        <v>3062</v>
      </c>
      <c r="E33" s="257">
        <v>41334</v>
      </c>
    </row>
    <row r="34" spans="1:5" x14ac:dyDescent="0.25">
      <c r="A34" s="57" t="s">
        <v>5339</v>
      </c>
      <c r="B34" s="173" t="s">
        <v>9727</v>
      </c>
      <c r="C34" s="57" t="s">
        <v>1843</v>
      </c>
      <c r="D34" s="173" t="s">
        <v>3853</v>
      </c>
      <c r="E34" s="257">
        <v>41334</v>
      </c>
    </row>
    <row r="35" spans="1:5" x14ac:dyDescent="0.25">
      <c r="A35" s="57" t="s">
        <v>6155</v>
      </c>
      <c r="B35" s="173" t="s">
        <v>10301</v>
      </c>
      <c r="C35" s="57" t="s">
        <v>1324</v>
      </c>
      <c r="D35" s="173" t="s">
        <v>3386</v>
      </c>
      <c r="E35" s="257">
        <v>41334</v>
      </c>
    </row>
    <row r="36" spans="1:5" x14ac:dyDescent="0.25">
      <c r="A36" s="57" t="s">
        <v>2020</v>
      </c>
      <c r="B36" s="173" t="s">
        <v>9713</v>
      </c>
      <c r="C36" s="57" t="s">
        <v>1817</v>
      </c>
      <c r="D36" s="173" t="s">
        <v>1997</v>
      </c>
      <c r="E36" s="257">
        <v>41341</v>
      </c>
    </row>
    <row r="37" spans="1:5" x14ac:dyDescent="0.25">
      <c r="A37" s="57" t="s">
        <v>1418</v>
      </c>
      <c r="B37" s="173" t="s">
        <v>9518</v>
      </c>
      <c r="C37" s="57" t="s">
        <v>216</v>
      </c>
      <c r="D37" s="173" t="s">
        <v>111</v>
      </c>
      <c r="E37" s="257">
        <v>41341</v>
      </c>
    </row>
    <row r="38" spans="1:5" x14ac:dyDescent="0.25">
      <c r="A38" s="57" t="s">
        <v>9305</v>
      </c>
      <c r="B38" s="173" t="s">
        <v>11384</v>
      </c>
      <c r="C38" s="57" t="s">
        <v>1815</v>
      </c>
      <c r="D38" s="173" t="s">
        <v>7311</v>
      </c>
      <c r="E38" s="257">
        <v>41351</v>
      </c>
    </row>
    <row r="39" spans="1:5" x14ac:dyDescent="0.25">
      <c r="A39" s="57" t="s">
        <v>5256</v>
      </c>
      <c r="B39" s="173" t="s">
        <v>10498</v>
      </c>
      <c r="C39" s="57" t="s">
        <v>3936</v>
      </c>
      <c r="D39" s="173" t="s">
        <v>3982</v>
      </c>
      <c r="E39" s="257">
        <v>41351</v>
      </c>
    </row>
    <row r="40" spans="1:5" x14ac:dyDescent="0.25">
      <c r="A40" s="57" t="s">
        <v>2566</v>
      </c>
      <c r="B40" s="173" t="s">
        <v>9904</v>
      </c>
      <c r="C40" s="57" t="s">
        <v>2379</v>
      </c>
      <c r="D40" s="173" t="s">
        <v>2381</v>
      </c>
      <c r="E40" s="257">
        <v>41351</v>
      </c>
    </row>
    <row r="41" spans="1:5" x14ac:dyDescent="0.25">
      <c r="A41" s="57" t="s">
        <v>5217</v>
      </c>
      <c r="B41" s="173" t="s">
        <v>9921</v>
      </c>
      <c r="C41" s="57" t="s">
        <v>2409</v>
      </c>
      <c r="D41" s="173" t="s">
        <v>3893</v>
      </c>
      <c r="E41" s="257">
        <v>41355</v>
      </c>
    </row>
    <row r="42" spans="1:5" x14ac:dyDescent="0.25">
      <c r="A42" s="57" t="s">
        <v>15112</v>
      </c>
      <c r="B42" s="173" t="s">
        <v>12206</v>
      </c>
      <c r="C42" s="57" t="s">
        <v>3060</v>
      </c>
      <c r="D42" s="173" t="s">
        <v>12203</v>
      </c>
      <c r="E42" s="257">
        <v>41355</v>
      </c>
    </row>
    <row r="43" spans="1:5" x14ac:dyDescent="0.25">
      <c r="A43" s="57" t="s">
        <v>12130</v>
      </c>
      <c r="B43" s="173" t="s">
        <v>11679</v>
      </c>
      <c r="C43" s="57" t="s">
        <v>8333</v>
      </c>
      <c r="D43" s="173" t="s">
        <v>12131</v>
      </c>
      <c r="E43" s="257">
        <v>41355</v>
      </c>
    </row>
    <row r="44" spans="1:5" x14ac:dyDescent="0.25">
      <c r="A44" s="57" t="s">
        <v>13438</v>
      </c>
      <c r="B44" s="173" t="s">
        <v>10697</v>
      </c>
      <c r="C44" s="10" t="s">
        <v>5183</v>
      </c>
      <c r="D44" s="173" t="s">
        <v>5185</v>
      </c>
      <c r="E44" s="257">
        <v>41362</v>
      </c>
    </row>
    <row r="45" spans="1:5" x14ac:dyDescent="0.25">
      <c r="A45" s="57" t="s">
        <v>3549</v>
      </c>
      <c r="B45" s="173" t="s">
        <v>9674</v>
      </c>
      <c r="C45" s="10" t="s">
        <v>926</v>
      </c>
      <c r="D45" s="173" t="s">
        <v>1234</v>
      </c>
      <c r="E45" s="257">
        <v>41369</v>
      </c>
    </row>
    <row r="46" spans="1:5" x14ac:dyDescent="0.25">
      <c r="A46" s="57" t="s">
        <v>415</v>
      </c>
      <c r="B46" s="173" t="s">
        <v>9505</v>
      </c>
      <c r="C46" s="10" t="s">
        <v>204</v>
      </c>
      <c r="D46" s="173" t="s">
        <v>92</v>
      </c>
      <c r="E46" s="257">
        <v>41376</v>
      </c>
    </row>
    <row r="47" spans="1:5" x14ac:dyDescent="0.25">
      <c r="A47" s="57" t="s">
        <v>7360</v>
      </c>
      <c r="B47" s="173" t="s">
        <v>9801</v>
      </c>
      <c r="C47" s="10" t="s">
        <v>1171</v>
      </c>
      <c r="D47" s="173" t="s">
        <v>1950</v>
      </c>
      <c r="E47" s="257">
        <v>41376</v>
      </c>
    </row>
    <row r="48" spans="1:5" x14ac:dyDescent="0.25">
      <c r="A48" s="57" t="s">
        <v>5160</v>
      </c>
      <c r="B48" s="173" t="s">
        <v>10488</v>
      </c>
      <c r="C48" s="10" t="s">
        <v>3936</v>
      </c>
      <c r="D48" s="173" t="s">
        <v>3965</v>
      </c>
      <c r="E48" s="257">
        <v>41383</v>
      </c>
    </row>
    <row r="49" spans="1:5" x14ac:dyDescent="0.25">
      <c r="A49" s="57" t="s">
        <v>2014</v>
      </c>
      <c r="B49" s="173" t="s">
        <v>9573</v>
      </c>
      <c r="C49" s="10" t="s">
        <v>1554</v>
      </c>
      <c r="D49" s="173" t="s">
        <v>1556</v>
      </c>
      <c r="E49" s="257">
        <v>41390</v>
      </c>
    </row>
    <row r="50" spans="1:5" x14ac:dyDescent="0.25">
      <c r="A50" s="57" t="s">
        <v>17505</v>
      </c>
      <c r="B50" s="173" t="s">
        <v>17019</v>
      </c>
      <c r="C50" s="10" t="s">
        <v>13713</v>
      </c>
      <c r="D50" s="173" t="s">
        <v>16037</v>
      </c>
      <c r="E50" s="257">
        <v>41404</v>
      </c>
    </row>
    <row r="51" spans="1:5" x14ac:dyDescent="0.25">
      <c r="A51" s="57" t="s">
        <v>5074</v>
      </c>
      <c r="B51" s="173" t="s">
        <v>10295</v>
      </c>
      <c r="C51" s="10" t="s">
        <v>3297</v>
      </c>
      <c r="D51" s="173" t="s">
        <v>4645</v>
      </c>
      <c r="E51" s="257">
        <v>41404</v>
      </c>
    </row>
    <row r="52" spans="1:5" x14ac:dyDescent="0.25">
      <c r="A52" s="57" t="s">
        <v>5792</v>
      </c>
      <c r="B52" s="173" t="s">
        <v>10218</v>
      </c>
      <c r="C52" s="10" t="s">
        <v>3193</v>
      </c>
      <c r="D52" s="173" t="s">
        <v>3200</v>
      </c>
      <c r="E52" s="257">
        <v>41404</v>
      </c>
    </row>
    <row r="53" spans="1:5" x14ac:dyDescent="0.25">
      <c r="A53" s="57" t="s">
        <v>5654</v>
      </c>
      <c r="B53" s="173" t="s">
        <v>10253</v>
      </c>
      <c r="C53" s="10" t="s">
        <v>3193</v>
      </c>
      <c r="D53" s="173" t="s">
        <v>4754</v>
      </c>
      <c r="E53" s="257">
        <v>41404</v>
      </c>
    </row>
    <row r="54" spans="1:5" x14ac:dyDescent="0.25">
      <c r="A54" s="57" t="s">
        <v>15681</v>
      </c>
      <c r="B54" s="173" t="s">
        <v>12188</v>
      </c>
      <c r="C54" s="10" t="s">
        <v>12156</v>
      </c>
      <c r="D54" s="173" t="s">
        <v>14733</v>
      </c>
      <c r="E54" s="257">
        <v>41411</v>
      </c>
    </row>
    <row r="55" spans="1:5" x14ac:dyDescent="0.25">
      <c r="A55" s="57" t="s">
        <v>1266</v>
      </c>
      <c r="B55" s="173" t="s">
        <v>9725</v>
      </c>
      <c r="C55" s="10" t="s">
        <v>168</v>
      </c>
      <c r="D55" s="173" t="s">
        <v>1211</v>
      </c>
      <c r="E55" s="257">
        <v>41411</v>
      </c>
    </row>
    <row r="56" spans="1:5" x14ac:dyDescent="0.25">
      <c r="A56" s="57" t="s">
        <v>15992</v>
      </c>
      <c r="B56" s="173" t="s">
        <v>11808</v>
      </c>
      <c r="C56" s="10" t="s">
        <v>9405</v>
      </c>
      <c r="D56" s="173" t="s">
        <v>9419</v>
      </c>
      <c r="E56" s="257">
        <v>41411</v>
      </c>
    </row>
    <row r="57" spans="1:5" x14ac:dyDescent="0.25">
      <c r="A57" s="57" t="s">
        <v>17020</v>
      </c>
      <c r="B57" s="173" t="s">
        <v>17023</v>
      </c>
      <c r="C57" s="10" t="s">
        <v>13833</v>
      </c>
      <c r="D57" s="173" t="s">
        <v>16041</v>
      </c>
      <c r="E57" s="257">
        <v>41418</v>
      </c>
    </row>
    <row r="58" spans="1:5" x14ac:dyDescent="0.25">
      <c r="A58" s="57" t="s">
        <v>11671</v>
      </c>
      <c r="B58" s="173" t="s">
        <v>11673</v>
      </c>
      <c r="C58" s="10" t="s">
        <v>8312</v>
      </c>
      <c r="D58" s="173" t="s">
        <v>15758</v>
      </c>
      <c r="E58" s="257">
        <v>41418</v>
      </c>
    </row>
    <row r="59" spans="1:5" x14ac:dyDescent="0.25">
      <c r="A59" s="57" t="s">
        <v>396</v>
      </c>
      <c r="B59" s="173" t="s">
        <v>9522</v>
      </c>
      <c r="C59" s="10" t="s">
        <v>180</v>
      </c>
      <c r="D59" s="173" t="s">
        <v>46</v>
      </c>
      <c r="E59" s="257">
        <v>41418</v>
      </c>
    </row>
    <row r="60" spans="1:5" x14ac:dyDescent="0.25">
      <c r="A60" s="57" t="s">
        <v>17794</v>
      </c>
      <c r="B60" s="173" t="s">
        <v>17293</v>
      </c>
      <c r="C60" s="10" t="s">
        <v>167</v>
      </c>
      <c r="D60" s="173" t="s">
        <v>17290</v>
      </c>
      <c r="E60" s="257">
        <v>41418</v>
      </c>
    </row>
    <row r="61" spans="1:5" x14ac:dyDescent="0.25">
      <c r="A61" s="57" t="s">
        <v>14551</v>
      </c>
      <c r="B61" s="173" t="s">
        <v>12287</v>
      </c>
      <c r="C61" s="10" t="s">
        <v>12283</v>
      </c>
      <c r="D61" s="173" t="s">
        <v>12284</v>
      </c>
      <c r="E61" s="257">
        <v>41418</v>
      </c>
    </row>
    <row r="62" spans="1:5" x14ac:dyDescent="0.25">
      <c r="A62" s="57" t="s">
        <v>13174</v>
      </c>
      <c r="B62" s="173" t="s">
        <v>11656</v>
      </c>
      <c r="C62" s="10" t="s">
        <v>6695</v>
      </c>
      <c r="D62" s="173" t="s">
        <v>8882</v>
      </c>
      <c r="E62" s="257">
        <v>41435</v>
      </c>
    </row>
    <row r="63" spans="1:5" x14ac:dyDescent="0.25">
      <c r="A63" s="57" t="s">
        <v>12084</v>
      </c>
      <c r="B63" s="173" t="s">
        <v>11358</v>
      </c>
      <c r="C63" s="10" t="s">
        <v>7246</v>
      </c>
      <c r="D63" s="173" t="s">
        <v>7248</v>
      </c>
      <c r="E63" s="257">
        <v>41446</v>
      </c>
    </row>
    <row r="64" spans="1:5" x14ac:dyDescent="0.25">
      <c r="A64" s="57" t="s">
        <v>5347</v>
      </c>
      <c r="B64" s="173" t="s">
        <v>10492</v>
      </c>
      <c r="C64" s="10" t="s">
        <v>3936</v>
      </c>
      <c r="D64" s="173" t="s">
        <v>3972</v>
      </c>
      <c r="E64" s="257">
        <v>41446</v>
      </c>
    </row>
    <row r="65" spans="1:5" x14ac:dyDescent="0.25">
      <c r="A65" s="57" t="s">
        <v>17653</v>
      </c>
      <c r="B65" s="173" t="s">
        <v>17410</v>
      </c>
      <c r="C65" s="10" t="s">
        <v>167</v>
      </c>
      <c r="D65" s="173" t="s">
        <v>17408</v>
      </c>
      <c r="E65" s="257">
        <v>41451</v>
      </c>
    </row>
    <row r="66" spans="1:5" x14ac:dyDescent="0.25">
      <c r="A66" s="57" t="s">
        <v>9324</v>
      </c>
      <c r="B66" s="173" t="s">
        <v>11710</v>
      </c>
      <c r="C66" s="10" t="s">
        <v>8693</v>
      </c>
      <c r="D66" s="173" t="s">
        <v>8695</v>
      </c>
      <c r="E66" s="257">
        <v>41451</v>
      </c>
    </row>
    <row r="67" spans="1:5" x14ac:dyDescent="0.25">
      <c r="A67" s="57" t="s">
        <v>5794</v>
      </c>
      <c r="B67" s="173" t="s">
        <v>10288</v>
      </c>
      <c r="C67" s="10" t="s">
        <v>3283</v>
      </c>
      <c r="D67" s="173" t="s">
        <v>4640</v>
      </c>
      <c r="E67" s="257">
        <v>41451</v>
      </c>
    </row>
    <row r="68" spans="1:5" x14ac:dyDescent="0.25">
      <c r="A68" s="57" t="s">
        <v>8130</v>
      </c>
      <c r="B68" s="173" t="s">
        <v>11041</v>
      </c>
      <c r="C68" s="10" t="s">
        <v>4736</v>
      </c>
      <c r="D68" s="173" t="s">
        <v>6179</v>
      </c>
      <c r="E68" s="257">
        <v>41460</v>
      </c>
    </row>
    <row r="69" spans="1:5" x14ac:dyDescent="0.25">
      <c r="A69" s="57" t="s">
        <v>2204</v>
      </c>
      <c r="B69" s="173" t="s">
        <v>9681</v>
      </c>
      <c r="C69" s="10" t="s">
        <v>1784</v>
      </c>
      <c r="D69" s="173" t="s">
        <v>1284</v>
      </c>
      <c r="E69" s="257">
        <v>41460</v>
      </c>
    </row>
    <row r="70" spans="1:5" x14ac:dyDescent="0.25">
      <c r="A70" s="57" t="s">
        <v>6816</v>
      </c>
      <c r="B70" s="173" t="s">
        <v>11025</v>
      </c>
      <c r="C70" s="10" t="s">
        <v>4736</v>
      </c>
      <c r="D70" s="173" t="s">
        <v>6094</v>
      </c>
      <c r="E70" s="257">
        <v>41467</v>
      </c>
    </row>
    <row r="71" spans="1:5" x14ac:dyDescent="0.25">
      <c r="A71" s="57" t="s">
        <v>20216</v>
      </c>
      <c r="B71" s="173" t="s">
        <v>11707</v>
      </c>
      <c r="C71" s="10" t="s">
        <v>8684</v>
      </c>
      <c r="D71" s="173" t="s">
        <v>19499</v>
      </c>
      <c r="E71" s="257">
        <v>41474</v>
      </c>
    </row>
    <row r="72" spans="1:5" x14ac:dyDescent="0.25">
      <c r="A72" s="57" t="s">
        <v>4406</v>
      </c>
      <c r="B72" s="173" t="s">
        <v>9785</v>
      </c>
      <c r="C72" s="10" t="s">
        <v>1929</v>
      </c>
      <c r="D72" s="173" t="s">
        <v>4407</v>
      </c>
      <c r="E72" s="257">
        <v>41474</v>
      </c>
    </row>
    <row r="73" spans="1:5" x14ac:dyDescent="0.25">
      <c r="A73" s="57" t="s">
        <v>8138</v>
      </c>
      <c r="B73" s="173" t="s">
        <v>11104</v>
      </c>
      <c r="C73" s="10" t="s">
        <v>4736</v>
      </c>
      <c r="D73" s="173" t="s">
        <v>6370</v>
      </c>
      <c r="E73" s="257">
        <v>41474</v>
      </c>
    </row>
    <row r="74" spans="1:5" x14ac:dyDescent="0.25">
      <c r="A74" s="57" t="s">
        <v>20051</v>
      </c>
      <c r="B74" s="173" t="s">
        <v>17864</v>
      </c>
      <c r="C74" s="10" t="s">
        <v>13750</v>
      </c>
      <c r="D74" s="173" t="s">
        <v>18174</v>
      </c>
      <c r="E74" s="257">
        <v>41474</v>
      </c>
    </row>
    <row r="75" spans="1:5" x14ac:dyDescent="0.25">
      <c r="A75" s="57" t="s">
        <v>19337</v>
      </c>
      <c r="B75" s="173" t="s">
        <v>17810</v>
      </c>
      <c r="C75" s="10" t="s">
        <v>8320</v>
      </c>
      <c r="D75" s="173" t="s">
        <v>20337</v>
      </c>
      <c r="E75" s="257">
        <v>41474</v>
      </c>
    </row>
    <row r="76" spans="1:5" x14ac:dyDescent="0.25">
      <c r="A76" s="57" t="s">
        <v>7404</v>
      </c>
      <c r="B76" s="173" t="s">
        <v>11169</v>
      </c>
      <c r="C76" s="10" t="s">
        <v>6533</v>
      </c>
      <c r="D76" s="173" t="s">
        <v>6572</v>
      </c>
      <c r="E76" s="257">
        <v>41474</v>
      </c>
    </row>
    <row r="77" spans="1:5" x14ac:dyDescent="0.25">
      <c r="A77" s="57" t="s">
        <v>13450</v>
      </c>
      <c r="B77" s="173" t="s">
        <v>11477</v>
      </c>
      <c r="C77" s="10" t="s">
        <v>1607</v>
      </c>
      <c r="D77" s="173" t="s">
        <v>7598</v>
      </c>
      <c r="E77" s="257">
        <v>41474</v>
      </c>
    </row>
    <row r="78" spans="1:5" x14ac:dyDescent="0.25">
      <c r="A78" s="57" t="s">
        <v>13583</v>
      </c>
      <c r="B78" s="173" t="s">
        <v>11365</v>
      </c>
      <c r="C78" s="10" t="s">
        <v>7251</v>
      </c>
      <c r="D78" s="173" t="s">
        <v>7273</v>
      </c>
      <c r="E78" s="257">
        <v>41474</v>
      </c>
    </row>
    <row r="79" spans="1:5" x14ac:dyDescent="0.25">
      <c r="A79" s="57" t="s">
        <v>444</v>
      </c>
      <c r="B79" s="173" t="s">
        <v>9546</v>
      </c>
      <c r="C79" s="10" t="s">
        <v>125</v>
      </c>
      <c r="D79" s="173" t="s">
        <v>347</v>
      </c>
      <c r="E79" s="257">
        <v>41474</v>
      </c>
    </row>
    <row r="80" spans="1:5" x14ac:dyDescent="0.25">
      <c r="A80" s="57" t="s">
        <v>1686</v>
      </c>
      <c r="B80" s="173" t="s">
        <v>9626</v>
      </c>
      <c r="C80" s="10" t="s">
        <v>815</v>
      </c>
      <c r="D80" s="173" t="s">
        <v>961</v>
      </c>
      <c r="E80" s="257">
        <v>41474</v>
      </c>
    </row>
    <row r="81" spans="1:5" x14ac:dyDescent="0.25">
      <c r="A81" s="57" t="s">
        <v>1252</v>
      </c>
      <c r="B81" s="173" t="s">
        <v>9751</v>
      </c>
      <c r="C81" s="10" t="s">
        <v>1870</v>
      </c>
      <c r="D81" s="173" t="s">
        <v>1253</v>
      </c>
      <c r="E81" s="257">
        <v>41474</v>
      </c>
    </row>
    <row r="82" spans="1:5" x14ac:dyDescent="0.25">
      <c r="A82" s="57" t="s">
        <v>448</v>
      </c>
      <c r="B82" s="173" t="s">
        <v>9542</v>
      </c>
      <c r="C82" s="10" t="s">
        <v>129</v>
      </c>
      <c r="D82" s="173" t="s">
        <v>333</v>
      </c>
      <c r="E82" s="257">
        <v>41474</v>
      </c>
    </row>
    <row r="83" spans="1:5" x14ac:dyDescent="0.25">
      <c r="A83" s="57" t="s">
        <v>1250</v>
      </c>
      <c r="B83" s="173" t="s">
        <v>9620</v>
      </c>
      <c r="C83" s="10" t="s">
        <v>705</v>
      </c>
      <c r="D83" s="173" t="s">
        <v>887</v>
      </c>
      <c r="E83" s="257">
        <v>41474</v>
      </c>
    </row>
    <row r="84" spans="1:5" x14ac:dyDescent="0.25">
      <c r="A84" s="57" t="s">
        <v>393</v>
      </c>
      <c r="B84" s="173" t="s">
        <v>9495</v>
      </c>
      <c r="C84" s="10" t="s">
        <v>176</v>
      </c>
      <c r="D84" s="173" t="s">
        <v>38</v>
      </c>
      <c r="E84" s="257">
        <v>41474</v>
      </c>
    </row>
    <row r="85" spans="1:5" x14ac:dyDescent="0.25">
      <c r="A85" s="57" t="s">
        <v>2019</v>
      </c>
      <c r="B85" s="173" t="s">
        <v>9753</v>
      </c>
      <c r="C85" s="10" t="s">
        <v>1878</v>
      </c>
      <c r="D85" s="173" t="s">
        <v>1995</v>
      </c>
      <c r="E85" s="257">
        <v>41474</v>
      </c>
    </row>
    <row r="86" spans="1:5" x14ac:dyDescent="0.25">
      <c r="A86" s="57" t="s">
        <v>1408</v>
      </c>
      <c r="B86" s="173" t="s">
        <v>9514</v>
      </c>
      <c r="C86" s="10" t="s">
        <v>213</v>
      </c>
      <c r="D86" s="173" t="s">
        <v>106</v>
      </c>
      <c r="E86" s="257">
        <v>41474</v>
      </c>
    </row>
    <row r="87" spans="1:5" x14ac:dyDescent="0.25">
      <c r="A87" s="57" t="s">
        <v>12007</v>
      </c>
      <c r="B87" s="173" t="s">
        <v>9746</v>
      </c>
      <c r="C87" s="10" t="s">
        <v>1864</v>
      </c>
      <c r="D87" s="173" t="s">
        <v>1866</v>
      </c>
      <c r="E87" s="257">
        <v>41474</v>
      </c>
    </row>
    <row r="88" spans="1:5" x14ac:dyDescent="0.25">
      <c r="A88" s="57" t="s">
        <v>5336</v>
      </c>
      <c r="B88" s="173" t="s">
        <v>9661</v>
      </c>
      <c r="C88" s="10" t="s">
        <v>911</v>
      </c>
      <c r="D88" s="173" t="s">
        <v>3842</v>
      </c>
      <c r="E88" s="257">
        <v>41474</v>
      </c>
    </row>
    <row r="89" spans="1:5" x14ac:dyDescent="0.25">
      <c r="A89" s="57" t="s">
        <v>9436</v>
      </c>
      <c r="B89" s="173" t="s">
        <v>9689</v>
      </c>
      <c r="C89" s="10" t="s">
        <v>1800</v>
      </c>
      <c r="D89" s="173" t="s">
        <v>1244</v>
      </c>
      <c r="E89" s="257">
        <v>41474</v>
      </c>
    </row>
    <row r="90" spans="1:5" x14ac:dyDescent="0.25">
      <c r="A90" s="57" t="s">
        <v>1254</v>
      </c>
      <c r="B90" s="173" t="s">
        <v>9672</v>
      </c>
      <c r="C90" s="10" t="s">
        <v>921</v>
      </c>
      <c r="D90" s="173" t="s">
        <v>1166</v>
      </c>
      <c r="E90" s="257">
        <v>41474</v>
      </c>
    </row>
    <row r="91" spans="1:5" x14ac:dyDescent="0.25">
      <c r="A91" s="57" t="s">
        <v>1628</v>
      </c>
      <c r="B91" s="173" t="s">
        <v>9598</v>
      </c>
      <c r="C91" s="10" t="s">
        <v>735</v>
      </c>
      <c r="D91" s="173" t="s">
        <v>20421</v>
      </c>
      <c r="E91" s="257">
        <v>41474</v>
      </c>
    </row>
    <row r="92" spans="1:5" x14ac:dyDescent="0.25">
      <c r="A92" s="57" t="s">
        <v>1977</v>
      </c>
      <c r="B92" s="173" t="s">
        <v>9599</v>
      </c>
      <c r="C92" s="10" t="s">
        <v>739</v>
      </c>
      <c r="D92" s="173" t="s">
        <v>1633</v>
      </c>
      <c r="E92" s="257">
        <v>41474</v>
      </c>
    </row>
    <row r="93" spans="1:5" x14ac:dyDescent="0.25">
      <c r="A93" s="57" t="s">
        <v>421</v>
      </c>
      <c r="B93" s="173" t="s">
        <v>9512</v>
      </c>
      <c r="C93" s="10" t="s">
        <v>211</v>
      </c>
      <c r="D93" s="173" t="s">
        <v>1402</v>
      </c>
      <c r="E93" s="257">
        <v>41474</v>
      </c>
    </row>
    <row r="94" spans="1:5" x14ac:dyDescent="0.25">
      <c r="A94" s="57" t="s">
        <v>1485</v>
      </c>
      <c r="B94" s="173" t="s">
        <v>9548</v>
      </c>
      <c r="C94" s="10" t="s">
        <v>123</v>
      </c>
      <c r="D94" s="173" t="s">
        <v>266</v>
      </c>
      <c r="E94" s="257">
        <v>41474</v>
      </c>
    </row>
    <row r="95" spans="1:5" x14ac:dyDescent="0.25">
      <c r="A95" s="57" t="s">
        <v>4088</v>
      </c>
      <c r="B95" s="173" t="s">
        <v>10229</v>
      </c>
      <c r="C95" s="10" t="s">
        <v>3193</v>
      </c>
      <c r="D95" s="173" t="s">
        <v>14902</v>
      </c>
      <c r="E95" s="257">
        <v>41474</v>
      </c>
    </row>
    <row r="96" spans="1:5" x14ac:dyDescent="0.25">
      <c r="A96" s="57" t="s">
        <v>3040</v>
      </c>
      <c r="B96" s="173" t="s">
        <v>10019</v>
      </c>
      <c r="C96" s="10" t="s">
        <v>119</v>
      </c>
      <c r="D96" s="173" t="s">
        <v>14680</v>
      </c>
      <c r="E96" s="257">
        <v>41474</v>
      </c>
    </row>
    <row r="97" spans="1:5" x14ac:dyDescent="0.25">
      <c r="A97" s="57" t="s">
        <v>6153</v>
      </c>
      <c r="B97" s="173" t="s">
        <v>10280</v>
      </c>
      <c r="C97" s="10" t="s">
        <v>3272</v>
      </c>
      <c r="D97" s="173" t="s">
        <v>3924</v>
      </c>
      <c r="E97" s="257">
        <v>41474</v>
      </c>
    </row>
    <row r="98" spans="1:5" x14ac:dyDescent="0.25">
      <c r="A98" s="57" t="s">
        <v>6241</v>
      </c>
      <c r="B98" s="173" t="s">
        <v>10181</v>
      </c>
      <c r="C98" s="10" t="s">
        <v>3072</v>
      </c>
      <c r="D98" s="173" t="s">
        <v>3915</v>
      </c>
      <c r="E98" s="257">
        <v>41474</v>
      </c>
    </row>
    <row r="99" spans="1:5" x14ac:dyDescent="0.25">
      <c r="A99" s="57" t="s">
        <v>7167</v>
      </c>
      <c r="B99" s="173" t="s">
        <v>10276</v>
      </c>
      <c r="C99" s="10" t="s">
        <v>3265</v>
      </c>
      <c r="D99" s="173" t="s">
        <v>3267</v>
      </c>
      <c r="E99" s="257">
        <v>41474</v>
      </c>
    </row>
    <row r="100" spans="1:5" x14ac:dyDescent="0.25">
      <c r="A100" s="57" t="s">
        <v>5960</v>
      </c>
      <c r="B100" s="173" t="s">
        <v>10263</v>
      </c>
      <c r="C100" s="10" t="s">
        <v>3248</v>
      </c>
      <c r="D100" s="173" t="s">
        <v>4614</v>
      </c>
      <c r="E100" s="257">
        <v>41474</v>
      </c>
    </row>
    <row r="101" spans="1:5" x14ac:dyDescent="0.25">
      <c r="A101" s="57" t="s">
        <v>12697</v>
      </c>
      <c r="B101" s="173" t="s">
        <v>10124</v>
      </c>
      <c r="C101" s="10" t="s">
        <v>1707</v>
      </c>
      <c r="D101" s="173" t="s">
        <v>2936</v>
      </c>
      <c r="E101" s="257">
        <v>41474</v>
      </c>
    </row>
    <row r="102" spans="1:5" x14ac:dyDescent="0.25">
      <c r="A102" s="57" t="s">
        <v>4082</v>
      </c>
      <c r="B102" s="173" t="s">
        <v>10064</v>
      </c>
      <c r="C102" s="10" t="s">
        <v>1792</v>
      </c>
      <c r="D102" s="173" t="s">
        <v>2810</v>
      </c>
      <c r="E102" s="257">
        <v>41474</v>
      </c>
    </row>
    <row r="103" spans="1:5" x14ac:dyDescent="0.25">
      <c r="A103" s="57" t="s">
        <v>4536</v>
      </c>
      <c r="B103" s="173" t="s">
        <v>10104</v>
      </c>
      <c r="C103" s="10" t="s">
        <v>921</v>
      </c>
      <c r="D103" s="173" t="s">
        <v>3998</v>
      </c>
      <c r="E103" s="257">
        <v>41474</v>
      </c>
    </row>
    <row r="104" spans="1:5" x14ac:dyDescent="0.25">
      <c r="A104" s="57" t="s">
        <v>2667</v>
      </c>
      <c r="B104" s="173" t="s">
        <v>9968</v>
      </c>
      <c r="C104" s="10" t="s">
        <v>2343</v>
      </c>
      <c r="D104" s="173" t="s">
        <v>20722</v>
      </c>
      <c r="E104" s="257">
        <v>41474</v>
      </c>
    </row>
    <row r="105" spans="1:5" x14ac:dyDescent="0.25">
      <c r="A105" s="57" t="s">
        <v>3909</v>
      </c>
      <c r="B105" s="173" t="s">
        <v>10122</v>
      </c>
      <c r="C105" s="10" t="s">
        <v>119</v>
      </c>
      <c r="D105" s="173" t="s">
        <v>2905</v>
      </c>
      <c r="E105" s="257">
        <v>41474</v>
      </c>
    </row>
    <row r="106" spans="1:5" x14ac:dyDescent="0.25">
      <c r="A106" s="57" t="s">
        <v>6823</v>
      </c>
      <c r="B106" s="173" t="s">
        <v>10424</v>
      </c>
      <c r="C106" s="10" t="s">
        <v>2109</v>
      </c>
      <c r="D106" s="173" t="s">
        <v>3645</v>
      </c>
      <c r="E106" s="257">
        <v>41474</v>
      </c>
    </row>
    <row r="107" spans="1:5" x14ac:dyDescent="0.25">
      <c r="A107" s="57" t="s">
        <v>4759</v>
      </c>
      <c r="B107" s="173" t="s">
        <v>10443</v>
      </c>
      <c r="C107" s="10" t="s">
        <v>2109</v>
      </c>
      <c r="D107" s="173" t="s">
        <v>3671</v>
      </c>
      <c r="E107" s="257">
        <v>41474</v>
      </c>
    </row>
    <row r="108" spans="1:5" x14ac:dyDescent="0.25">
      <c r="A108" s="57" t="s">
        <v>6613</v>
      </c>
      <c r="B108" s="173" t="s">
        <v>10523</v>
      </c>
      <c r="C108" s="10" t="s">
        <v>3936</v>
      </c>
      <c r="D108" s="173" t="s">
        <v>4117</v>
      </c>
      <c r="E108" s="257">
        <v>41474</v>
      </c>
    </row>
    <row r="109" spans="1:5" x14ac:dyDescent="0.25">
      <c r="A109" s="57" t="s">
        <v>5531</v>
      </c>
      <c r="B109" s="173" t="s">
        <v>10354</v>
      </c>
      <c r="C109" s="10" t="s">
        <v>171</v>
      </c>
      <c r="D109" s="173" t="s">
        <v>3517</v>
      </c>
      <c r="E109" s="257">
        <v>41474</v>
      </c>
    </row>
    <row r="110" spans="1:5" x14ac:dyDescent="0.25">
      <c r="A110" s="57" t="s">
        <v>9239</v>
      </c>
      <c r="B110" s="173" t="s">
        <v>9745</v>
      </c>
      <c r="C110" s="10" t="s">
        <v>1861</v>
      </c>
      <c r="D110" s="173" t="s">
        <v>1863</v>
      </c>
      <c r="E110" s="257">
        <v>41481</v>
      </c>
    </row>
    <row r="111" spans="1:5" x14ac:dyDescent="0.25">
      <c r="A111" s="57" t="s">
        <v>15555</v>
      </c>
      <c r="B111" s="173" t="s">
        <v>12192</v>
      </c>
      <c r="C111" s="10" t="s">
        <v>12156</v>
      </c>
      <c r="D111" s="173" t="s">
        <v>12190</v>
      </c>
      <c r="E111" s="257">
        <v>41481</v>
      </c>
    </row>
    <row r="112" spans="1:5" x14ac:dyDescent="0.25">
      <c r="A112" s="57" t="s">
        <v>13179</v>
      </c>
      <c r="B112" s="173" t="s">
        <v>11677</v>
      </c>
      <c r="C112" s="10" t="s">
        <v>8323</v>
      </c>
      <c r="D112" s="173" t="s">
        <v>8325</v>
      </c>
      <c r="E112" s="257">
        <v>41481</v>
      </c>
    </row>
    <row r="113" spans="1:5" x14ac:dyDescent="0.25">
      <c r="A113" s="57" t="s">
        <v>5128</v>
      </c>
      <c r="B113" s="173" t="s">
        <v>9766</v>
      </c>
      <c r="C113" s="10" t="s">
        <v>1896</v>
      </c>
      <c r="D113" s="173" t="s">
        <v>1898</v>
      </c>
      <c r="E113" s="257">
        <v>41481</v>
      </c>
    </row>
    <row r="114" spans="1:5" x14ac:dyDescent="0.25">
      <c r="A114" s="57" t="s">
        <v>5070</v>
      </c>
      <c r="B114" s="173" t="s">
        <v>10239</v>
      </c>
      <c r="C114" s="10" t="s">
        <v>3193</v>
      </c>
      <c r="D114" s="173" t="s">
        <v>3217</v>
      </c>
      <c r="E114" s="257">
        <v>41481</v>
      </c>
    </row>
    <row r="115" spans="1:5" x14ac:dyDescent="0.25">
      <c r="A115" s="57" t="s">
        <v>3380</v>
      </c>
      <c r="B115" s="173" t="s">
        <v>10201</v>
      </c>
      <c r="C115" s="10" t="s">
        <v>3127</v>
      </c>
      <c r="D115" s="173" t="s">
        <v>14686</v>
      </c>
      <c r="E115" s="257">
        <v>41481</v>
      </c>
    </row>
    <row r="116" spans="1:5" x14ac:dyDescent="0.25">
      <c r="A116" s="57" t="s">
        <v>15904</v>
      </c>
      <c r="B116" s="173" t="s">
        <v>10272</v>
      </c>
      <c r="C116" s="10" t="s">
        <v>3259</v>
      </c>
      <c r="D116" s="173" t="s">
        <v>3261</v>
      </c>
      <c r="E116" s="257">
        <v>41481</v>
      </c>
    </row>
    <row r="117" spans="1:5" x14ac:dyDescent="0.25">
      <c r="A117" s="57" t="s">
        <v>19831</v>
      </c>
      <c r="B117" s="173" t="s">
        <v>10169</v>
      </c>
      <c r="C117" s="10" t="s">
        <v>2996</v>
      </c>
      <c r="D117" s="173" t="s">
        <v>3001</v>
      </c>
      <c r="E117" s="257">
        <v>41481</v>
      </c>
    </row>
    <row r="118" spans="1:5" x14ac:dyDescent="0.25">
      <c r="A118" s="57" t="s">
        <v>5692</v>
      </c>
      <c r="B118" s="173" t="s">
        <v>10527</v>
      </c>
      <c r="C118" s="10" t="s">
        <v>3936</v>
      </c>
      <c r="D118" s="173" t="s">
        <v>14692</v>
      </c>
      <c r="E118" s="257">
        <v>41481</v>
      </c>
    </row>
    <row r="119" spans="1:5" x14ac:dyDescent="0.25">
      <c r="A119" s="57" t="s">
        <v>4929</v>
      </c>
      <c r="B119" s="173" t="s">
        <v>10333</v>
      </c>
      <c r="C119" s="10" t="s">
        <v>171</v>
      </c>
      <c r="D119" s="173" t="s">
        <v>3484</v>
      </c>
      <c r="E119" s="257">
        <v>41481</v>
      </c>
    </row>
    <row r="120" spans="1:5" x14ac:dyDescent="0.25">
      <c r="A120" s="57" t="s">
        <v>5667</v>
      </c>
      <c r="B120" s="173" t="s">
        <v>10408</v>
      </c>
      <c r="C120" s="10" t="s">
        <v>171</v>
      </c>
      <c r="D120" s="173" t="s">
        <v>3628</v>
      </c>
      <c r="E120" s="257">
        <v>41481</v>
      </c>
    </row>
    <row r="121" spans="1:5" x14ac:dyDescent="0.25">
      <c r="A121" s="57" t="s">
        <v>5227</v>
      </c>
      <c r="B121" s="173" t="s">
        <v>10401</v>
      </c>
      <c r="C121" s="10" t="s">
        <v>3476</v>
      </c>
      <c r="D121" s="173" t="s">
        <v>3616</v>
      </c>
      <c r="E121" s="257">
        <v>41481</v>
      </c>
    </row>
    <row r="122" spans="1:5" x14ac:dyDescent="0.25">
      <c r="A122" s="57" t="s">
        <v>6245</v>
      </c>
      <c r="B122" s="173" t="s">
        <v>10450</v>
      </c>
      <c r="C122" s="10" t="s">
        <v>2489</v>
      </c>
      <c r="D122" s="173" t="s">
        <v>3683</v>
      </c>
      <c r="E122" s="257">
        <v>41481</v>
      </c>
    </row>
    <row r="123" spans="1:5" x14ac:dyDescent="0.25">
      <c r="A123" s="57" t="s">
        <v>15277</v>
      </c>
      <c r="B123" s="173" t="s">
        <v>10362</v>
      </c>
      <c r="C123" s="10" t="s">
        <v>3501</v>
      </c>
      <c r="D123" s="173" t="s">
        <v>4882</v>
      </c>
      <c r="E123" s="257">
        <v>41481</v>
      </c>
    </row>
    <row r="124" spans="1:5" x14ac:dyDescent="0.25">
      <c r="A124" s="57" t="s">
        <v>6829</v>
      </c>
      <c r="B124" s="173" t="s">
        <v>10716</v>
      </c>
      <c r="C124" s="10" t="s">
        <v>169</v>
      </c>
      <c r="D124" s="173" t="s">
        <v>5311</v>
      </c>
      <c r="E124" s="257">
        <v>41481</v>
      </c>
    </row>
    <row r="125" spans="1:5" x14ac:dyDescent="0.25">
      <c r="A125" s="57" t="s">
        <v>5664</v>
      </c>
      <c r="B125" s="173" t="s">
        <v>10404</v>
      </c>
      <c r="C125" s="10" t="s">
        <v>171</v>
      </c>
      <c r="D125" s="173" t="s">
        <v>3621</v>
      </c>
      <c r="E125" s="257">
        <v>41481</v>
      </c>
    </row>
    <row r="126" spans="1:5" x14ac:dyDescent="0.25">
      <c r="A126" s="57" t="s">
        <v>15344</v>
      </c>
      <c r="B126" s="173" t="s">
        <v>10373</v>
      </c>
      <c r="C126" s="10" t="s">
        <v>2530</v>
      </c>
      <c r="D126" s="173" t="s">
        <v>3578</v>
      </c>
      <c r="E126" s="257">
        <v>41481</v>
      </c>
    </row>
    <row r="127" spans="1:5" x14ac:dyDescent="0.25">
      <c r="A127" s="57" t="s">
        <v>9189</v>
      </c>
      <c r="B127" s="173" t="s">
        <v>10380</v>
      </c>
      <c r="C127" s="10" t="s">
        <v>3543</v>
      </c>
      <c r="D127" s="173" t="s">
        <v>3586</v>
      </c>
      <c r="E127" s="257">
        <v>41481</v>
      </c>
    </row>
    <row r="128" spans="1:5" x14ac:dyDescent="0.25">
      <c r="A128" s="57" t="s">
        <v>5719</v>
      </c>
      <c r="B128" s="173" t="s">
        <v>10646</v>
      </c>
      <c r="C128" s="10" t="s">
        <v>170</v>
      </c>
      <c r="D128" s="173" t="s">
        <v>4988</v>
      </c>
      <c r="E128" s="257">
        <v>41481</v>
      </c>
    </row>
    <row r="129" spans="1:5" x14ac:dyDescent="0.25">
      <c r="A129" s="57" t="s">
        <v>7380</v>
      </c>
      <c r="B129" s="173" t="s">
        <v>10874</v>
      </c>
      <c r="C129" s="10" t="s">
        <v>166</v>
      </c>
      <c r="D129" s="173" t="s">
        <v>5574</v>
      </c>
      <c r="E129" s="257">
        <v>41481</v>
      </c>
    </row>
    <row r="130" spans="1:5" x14ac:dyDescent="0.25">
      <c r="A130" s="57" t="s">
        <v>6270</v>
      </c>
      <c r="B130" s="173" t="s">
        <v>10840</v>
      </c>
      <c r="C130" s="10" t="s">
        <v>5402</v>
      </c>
      <c r="D130" s="173" t="s">
        <v>5475</v>
      </c>
      <c r="E130" s="257">
        <v>41481</v>
      </c>
    </row>
    <row r="131" spans="1:5" x14ac:dyDescent="0.25">
      <c r="A131" s="57" t="s">
        <v>6271</v>
      </c>
      <c r="B131" s="173" t="s">
        <v>10846</v>
      </c>
      <c r="C131" s="10" t="s">
        <v>5402</v>
      </c>
      <c r="D131" s="173" t="s">
        <v>5481</v>
      </c>
      <c r="E131" s="257">
        <v>41481</v>
      </c>
    </row>
    <row r="132" spans="1:5" x14ac:dyDescent="0.25">
      <c r="A132" s="57" t="s">
        <v>6916</v>
      </c>
      <c r="B132" s="173" t="s">
        <v>10822</v>
      </c>
      <c r="C132" s="10" t="s">
        <v>5402</v>
      </c>
      <c r="D132" s="173" t="s">
        <v>5449</v>
      </c>
      <c r="E132" s="257">
        <v>41481</v>
      </c>
    </row>
    <row r="133" spans="1:5" x14ac:dyDescent="0.25">
      <c r="A133" s="57" t="s">
        <v>11900</v>
      </c>
      <c r="B133" s="173" t="s">
        <v>10988</v>
      </c>
      <c r="C133" s="10" t="s">
        <v>5932</v>
      </c>
      <c r="D133" s="173" t="s">
        <v>6046</v>
      </c>
      <c r="E133" s="257">
        <v>41481</v>
      </c>
    </row>
    <row r="134" spans="1:5" x14ac:dyDescent="0.25">
      <c r="A134" s="57" t="s">
        <v>13134</v>
      </c>
      <c r="B134" s="173" t="s">
        <v>11468</v>
      </c>
      <c r="C134" s="10" t="s">
        <v>1607</v>
      </c>
      <c r="D134" s="173" t="s">
        <v>7589</v>
      </c>
      <c r="E134" s="257">
        <v>41481</v>
      </c>
    </row>
    <row r="135" spans="1:5" x14ac:dyDescent="0.25">
      <c r="A135" s="57" t="s">
        <v>11552</v>
      </c>
      <c r="B135" s="173" t="s">
        <v>11555</v>
      </c>
      <c r="C135" s="10" t="s">
        <v>4077</v>
      </c>
      <c r="D135" s="173" t="s">
        <v>9314</v>
      </c>
      <c r="E135" s="257">
        <v>41481</v>
      </c>
    </row>
    <row r="136" spans="1:5" x14ac:dyDescent="0.25">
      <c r="A136" s="57" t="s">
        <v>15751</v>
      </c>
      <c r="B136" s="173" t="s">
        <v>11500</v>
      </c>
      <c r="C136" s="10" t="s">
        <v>7624</v>
      </c>
      <c r="D136" s="173" t="s">
        <v>20374</v>
      </c>
      <c r="E136" s="257">
        <v>41481</v>
      </c>
    </row>
    <row r="137" spans="1:5" x14ac:dyDescent="0.25">
      <c r="A137" s="57" t="s">
        <v>12043</v>
      </c>
      <c r="B137" s="173" t="s">
        <v>11236</v>
      </c>
      <c r="C137" s="10" t="s">
        <v>6845</v>
      </c>
      <c r="D137" s="173" t="s">
        <v>6861</v>
      </c>
      <c r="E137" s="257">
        <v>41481</v>
      </c>
    </row>
    <row r="138" spans="1:5" x14ac:dyDescent="0.25">
      <c r="A138" s="57" t="s">
        <v>12071</v>
      </c>
      <c r="B138" s="173" t="s">
        <v>11314</v>
      </c>
      <c r="C138" s="10" t="s">
        <v>7001</v>
      </c>
      <c r="D138" s="173" t="s">
        <v>8558</v>
      </c>
      <c r="E138" s="257">
        <v>41481</v>
      </c>
    </row>
    <row r="139" spans="1:5" x14ac:dyDescent="0.25">
      <c r="A139" s="57" t="s">
        <v>14607</v>
      </c>
      <c r="B139" s="173" t="s">
        <v>12353</v>
      </c>
      <c r="C139" s="10" t="s">
        <v>12288</v>
      </c>
      <c r="D139" s="173" t="s">
        <v>13248</v>
      </c>
      <c r="E139" s="257">
        <v>41481</v>
      </c>
    </row>
    <row r="140" spans="1:5" x14ac:dyDescent="0.25">
      <c r="A140" s="57" t="s">
        <v>9340</v>
      </c>
      <c r="B140" s="173" t="s">
        <v>11751</v>
      </c>
      <c r="C140" s="10" t="s">
        <v>162</v>
      </c>
      <c r="D140" s="173" t="s">
        <v>9033</v>
      </c>
      <c r="E140" s="257">
        <v>41481</v>
      </c>
    </row>
    <row r="141" spans="1:5" x14ac:dyDescent="0.25">
      <c r="A141" s="57" t="s">
        <v>13264</v>
      </c>
      <c r="B141" s="173" t="s">
        <v>12487</v>
      </c>
      <c r="C141" s="10" t="s">
        <v>9424</v>
      </c>
      <c r="D141" s="173" t="s">
        <v>12486</v>
      </c>
      <c r="E141" s="257">
        <v>41481</v>
      </c>
    </row>
    <row r="142" spans="1:5" x14ac:dyDescent="0.25">
      <c r="A142" s="57" t="s">
        <v>11776</v>
      </c>
      <c r="B142" s="173" t="s">
        <v>11779</v>
      </c>
      <c r="C142" s="10" t="s">
        <v>9140</v>
      </c>
      <c r="D142" s="173" t="s">
        <v>9142</v>
      </c>
      <c r="E142" s="257">
        <v>41481</v>
      </c>
    </row>
    <row r="143" spans="1:5" x14ac:dyDescent="0.25">
      <c r="A143" s="57" t="s">
        <v>17726</v>
      </c>
      <c r="B143" s="173" t="s">
        <v>17425</v>
      </c>
      <c r="C143" s="10" t="s">
        <v>167</v>
      </c>
      <c r="D143" s="173" t="s">
        <v>17422</v>
      </c>
      <c r="E143" s="257">
        <v>41488</v>
      </c>
    </row>
    <row r="144" spans="1:5" x14ac:dyDescent="0.25">
      <c r="A144" s="57" t="s">
        <v>19344</v>
      </c>
      <c r="B144" s="173" t="s">
        <v>17816</v>
      </c>
      <c r="C144" s="10" t="s">
        <v>8320</v>
      </c>
      <c r="D144" s="173" t="s">
        <v>17815</v>
      </c>
      <c r="E144" s="257">
        <v>41488</v>
      </c>
    </row>
    <row r="145" spans="1:5" x14ac:dyDescent="0.25">
      <c r="A145" s="57" t="s">
        <v>5820</v>
      </c>
      <c r="B145" s="173" t="s">
        <v>10605</v>
      </c>
      <c r="C145" s="10" t="s">
        <v>917</v>
      </c>
      <c r="D145" s="173" t="s">
        <v>4816</v>
      </c>
      <c r="E145" s="257">
        <v>41488</v>
      </c>
    </row>
    <row r="146" spans="1:5" x14ac:dyDescent="0.25">
      <c r="A146" s="57" t="s">
        <v>8907</v>
      </c>
      <c r="B146" s="173" t="s">
        <v>11149</v>
      </c>
      <c r="C146" s="10" t="s">
        <v>3255</v>
      </c>
      <c r="D146" s="173" t="s">
        <v>6546</v>
      </c>
      <c r="E146" s="257">
        <v>41488</v>
      </c>
    </row>
    <row r="147" spans="1:5" x14ac:dyDescent="0.25">
      <c r="A147" s="57" t="s">
        <v>9274</v>
      </c>
      <c r="B147" s="173" t="s">
        <v>10958</v>
      </c>
      <c r="C147" s="10" t="s">
        <v>4739</v>
      </c>
      <c r="D147" s="173" t="s">
        <v>6836</v>
      </c>
      <c r="E147" s="257">
        <v>41488</v>
      </c>
    </row>
    <row r="148" spans="1:5" x14ac:dyDescent="0.25">
      <c r="A148" s="57" t="s">
        <v>9290</v>
      </c>
      <c r="B148" s="173" t="s">
        <v>11002</v>
      </c>
      <c r="C148" s="10" t="s">
        <v>4739</v>
      </c>
      <c r="D148" s="173" t="s">
        <v>6066</v>
      </c>
      <c r="E148" s="257">
        <v>41488</v>
      </c>
    </row>
    <row r="149" spans="1:5" x14ac:dyDescent="0.25">
      <c r="A149" s="57" t="s">
        <v>12098</v>
      </c>
      <c r="B149" s="173" t="s">
        <v>11370</v>
      </c>
      <c r="C149" s="10" t="s">
        <v>7251</v>
      </c>
      <c r="D149" s="173" t="s">
        <v>7284</v>
      </c>
      <c r="E149" s="257">
        <v>41488</v>
      </c>
    </row>
    <row r="150" spans="1:5" x14ac:dyDescent="0.25">
      <c r="A150" s="57" t="s">
        <v>11926</v>
      </c>
      <c r="B150" s="173" t="s">
        <v>11361</v>
      </c>
      <c r="C150" s="10" t="s">
        <v>7251</v>
      </c>
      <c r="D150" s="173" t="s">
        <v>7261</v>
      </c>
      <c r="E150" s="257">
        <v>41488</v>
      </c>
    </row>
    <row r="151" spans="1:5" x14ac:dyDescent="0.25">
      <c r="A151" s="57" t="s">
        <v>12728</v>
      </c>
      <c r="B151" s="173" t="s">
        <v>11360</v>
      </c>
      <c r="C151" s="10" t="s">
        <v>7251</v>
      </c>
      <c r="D151" s="173" t="s">
        <v>7257</v>
      </c>
      <c r="E151" s="257">
        <v>41488</v>
      </c>
    </row>
    <row r="152" spans="1:5" x14ac:dyDescent="0.25">
      <c r="A152" s="57" t="s">
        <v>12745</v>
      </c>
      <c r="B152" s="173" t="s">
        <v>11474</v>
      </c>
      <c r="C152" s="10" t="s">
        <v>1607</v>
      </c>
      <c r="D152" s="173" t="s">
        <v>7595</v>
      </c>
      <c r="E152" s="257">
        <v>41488</v>
      </c>
    </row>
    <row r="153" spans="1:5" x14ac:dyDescent="0.25">
      <c r="A153" s="57" t="s">
        <v>16246</v>
      </c>
      <c r="B153" s="173" t="s">
        <v>11372</v>
      </c>
      <c r="C153" s="10" t="s">
        <v>7251</v>
      </c>
      <c r="D153" s="173" t="s">
        <v>8544</v>
      </c>
      <c r="E153" s="257">
        <v>41488</v>
      </c>
    </row>
    <row r="154" spans="1:5" x14ac:dyDescent="0.25">
      <c r="A154" s="57" t="s">
        <v>13207</v>
      </c>
      <c r="B154" s="173" t="s">
        <v>11797</v>
      </c>
      <c r="C154" s="10" t="s">
        <v>9367</v>
      </c>
      <c r="D154" s="173" t="s">
        <v>9387</v>
      </c>
      <c r="E154" s="257">
        <v>41488</v>
      </c>
    </row>
    <row r="155" spans="1:5" x14ac:dyDescent="0.25">
      <c r="A155" s="57" t="s">
        <v>14083</v>
      </c>
      <c r="B155" s="173" t="s">
        <v>11761</v>
      </c>
      <c r="C155" s="10" t="s">
        <v>9056</v>
      </c>
      <c r="D155" s="173" t="s">
        <v>9061</v>
      </c>
      <c r="E155" s="257">
        <v>41488</v>
      </c>
    </row>
    <row r="156" spans="1:5" x14ac:dyDescent="0.25">
      <c r="A156" s="57" t="s">
        <v>19385</v>
      </c>
      <c r="B156" s="173" t="s">
        <v>12962</v>
      </c>
      <c r="C156" s="10" t="s">
        <v>168</v>
      </c>
      <c r="D156" s="173" t="s">
        <v>18422</v>
      </c>
      <c r="E156" s="257">
        <v>41488</v>
      </c>
    </row>
    <row r="157" spans="1:5" x14ac:dyDescent="0.25">
      <c r="A157" s="57" t="s">
        <v>19921</v>
      </c>
      <c r="B157" s="173" t="s">
        <v>17866</v>
      </c>
      <c r="C157" s="10" t="s">
        <v>8096</v>
      </c>
      <c r="D157" s="173" t="s">
        <v>18178</v>
      </c>
      <c r="E157" s="257">
        <v>41488</v>
      </c>
    </row>
    <row r="158" spans="1:5" x14ac:dyDescent="0.25">
      <c r="A158" s="57" t="s">
        <v>404</v>
      </c>
      <c r="B158" s="173" t="s">
        <v>9533</v>
      </c>
      <c r="C158" s="10" t="s">
        <v>191</v>
      </c>
      <c r="D158" s="173" t="s">
        <v>66</v>
      </c>
      <c r="E158" s="257">
        <v>41495</v>
      </c>
    </row>
    <row r="159" spans="1:5" x14ac:dyDescent="0.25">
      <c r="A159" s="57" t="s">
        <v>20273</v>
      </c>
      <c r="B159" s="173" t="s">
        <v>18973</v>
      </c>
      <c r="C159" s="10" t="s">
        <v>2533</v>
      </c>
      <c r="D159" s="173" t="s">
        <v>18971</v>
      </c>
      <c r="E159" s="257">
        <v>41495</v>
      </c>
    </row>
    <row r="160" spans="1:5" x14ac:dyDescent="0.25">
      <c r="A160" s="57" t="s">
        <v>15223</v>
      </c>
      <c r="B160" s="173" t="s">
        <v>11800</v>
      </c>
      <c r="C160" s="10" t="s">
        <v>1646</v>
      </c>
      <c r="D160" s="173" t="s">
        <v>9395</v>
      </c>
      <c r="E160" s="257">
        <v>41495</v>
      </c>
    </row>
    <row r="161" spans="1:5" x14ac:dyDescent="0.25">
      <c r="A161" s="57" t="s">
        <v>19787</v>
      </c>
      <c r="B161" s="173" t="s">
        <v>18808</v>
      </c>
      <c r="C161" s="10" t="s">
        <v>118</v>
      </c>
      <c r="D161" s="173" t="s">
        <v>18806</v>
      </c>
      <c r="E161" s="257">
        <v>41495</v>
      </c>
    </row>
    <row r="162" spans="1:5" x14ac:dyDescent="0.25">
      <c r="A162" s="57" t="s">
        <v>20032</v>
      </c>
      <c r="B162" s="173" t="s">
        <v>17300</v>
      </c>
      <c r="C162" s="10" t="s">
        <v>167</v>
      </c>
      <c r="D162" s="173" t="s">
        <v>17297</v>
      </c>
      <c r="E162" s="257">
        <v>41502</v>
      </c>
    </row>
    <row r="163" spans="1:5" x14ac:dyDescent="0.25">
      <c r="A163" s="57" t="s">
        <v>1387</v>
      </c>
      <c r="B163" s="173" t="s">
        <v>9507</v>
      </c>
      <c r="C163" s="10" t="s">
        <v>206</v>
      </c>
      <c r="D163" s="173" t="s">
        <v>96</v>
      </c>
      <c r="E163" s="257">
        <v>41502</v>
      </c>
    </row>
    <row r="164" spans="1:5" x14ac:dyDescent="0.25">
      <c r="A164" s="57" t="s">
        <v>5208</v>
      </c>
      <c r="B164" s="173" t="s">
        <v>9676</v>
      </c>
      <c r="C164" s="10" t="s">
        <v>914</v>
      </c>
      <c r="D164" s="173" t="s">
        <v>1231</v>
      </c>
      <c r="E164" s="257">
        <v>41502</v>
      </c>
    </row>
    <row r="165" spans="1:5" x14ac:dyDescent="0.25">
      <c r="A165" s="57" t="s">
        <v>19407</v>
      </c>
      <c r="B165" s="173" t="s">
        <v>17359</v>
      </c>
      <c r="C165" s="10" t="s">
        <v>167</v>
      </c>
      <c r="D165" s="173" t="s">
        <v>17356</v>
      </c>
      <c r="E165" s="257">
        <v>41502</v>
      </c>
    </row>
    <row r="166" spans="1:5" x14ac:dyDescent="0.25">
      <c r="A166" s="57" t="s">
        <v>19411</v>
      </c>
      <c r="B166" s="173" t="s">
        <v>17399</v>
      </c>
      <c r="C166" s="10" t="s">
        <v>167</v>
      </c>
      <c r="D166" s="173" t="s">
        <v>17396</v>
      </c>
      <c r="E166" s="257">
        <v>41502</v>
      </c>
    </row>
    <row r="167" spans="1:5" x14ac:dyDescent="0.25">
      <c r="A167" s="57" t="s">
        <v>8255</v>
      </c>
      <c r="B167" s="173" t="s">
        <v>11382</v>
      </c>
      <c r="C167" s="10" t="s">
        <v>1542</v>
      </c>
      <c r="D167" s="173" t="s">
        <v>7308</v>
      </c>
      <c r="E167" s="257">
        <v>41502</v>
      </c>
    </row>
    <row r="168" spans="1:5" x14ac:dyDescent="0.25">
      <c r="A168" s="57" t="s">
        <v>20513</v>
      </c>
      <c r="B168" s="173" t="s">
        <v>19147</v>
      </c>
      <c r="C168" s="10" t="s">
        <v>1659</v>
      </c>
      <c r="D168" s="173" t="s">
        <v>19496</v>
      </c>
      <c r="E168" s="257">
        <v>41509</v>
      </c>
    </row>
    <row r="169" spans="1:5" x14ac:dyDescent="0.25">
      <c r="A169" s="57" t="s">
        <v>19627</v>
      </c>
      <c r="B169" s="173" t="s">
        <v>17439</v>
      </c>
      <c r="C169" s="10" t="s">
        <v>167</v>
      </c>
      <c r="D169" s="173" t="s">
        <v>17437</v>
      </c>
      <c r="E169" s="257">
        <v>41509</v>
      </c>
    </row>
    <row r="170" spans="1:5" x14ac:dyDescent="0.25">
      <c r="A170" s="57" t="s">
        <v>12142</v>
      </c>
      <c r="B170" s="173" t="s">
        <v>11724</v>
      </c>
      <c r="C170" s="10" t="s">
        <v>8738</v>
      </c>
      <c r="D170" s="173" t="s">
        <v>8740</v>
      </c>
      <c r="E170" s="257">
        <v>41509</v>
      </c>
    </row>
    <row r="171" spans="1:5" x14ac:dyDescent="0.25">
      <c r="A171" s="57" t="s">
        <v>19335</v>
      </c>
      <c r="B171" s="173" t="s">
        <v>17407</v>
      </c>
      <c r="C171" s="10" t="s">
        <v>167</v>
      </c>
      <c r="D171" s="173" t="s">
        <v>17404</v>
      </c>
      <c r="E171" s="257">
        <v>41509</v>
      </c>
    </row>
    <row r="172" spans="1:5" x14ac:dyDescent="0.25">
      <c r="A172" s="57" t="s">
        <v>7199</v>
      </c>
      <c r="B172" s="173" t="s">
        <v>11031</v>
      </c>
      <c r="C172" s="10" t="s">
        <v>4736</v>
      </c>
      <c r="D172" s="173" t="s">
        <v>6104</v>
      </c>
      <c r="E172" s="257">
        <v>41509</v>
      </c>
    </row>
    <row r="173" spans="1:5" x14ac:dyDescent="0.25">
      <c r="A173" s="57" t="s">
        <v>9342</v>
      </c>
      <c r="B173" s="173" t="s">
        <v>11753</v>
      </c>
      <c r="C173" s="10" t="s">
        <v>9035</v>
      </c>
      <c r="D173" s="173" t="s">
        <v>9037</v>
      </c>
      <c r="E173" s="257">
        <v>41509</v>
      </c>
    </row>
    <row r="174" spans="1:5" x14ac:dyDescent="0.25">
      <c r="A174" s="57" t="s">
        <v>14133</v>
      </c>
      <c r="B174" s="173" t="s">
        <v>12939</v>
      </c>
      <c r="C174" s="10" t="s">
        <v>9056</v>
      </c>
      <c r="D174" s="173" t="s">
        <v>12937</v>
      </c>
      <c r="E174" s="257">
        <v>41509</v>
      </c>
    </row>
    <row r="175" spans="1:5" x14ac:dyDescent="0.25">
      <c r="A175" s="57" t="s">
        <v>2919</v>
      </c>
      <c r="B175" s="173" t="s">
        <v>10012</v>
      </c>
      <c r="C175" s="10" t="s">
        <v>2912</v>
      </c>
      <c r="D175" s="173" t="s">
        <v>15154</v>
      </c>
      <c r="E175" s="257">
        <v>41516</v>
      </c>
    </row>
    <row r="176" spans="1:5" x14ac:dyDescent="0.25">
      <c r="A176" s="57" t="s">
        <v>5542</v>
      </c>
      <c r="B176" s="173" t="s">
        <v>10607</v>
      </c>
      <c r="C176" s="10" t="s">
        <v>4736</v>
      </c>
      <c r="D176" s="173" t="s">
        <v>5259</v>
      </c>
      <c r="E176" s="257">
        <v>41516</v>
      </c>
    </row>
    <row r="177" spans="1:5" x14ac:dyDescent="0.25">
      <c r="A177" s="57" t="s">
        <v>19987</v>
      </c>
      <c r="B177" s="173" t="s">
        <v>19682</v>
      </c>
      <c r="C177" s="10" t="s">
        <v>2042</v>
      </c>
      <c r="D177" s="173" t="s">
        <v>19680</v>
      </c>
      <c r="E177" s="257">
        <v>41516</v>
      </c>
    </row>
    <row r="178" spans="1:5" x14ac:dyDescent="0.25">
      <c r="A178" s="57" t="s">
        <v>19327</v>
      </c>
      <c r="B178" s="173" t="s">
        <v>17373</v>
      </c>
      <c r="C178" s="10" t="s">
        <v>167</v>
      </c>
      <c r="D178" s="173" t="s">
        <v>17370</v>
      </c>
      <c r="E178" s="257">
        <v>41516</v>
      </c>
    </row>
    <row r="179" spans="1:5" x14ac:dyDescent="0.25">
      <c r="A179" s="57" t="s">
        <v>19324</v>
      </c>
      <c r="B179" s="173" t="s">
        <v>17343</v>
      </c>
      <c r="C179" s="10" t="s">
        <v>167</v>
      </c>
      <c r="D179" s="173" t="s">
        <v>17341</v>
      </c>
      <c r="E179" s="257">
        <v>41516</v>
      </c>
    </row>
    <row r="180" spans="1:5" x14ac:dyDescent="0.25">
      <c r="A180" s="57" t="s">
        <v>6817</v>
      </c>
      <c r="B180" s="173" t="s">
        <v>9739</v>
      </c>
      <c r="C180" s="10" t="s">
        <v>1854</v>
      </c>
      <c r="D180" s="173" t="s">
        <v>4703</v>
      </c>
      <c r="E180" s="257">
        <v>41516</v>
      </c>
    </row>
    <row r="181" spans="1:5" x14ac:dyDescent="0.25">
      <c r="A181" s="57" t="s">
        <v>19329</v>
      </c>
      <c r="B181" s="173" t="s">
        <v>17377</v>
      </c>
      <c r="C181" s="10" t="s">
        <v>167</v>
      </c>
      <c r="D181" s="173" t="s">
        <v>17374</v>
      </c>
      <c r="E181" s="257">
        <v>41516</v>
      </c>
    </row>
    <row r="182" spans="1:5" x14ac:dyDescent="0.25">
      <c r="A182" s="57" t="s">
        <v>3990</v>
      </c>
      <c r="B182" s="173" t="s">
        <v>10058</v>
      </c>
      <c r="C182" s="10" t="s">
        <v>202</v>
      </c>
      <c r="D182" s="173" t="s">
        <v>2799</v>
      </c>
      <c r="E182" s="257">
        <v>41516</v>
      </c>
    </row>
    <row r="183" spans="1:5" x14ac:dyDescent="0.25">
      <c r="A183" s="57" t="s">
        <v>18598</v>
      </c>
      <c r="B183" s="173" t="s">
        <v>17935</v>
      </c>
      <c r="C183" s="10" t="s">
        <v>3182</v>
      </c>
      <c r="D183" s="173" t="s">
        <v>18063</v>
      </c>
      <c r="E183" s="257">
        <v>41516</v>
      </c>
    </row>
    <row r="184" spans="1:5" x14ac:dyDescent="0.25">
      <c r="A184" s="57" t="s">
        <v>19231</v>
      </c>
      <c r="B184" s="173" t="s">
        <v>18890</v>
      </c>
      <c r="C184" s="10" t="s">
        <v>9027</v>
      </c>
      <c r="D184" s="173" t="s">
        <v>18888</v>
      </c>
      <c r="E184" s="257">
        <v>41516</v>
      </c>
    </row>
    <row r="185" spans="1:5" x14ac:dyDescent="0.25">
      <c r="A185" s="57" t="s">
        <v>19234</v>
      </c>
      <c r="B185" s="173" t="s">
        <v>18894</v>
      </c>
      <c r="C185" s="10" t="s">
        <v>9027</v>
      </c>
      <c r="D185" s="173" t="s">
        <v>18892</v>
      </c>
      <c r="E185" s="257">
        <v>41516</v>
      </c>
    </row>
    <row r="186" spans="1:5" x14ac:dyDescent="0.25">
      <c r="A186" s="57" t="s">
        <v>17604</v>
      </c>
      <c r="B186" s="173" t="s">
        <v>17321</v>
      </c>
      <c r="C186" s="10" t="s">
        <v>167</v>
      </c>
      <c r="D186" s="173" t="s">
        <v>17318</v>
      </c>
      <c r="E186" s="257">
        <v>41516</v>
      </c>
    </row>
    <row r="187" spans="1:5" x14ac:dyDescent="0.25">
      <c r="A187" s="57" t="s">
        <v>8578</v>
      </c>
      <c r="B187" s="173" t="s">
        <v>10410</v>
      </c>
      <c r="C187" s="10" t="s">
        <v>171</v>
      </c>
      <c r="D187" s="173" t="s">
        <v>3632</v>
      </c>
      <c r="E187" s="257">
        <v>41516</v>
      </c>
    </row>
    <row r="188" spans="1:5" x14ac:dyDescent="0.25">
      <c r="A188" s="57" t="s">
        <v>417</v>
      </c>
      <c r="B188" s="173" t="s">
        <v>9508</v>
      </c>
      <c r="C188" s="10" t="s">
        <v>207</v>
      </c>
      <c r="D188" s="173" t="s">
        <v>1392</v>
      </c>
      <c r="E188" s="257">
        <v>41516</v>
      </c>
    </row>
    <row r="189" spans="1:5" x14ac:dyDescent="0.25">
      <c r="A189" s="57" t="s">
        <v>8916</v>
      </c>
      <c r="B189" s="173" t="s">
        <v>11289</v>
      </c>
      <c r="C189" s="10" t="s">
        <v>6960</v>
      </c>
      <c r="D189" s="173" t="s">
        <v>6975</v>
      </c>
      <c r="E189" s="257">
        <v>41516</v>
      </c>
    </row>
    <row r="190" spans="1:5" x14ac:dyDescent="0.25">
      <c r="A190" s="57" t="s">
        <v>17853</v>
      </c>
      <c r="B190" s="173" t="s">
        <v>11120</v>
      </c>
      <c r="C190" s="10" t="s">
        <v>164</v>
      </c>
      <c r="D190" s="173" t="s">
        <v>6397</v>
      </c>
      <c r="E190" s="257">
        <v>41516</v>
      </c>
    </row>
    <row r="191" spans="1:5" x14ac:dyDescent="0.25">
      <c r="A191" s="57" t="s">
        <v>9216</v>
      </c>
      <c r="B191" s="173" t="s">
        <v>11755</v>
      </c>
      <c r="C191" s="10" t="s">
        <v>4736</v>
      </c>
      <c r="D191" s="173" t="s">
        <v>9041</v>
      </c>
      <c r="E191" s="257">
        <v>41516</v>
      </c>
    </row>
    <row r="192" spans="1:5" x14ac:dyDescent="0.25">
      <c r="A192" s="57" t="s">
        <v>14048</v>
      </c>
      <c r="B192" s="173" t="s">
        <v>10123</v>
      </c>
      <c r="C192" s="10" t="s">
        <v>1707</v>
      </c>
      <c r="D192" s="173" t="s">
        <v>2934</v>
      </c>
      <c r="E192" s="257">
        <v>41516</v>
      </c>
    </row>
    <row r="193" spans="1:5" x14ac:dyDescent="0.25">
      <c r="A193" s="57" t="s">
        <v>4143</v>
      </c>
      <c r="B193" s="173" t="s">
        <v>10143</v>
      </c>
      <c r="C193" s="10" t="s">
        <v>1923</v>
      </c>
      <c r="D193" s="173" t="s">
        <v>14685</v>
      </c>
      <c r="E193" s="257">
        <v>41516</v>
      </c>
    </row>
    <row r="194" spans="1:5" x14ac:dyDescent="0.25">
      <c r="A194" s="57" t="s">
        <v>3039</v>
      </c>
      <c r="B194" s="173" t="s">
        <v>10017</v>
      </c>
      <c r="C194" s="10" t="s">
        <v>1861</v>
      </c>
      <c r="D194" s="173" t="s">
        <v>2711</v>
      </c>
      <c r="E194" s="257">
        <v>41516</v>
      </c>
    </row>
    <row r="195" spans="1:5" x14ac:dyDescent="0.25">
      <c r="A195" s="57" t="s">
        <v>385</v>
      </c>
      <c r="B195" s="173" t="s">
        <v>9484</v>
      </c>
      <c r="C195" s="10" t="s">
        <v>165</v>
      </c>
      <c r="D195" s="173" t="s">
        <v>1328</v>
      </c>
      <c r="E195" s="257">
        <v>41516</v>
      </c>
    </row>
    <row r="196" spans="1:5" x14ac:dyDescent="0.25">
      <c r="A196" s="57" t="s">
        <v>2360</v>
      </c>
      <c r="B196" s="173" t="s">
        <v>9849</v>
      </c>
      <c r="C196" s="10" t="s">
        <v>116</v>
      </c>
      <c r="D196" s="173" t="s">
        <v>14672</v>
      </c>
      <c r="E196" s="257">
        <v>41516</v>
      </c>
    </row>
    <row r="197" spans="1:5" x14ac:dyDescent="0.25">
      <c r="A197" s="57" t="s">
        <v>12710</v>
      </c>
      <c r="B197" s="173" t="s">
        <v>10740</v>
      </c>
      <c r="C197" s="10" t="s">
        <v>162</v>
      </c>
      <c r="D197" s="173" t="s">
        <v>15861</v>
      </c>
      <c r="E197" s="257">
        <v>41516</v>
      </c>
    </row>
    <row r="198" spans="1:5" x14ac:dyDescent="0.25">
      <c r="A198" s="57" t="s">
        <v>430</v>
      </c>
      <c r="B198" s="173" t="s">
        <v>9562</v>
      </c>
      <c r="C198" s="10" t="s">
        <v>116</v>
      </c>
      <c r="D198" s="173" t="s">
        <v>275</v>
      </c>
      <c r="E198" s="257">
        <v>41523</v>
      </c>
    </row>
    <row r="199" spans="1:5" x14ac:dyDescent="0.25">
      <c r="A199" s="57" t="s">
        <v>17933</v>
      </c>
      <c r="B199" s="173" t="s">
        <v>10964</v>
      </c>
      <c r="C199" s="10" t="s">
        <v>4739</v>
      </c>
      <c r="D199" s="173" t="s">
        <v>6017</v>
      </c>
      <c r="E199" s="257">
        <v>41523</v>
      </c>
    </row>
    <row r="200" spans="1:5" x14ac:dyDescent="0.25">
      <c r="A200" s="57" t="s">
        <v>8922</v>
      </c>
      <c r="B200" s="173" t="s">
        <v>11305</v>
      </c>
      <c r="C200" s="10" t="s">
        <v>6960</v>
      </c>
      <c r="D200" s="173" t="s">
        <v>7010</v>
      </c>
      <c r="E200" s="257">
        <v>41523</v>
      </c>
    </row>
    <row r="201" spans="1:5" x14ac:dyDescent="0.25">
      <c r="A201" s="57" t="s">
        <v>19504</v>
      </c>
      <c r="B201" s="173" t="s">
        <v>17313</v>
      </c>
      <c r="C201" s="10" t="s">
        <v>167</v>
      </c>
      <c r="D201" s="173" t="s">
        <v>17310</v>
      </c>
      <c r="E201" s="257">
        <v>41523</v>
      </c>
    </row>
    <row r="202" spans="1:5" x14ac:dyDescent="0.25">
      <c r="A202" s="57" t="s">
        <v>11820</v>
      </c>
      <c r="B202" s="173" t="s">
        <v>11227</v>
      </c>
      <c r="C202" s="10" t="s">
        <v>6845</v>
      </c>
      <c r="D202" s="173" t="s">
        <v>6847</v>
      </c>
      <c r="E202" s="257">
        <v>41523</v>
      </c>
    </row>
    <row r="203" spans="1:5" x14ac:dyDescent="0.25">
      <c r="A203" s="57" t="s">
        <v>5064</v>
      </c>
      <c r="B203" s="173" t="s">
        <v>10203</v>
      </c>
      <c r="C203" s="10" t="s">
        <v>3130</v>
      </c>
      <c r="D203" s="173" t="s">
        <v>3132</v>
      </c>
      <c r="E203" s="257">
        <v>41523</v>
      </c>
    </row>
    <row r="204" spans="1:5" x14ac:dyDescent="0.25">
      <c r="A204" s="57" t="s">
        <v>14501</v>
      </c>
      <c r="B204" s="173" t="s">
        <v>10599</v>
      </c>
      <c r="C204" s="10" t="s">
        <v>176</v>
      </c>
      <c r="D204" s="173" t="s">
        <v>7151</v>
      </c>
      <c r="E204" s="257">
        <v>41523</v>
      </c>
    </row>
    <row r="205" spans="1:5" x14ac:dyDescent="0.25">
      <c r="A205" s="57" t="s">
        <v>5518</v>
      </c>
      <c r="B205" s="173" t="s">
        <v>9774</v>
      </c>
      <c r="C205" s="10" t="s">
        <v>1907</v>
      </c>
      <c r="D205" s="173" t="s">
        <v>3873</v>
      </c>
      <c r="E205" s="257">
        <v>41523</v>
      </c>
    </row>
    <row r="206" spans="1:5" x14ac:dyDescent="0.25">
      <c r="A206" s="57" t="s">
        <v>15644</v>
      </c>
      <c r="B206" s="173" t="s">
        <v>13404</v>
      </c>
      <c r="C206" s="10" t="s">
        <v>12156</v>
      </c>
      <c r="D206" s="173" t="s">
        <v>14542</v>
      </c>
      <c r="E206" s="257">
        <v>41523</v>
      </c>
    </row>
    <row r="207" spans="1:5" x14ac:dyDescent="0.25">
      <c r="A207" s="57" t="s">
        <v>7192</v>
      </c>
      <c r="B207" s="173" t="s">
        <v>10962</v>
      </c>
      <c r="C207" s="10" t="s">
        <v>4739</v>
      </c>
      <c r="D207" s="173" t="s">
        <v>6015</v>
      </c>
      <c r="E207" s="257">
        <v>41523</v>
      </c>
    </row>
    <row r="208" spans="1:5" x14ac:dyDescent="0.25">
      <c r="A208" s="57" t="s">
        <v>11835</v>
      </c>
      <c r="B208" s="173" t="s">
        <v>11499</v>
      </c>
      <c r="C208" s="10" t="s">
        <v>7599</v>
      </c>
      <c r="D208" s="173" t="s">
        <v>7622</v>
      </c>
      <c r="E208" s="257">
        <v>41523</v>
      </c>
    </row>
    <row r="209" spans="1:5" x14ac:dyDescent="0.25">
      <c r="A209" s="57" t="s">
        <v>8587</v>
      </c>
      <c r="B209" s="173" t="s">
        <v>11249</v>
      </c>
      <c r="C209" s="10" t="s">
        <v>6877</v>
      </c>
      <c r="D209" s="173" t="s">
        <v>6884</v>
      </c>
      <c r="E209" s="257">
        <v>41523</v>
      </c>
    </row>
    <row r="210" spans="1:5" x14ac:dyDescent="0.25">
      <c r="A210" s="57" t="s">
        <v>8975</v>
      </c>
      <c r="B210" s="173" t="s">
        <v>11294</v>
      </c>
      <c r="C210" s="10" t="s">
        <v>6960</v>
      </c>
      <c r="D210" s="173" t="s">
        <v>6985</v>
      </c>
      <c r="E210" s="257">
        <v>41523</v>
      </c>
    </row>
    <row r="211" spans="1:5" x14ac:dyDescent="0.25">
      <c r="A211" s="57" t="s">
        <v>18592</v>
      </c>
      <c r="B211" s="173" t="s">
        <v>18057</v>
      </c>
      <c r="C211" s="10" t="s">
        <v>13783</v>
      </c>
      <c r="D211" s="173" t="s">
        <v>18054</v>
      </c>
      <c r="E211" s="257">
        <v>41523</v>
      </c>
    </row>
    <row r="212" spans="1:5" x14ac:dyDescent="0.25">
      <c r="A212" s="57" t="s">
        <v>11830</v>
      </c>
      <c r="B212" s="173" t="s">
        <v>11377</v>
      </c>
      <c r="C212" s="10" t="s">
        <v>7251</v>
      </c>
      <c r="D212" s="173" t="s">
        <v>7298</v>
      </c>
      <c r="E212" s="257">
        <v>41523</v>
      </c>
    </row>
    <row r="213" spans="1:5" x14ac:dyDescent="0.25">
      <c r="A213" s="57" t="s">
        <v>8909</v>
      </c>
      <c r="B213" s="173" t="s">
        <v>11173</v>
      </c>
      <c r="C213" s="10" t="s">
        <v>3255</v>
      </c>
      <c r="D213" s="173" t="s">
        <v>6576</v>
      </c>
      <c r="E213" s="257">
        <v>41523</v>
      </c>
    </row>
    <row r="214" spans="1:5" x14ac:dyDescent="0.25">
      <c r="A214" s="57" t="s">
        <v>20333</v>
      </c>
      <c r="B214" s="173" t="s">
        <v>17170</v>
      </c>
      <c r="C214" s="10" t="s">
        <v>13752</v>
      </c>
      <c r="D214" s="173" t="s">
        <v>20232</v>
      </c>
      <c r="E214" s="257">
        <v>41523</v>
      </c>
    </row>
    <row r="215" spans="1:5" x14ac:dyDescent="0.25">
      <c r="A215" s="57" t="s">
        <v>19340</v>
      </c>
      <c r="B215" s="173" t="s">
        <v>17813</v>
      </c>
      <c r="C215" s="10" t="s">
        <v>8320</v>
      </c>
      <c r="D215" s="173" t="s">
        <v>19341</v>
      </c>
      <c r="E215" s="257">
        <v>41523</v>
      </c>
    </row>
    <row r="216" spans="1:5" x14ac:dyDescent="0.25">
      <c r="A216" s="57" t="s">
        <v>20305</v>
      </c>
      <c r="B216" s="173" t="s">
        <v>17850</v>
      </c>
      <c r="C216" s="10" t="s">
        <v>13723</v>
      </c>
      <c r="D216" s="173" t="s">
        <v>20266</v>
      </c>
      <c r="E216" s="257">
        <v>41523</v>
      </c>
    </row>
    <row r="217" spans="1:5" x14ac:dyDescent="0.25">
      <c r="A217" s="57" t="s">
        <v>2916</v>
      </c>
      <c r="B217" s="173" t="s">
        <v>10000</v>
      </c>
      <c r="C217" s="10" t="s">
        <v>184</v>
      </c>
      <c r="D217" s="173" t="s">
        <v>2632</v>
      </c>
      <c r="E217" s="257">
        <v>41530</v>
      </c>
    </row>
    <row r="218" spans="1:5" x14ac:dyDescent="0.25">
      <c r="A218" s="57" t="s">
        <v>19984</v>
      </c>
      <c r="B218" s="173" t="s">
        <v>19058</v>
      </c>
      <c r="C218" s="10" t="s">
        <v>13765</v>
      </c>
      <c r="D218" s="173" t="s">
        <v>19055</v>
      </c>
      <c r="E218" s="257">
        <v>41530</v>
      </c>
    </row>
    <row r="219" spans="1:5" x14ac:dyDescent="0.25">
      <c r="A219" s="57" t="s">
        <v>19401</v>
      </c>
      <c r="B219" s="173" t="s">
        <v>17325</v>
      </c>
      <c r="C219" s="10" t="s">
        <v>167</v>
      </c>
      <c r="D219" s="173" t="s">
        <v>17322</v>
      </c>
      <c r="E219" s="257">
        <v>41530</v>
      </c>
    </row>
    <row r="220" spans="1:5" x14ac:dyDescent="0.25">
      <c r="A220" s="57" t="s">
        <v>19562</v>
      </c>
      <c r="B220" s="173" t="s">
        <v>17303</v>
      </c>
      <c r="C220" s="10" t="s">
        <v>167</v>
      </c>
      <c r="D220" s="173" t="s">
        <v>17301</v>
      </c>
      <c r="E220" s="257">
        <v>41530</v>
      </c>
    </row>
    <row r="221" spans="1:5" s="15" customFormat="1" x14ac:dyDescent="0.25">
      <c r="A221" s="57" t="s">
        <v>17799</v>
      </c>
      <c r="B221" s="173" t="s">
        <v>17403</v>
      </c>
      <c r="C221" s="10" t="s">
        <v>167</v>
      </c>
      <c r="D221" s="173" t="s">
        <v>17400</v>
      </c>
      <c r="E221" s="257">
        <v>41530</v>
      </c>
    </row>
    <row r="222" spans="1:5" s="15" customFormat="1" x14ac:dyDescent="0.25">
      <c r="A222" s="57" t="s">
        <v>1886</v>
      </c>
      <c r="B222" s="173" t="s">
        <v>9757</v>
      </c>
      <c r="C222" s="10" t="s">
        <v>1885</v>
      </c>
      <c r="D222" s="173" t="s">
        <v>1209</v>
      </c>
      <c r="E222" s="257">
        <v>41530</v>
      </c>
    </row>
    <row r="223" spans="1:5" s="15" customFormat="1" x14ac:dyDescent="0.25">
      <c r="A223" s="57" t="s">
        <v>2678</v>
      </c>
      <c r="B223" s="173" t="s">
        <v>9994</v>
      </c>
      <c r="C223" s="10" t="s">
        <v>2599</v>
      </c>
      <c r="D223" s="173" t="s">
        <v>2619</v>
      </c>
      <c r="E223" s="257">
        <v>41530</v>
      </c>
    </row>
    <row r="224" spans="1:5" s="15" customFormat="1" x14ac:dyDescent="0.25">
      <c r="A224" s="57" t="s">
        <v>1270</v>
      </c>
      <c r="B224" s="173" t="s">
        <v>9657</v>
      </c>
      <c r="C224" s="10" t="s">
        <v>919</v>
      </c>
      <c r="D224" s="173" t="s">
        <v>1219</v>
      </c>
      <c r="E224" s="257">
        <v>41530</v>
      </c>
    </row>
    <row r="225" spans="1:5" s="15" customFormat="1" x14ac:dyDescent="0.25">
      <c r="A225" s="57" t="s">
        <v>8920</v>
      </c>
      <c r="B225" s="173" t="s">
        <v>11300</v>
      </c>
      <c r="C225" s="10" t="s">
        <v>6960</v>
      </c>
      <c r="D225" s="173" t="s">
        <v>6994</v>
      </c>
      <c r="E225" s="257">
        <v>41530</v>
      </c>
    </row>
    <row r="226" spans="1:5" s="15" customFormat="1" x14ac:dyDescent="0.25">
      <c r="A226" s="57" t="s">
        <v>12145</v>
      </c>
      <c r="B226" s="173" t="s">
        <v>11725</v>
      </c>
      <c r="C226" s="10" t="s">
        <v>8743</v>
      </c>
      <c r="D226" s="173" t="s">
        <v>8745</v>
      </c>
      <c r="E226" s="257">
        <v>41530</v>
      </c>
    </row>
    <row r="227" spans="1:5" s="15" customFormat="1" x14ac:dyDescent="0.25">
      <c r="A227" s="57" t="s">
        <v>9333</v>
      </c>
      <c r="B227" s="173" t="s">
        <v>11738</v>
      </c>
      <c r="C227" s="10" t="s">
        <v>1707</v>
      </c>
      <c r="D227" s="173" t="s">
        <v>8995</v>
      </c>
      <c r="E227" s="257">
        <v>41530</v>
      </c>
    </row>
    <row r="228" spans="1:5" s="15" customFormat="1" x14ac:dyDescent="0.25">
      <c r="A228" s="57" t="s">
        <v>19790</v>
      </c>
      <c r="B228" s="173" t="s">
        <v>18811</v>
      </c>
      <c r="C228" s="10" t="s">
        <v>118</v>
      </c>
      <c r="D228" s="173" t="s">
        <v>18810</v>
      </c>
      <c r="E228" s="257">
        <v>41530</v>
      </c>
    </row>
    <row r="229" spans="1:5" s="15" customFormat="1" x14ac:dyDescent="0.25">
      <c r="A229" s="57" t="s">
        <v>19626</v>
      </c>
      <c r="B229" s="173" t="s">
        <v>17417</v>
      </c>
      <c r="C229" s="10" t="s">
        <v>167</v>
      </c>
      <c r="D229" s="173" t="s">
        <v>17415</v>
      </c>
      <c r="E229" s="257">
        <v>41530</v>
      </c>
    </row>
    <row r="230" spans="1:5" s="15" customFormat="1" x14ac:dyDescent="0.25">
      <c r="A230" s="57" t="s">
        <v>8914</v>
      </c>
      <c r="B230" s="173" t="s">
        <v>11246</v>
      </c>
      <c r="C230" s="10" t="s">
        <v>6877</v>
      </c>
      <c r="D230" s="173" t="s">
        <v>15032</v>
      </c>
      <c r="E230" s="257">
        <v>41530</v>
      </c>
    </row>
    <row r="231" spans="1:5" s="15" customFormat="1" x14ac:dyDescent="0.25">
      <c r="A231" s="57" t="s">
        <v>2598</v>
      </c>
      <c r="B231" s="173" t="s">
        <v>9957</v>
      </c>
      <c r="C231" s="10" t="s">
        <v>2537</v>
      </c>
      <c r="D231" s="173" t="s">
        <v>2540</v>
      </c>
      <c r="E231" s="257">
        <v>41530</v>
      </c>
    </row>
    <row r="232" spans="1:5" s="15" customFormat="1" x14ac:dyDescent="0.25">
      <c r="A232" s="57" t="s">
        <v>9281</v>
      </c>
      <c r="B232" s="173" t="s">
        <v>10995</v>
      </c>
      <c r="C232" s="10" t="s">
        <v>4739</v>
      </c>
      <c r="D232" s="173" t="s">
        <v>6054</v>
      </c>
      <c r="E232" s="257">
        <v>41530</v>
      </c>
    </row>
    <row r="233" spans="1:5" s="15" customFormat="1" x14ac:dyDescent="0.25">
      <c r="A233" s="57" t="s">
        <v>17006</v>
      </c>
      <c r="B233" s="173" t="s">
        <v>11686</v>
      </c>
      <c r="C233" s="10" t="s">
        <v>8620</v>
      </c>
      <c r="D233" s="173" t="s">
        <v>8622</v>
      </c>
      <c r="E233" s="257">
        <v>41530</v>
      </c>
    </row>
    <row r="234" spans="1:5" s="15" customFormat="1" x14ac:dyDescent="0.25">
      <c r="A234" s="57" t="s">
        <v>2664</v>
      </c>
      <c r="B234" s="173" t="s">
        <v>9961</v>
      </c>
      <c r="C234" s="10" t="s">
        <v>2537</v>
      </c>
      <c r="D234" s="173" t="s">
        <v>2543</v>
      </c>
      <c r="E234" s="257">
        <v>41530</v>
      </c>
    </row>
    <row r="235" spans="1:5" s="15" customFormat="1" x14ac:dyDescent="0.25">
      <c r="A235" s="57" t="s">
        <v>403</v>
      </c>
      <c r="B235" s="173" t="s">
        <v>9540</v>
      </c>
      <c r="C235" s="10" t="s">
        <v>190</v>
      </c>
      <c r="D235" s="173" t="s">
        <v>64</v>
      </c>
      <c r="E235" s="257">
        <v>41530</v>
      </c>
    </row>
    <row r="236" spans="1:5" s="15" customFormat="1" x14ac:dyDescent="0.25">
      <c r="A236" s="57" t="s">
        <v>2665</v>
      </c>
      <c r="B236" s="173" t="s">
        <v>9963</v>
      </c>
      <c r="C236" s="10" t="s">
        <v>2537</v>
      </c>
      <c r="D236" s="173" t="s">
        <v>2545</v>
      </c>
      <c r="E236" s="257">
        <v>41530</v>
      </c>
    </row>
    <row r="237" spans="1:5" s="15" customFormat="1" x14ac:dyDescent="0.25">
      <c r="A237" s="57" t="s">
        <v>5539</v>
      </c>
      <c r="B237" s="173" t="s">
        <v>10509</v>
      </c>
      <c r="C237" s="10" t="s">
        <v>3936</v>
      </c>
      <c r="D237" s="173" t="s">
        <v>4097</v>
      </c>
      <c r="E237" s="257">
        <v>41530</v>
      </c>
    </row>
    <row r="238" spans="1:5" s="15" customFormat="1" x14ac:dyDescent="0.25">
      <c r="A238" s="57" t="s">
        <v>11816</v>
      </c>
      <c r="B238" s="173" t="s">
        <v>11102</v>
      </c>
      <c r="C238" s="10" t="s">
        <v>4736</v>
      </c>
      <c r="D238" s="173" t="s">
        <v>6366</v>
      </c>
      <c r="E238" s="257">
        <v>41530</v>
      </c>
    </row>
    <row r="239" spans="1:5" s="15" customFormat="1" x14ac:dyDescent="0.25">
      <c r="A239" s="57" t="s">
        <v>9192</v>
      </c>
      <c r="B239" s="173" t="s">
        <v>11004</v>
      </c>
      <c r="C239" s="10" t="s">
        <v>4739</v>
      </c>
      <c r="D239" s="173" t="s">
        <v>6531</v>
      </c>
      <c r="E239" s="257">
        <v>41530</v>
      </c>
    </row>
    <row r="240" spans="1:5" s="15" customFormat="1" x14ac:dyDescent="0.25">
      <c r="A240" s="57" t="s">
        <v>11939</v>
      </c>
      <c r="B240" s="173" t="s">
        <v>11528</v>
      </c>
      <c r="C240" s="10" t="s">
        <v>7711</v>
      </c>
      <c r="D240" s="173" t="s">
        <v>15081</v>
      </c>
      <c r="E240" s="257">
        <v>41530</v>
      </c>
    </row>
    <row r="241" spans="1:5" s="15" customFormat="1" x14ac:dyDescent="0.25">
      <c r="A241" s="57" t="s">
        <v>8973</v>
      </c>
      <c r="B241" s="173" t="s">
        <v>11287</v>
      </c>
      <c r="C241" s="10" t="s">
        <v>6960</v>
      </c>
      <c r="D241" s="173" t="s">
        <v>6971</v>
      </c>
      <c r="E241" s="257">
        <v>41530</v>
      </c>
    </row>
    <row r="242" spans="1:5" s="15" customFormat="1" x14ac:dyDescent="0.25">
      <c r="A242" s="57" t="s">
        <v>12794</v>
      </c>
      <c r="B242" s="173" t="s">
        <v>11781</v>
      </c>
      <c r="C242" s="10" t="s">
        <v>1529</v>
      </c>
      <c r="D242" s="173" t="s">
        <v>9174</v>
      </c>
      <c r="E242" s="257">
        <v>41530</v>
      </c>
    </row>
    <row r="243" spans="1:5" s="15" customFormat="1" x14ac:dyDescent="0.25">
      <c r="A243" s="57" t="s">
        <v>13200</v>
      </c>
      <c r="B243" s="173" t="s">
        <v>11757</v>
      </c>
      <c r="C243" s="10" t="s">
        <v>7848</v>
      </c>
      <c r="D243" s="173" t="s">
        <v>9048</v>
      </c>
      <c r="E243" s="257">
        <v>41530</v>
      </c>
    </row>
    <row r="244" spans="1:5" s="15" customFormat="1" x14ac:dyDescent="0.25">
      <c r="A244" s="57" t="s">
        <v>17790</v>
      </c>
      <c r="B244" s="173" t="s">
        <v>17274</v>
      </c>
      <c r="C244" s="10" t="s">
        <v>13705</v>
      </c>
      <c r="D244" s="173" t="s">
        <v>17271</v>
      </c>
      <c r="E244" s="257">
        <v>41530</v>
      </c>
    </row>
    <row r="245" spans="1:5" s="15" customFormat="1" x14ac:dyDescent="0.25">
      <c r="A245" s="57" t="s">
        <v>19544</v>
      </c>
      <c r="B245" s="173" t="s">
        <v>19142</v>
      </c>
      <c r="C245" s="10" t="s">
        <v>13823</v>
      </c>
      <c r="D245" s="173" t="s">
        <v>19139</v>
      </c>
      <c r="E245" s="257">
        <v>41530</v>
      </c>
    </row>
    <row r="246" spans="1:5" s="15" customFormat="1" x14ac:dyDescent="0.25">
      <c r="A246" s="57" t="s">
        <v>17952</v>
      </c>
      <c r="B246" s="173" t="s">
        <v>17337</v>
      </c>
      <c r="C246" s="10" t="s">
        <v>167</v>
      </c>
      <c r="D246" s="173" t="s">
        <v>17334</v>
      </c>
      <c r="E246" s="257">
        <v>41530</v>
      </c>
    </row>
    <row r="247" spans="1:5" s="15" customFormat="1" x14ac:dyDescent="0.25">
      <c r="A247" s="57" t="s">
        <v>17643</v>
      </c>
      <c r="B247" s="173" t="s">
        <v>17317</v>
      </c>
      <c r="C247" s="10" t="s">
        <v>167</v>
      </c>
      <c r="D247" s="173" t="s">
        <v>17314</v>
      </c>
      <c r="E247" s="257">
        <v>41530</v>
      </c>
    </row>
    <row r="248" spans="1:5" s="15" customFormat="1" x14ac:dyDescent="0.25">
      <c r="A248" s="57" t="s">
        <v>20485</v>
      </c>
      <c r="B248" s="173" t="s">
        <v>18008</v>
      </c>
      <c r="C248" s="10" t="s">
        <v>8273</v>
      </c>
      <c r="D248" s="173" t="s">
        <v>18006</v>
      </c>
      <c r="E248" s="257">
        <v>41530</v>
      </c>
    </row>
    <row r="249" spans="1:5" s="15" customFormat="1" x14ac:dyDescent="0.25">
      <c r="A249" s="57" t="s">
        <v>11501</v>
      </c>
      <c r="B249" s="173" t="s">
        <v>11504</v>
      </c>
      <c r="C249" s="10" t="s">
        <v>7627</v>
      </c>
      <c r="D249" s="173" t="s">
        <v>7629</v>
      </c>
      <c r="E249" s="257">
        <v>41530</v>
      </c>
    </row>
    <row r="250" spans="1:5" s="15" customFormat="1" x14ac:dyDescent="0.25">
      <c r="A250" s="57" t="s">
        <v>15624</v>
      </c>
      <c r="B250" s="173" t="s">
        <v>12181</v>
      </c>
      <c r="C250" s="10" t="s">
        <v>12156</v>
      </c>
      <c r="D250" s="173" t="s">
        <v>14598</v>
      </c>
      <c r="E250" s="257">
        <v>41530</v>
      </c>
    </row>
    <row r="251" spans="1:5" s="15" customFormat="1" x14ac:dyDescent="0.25">
      <c r="A251" s="57" t="s">
        <v>14625</v>
      </c>
      <c r="B251" s="173" t="s">
        <v>12658</v>
      </c>
      <c r="C251" s="10" t="s">
        <v>12646</v>
      </c>
      <c r="D251" s="173" t="s">
        <v>12656</v>
      </c>
      <c r="E251" s="257">
        <v>41530</v>
      </c>
    </row>
    <row r="252" spans="1:5" s="15" customFormat="1" x14ac:dyDescent="0.25">
      <c r="A252" s="57" t="s">
        <v>12594</v>
      </c>
      <c r="B252" s="173" t="s">
        <v>11328</v>
      </c>
      <c r="C252" s="10" t="s">
        <v>175</v>
      </c>
      <c r="D252" s="173" t="s">
        <v>7078</v>
      </c>
      <c r="E252" s="257">
        <v>41530</v>
      </c>
    </row>
    <row r="253" spans="1:5" s="15" customFormat="1" x14ac:dyDescent="0.25">
      <c r="A253" s="57" t="s">
        <v>13452</v>
      </c>
      <c r="B253" s="173" t="s">
        <v>11509</v>
      </c>
      <c r="C253" s="10" t="s">
        <v>7663</v>
      </c>
      <c r="D253" s="173" t="s">
        <v>7665</v>
      </c>
      <c r="E253" s="257">
        <v>41530</v>
      </c>
    </row>
    <row r="254" spans="1:5" s="15" customFormat="1" x14ac:dyDescent="0.25">
      <c r="A254" s="57" t="s">
        <v>12601</v>
      </c>
      <c r="B254" s="173" t="s">
        <v>11362</v>
      </c>
      <c r="C254" s="10" t="s">
        <v>7251</v>
      </c>
      <c r="D254" s="173" t="s">
        <v>7263</v>
      </c>
      <c r="E254" s="257">
        <v>41530</v>
      </c>
    </row>
    <row r="255" spans="1:5" s="15" customFormat="1" x14ac:dyDescent="0.25">
      <c r="A255" s="57" t="s">
        <v>12092</v>
      </c>
      <c r="B255" s="173" t="s">
        <v>11368</v>
      </c>
      <c r="C255" s="10" t="s">
        <v>7251</v>
      </c>
      <c r="D255" s="173" t="s">
        <v>7280</v>
      </c>
      <c r="E255" s="257">
        <v>41530</v>
      </c>
    </row>
    <row r="256" spans="1:5" s="15" customFormat="1" x14ac:dyDescent="0.25">
      <c r="A256" s="57" t="s">
        <v>5514</v>
      </c>
      <c r="B256" s="173" t="s">
        <v>9606</v>
      </c>
      <c r="C256" s="10" t="s">
        <v>703</v>
      </c>
      <c r="D256" s="173" t="s">
        <v>4697</v>
      </c>
      <c r="E256" s="257">
        <v>41530</v>
      </c>
    </row>
    <row r="257" spans="1:5" s="15" customFormat="1" x14ac:dyDescent="0.25">
      <c r="A257" s="57" t="s">
        <v>9287</v>
      </c>
      <c r="B257" s="173" t="s">
        <v>11000</v>
      </c>
      <c r="C257" s="10" t="s">
        <v>4739</v>
      </c>
      <c r="D257" s="173" t="s">
        <v>6063</v>
      </c>
      <c r="E257" s="257">
        <v>41530</v>
      </c>
    </row>
    <row r="258" spans="1:5" s="15" customFormat="1" x14ac:dyDescent="0.25">
      <c r="A258" s="57" t="s">
        <v>9285</v>
      </c>
      <c r="B258" s="173" t="s">
        <v>10999</v>
      </c>
      <c r="C258" s="10" t="s">
        <v>4739</v>
      </c>
      <c r="D258" s="173" t="s">
        <v>6060</v>
      </c>
      <c r="E258" s="257">
        <v>41530</v>
      </c>
    </row>
    <row r="259" spans="1:5" s="15" customFormat="1" x14ac:dyDescent="0.25">
      <c r="A259" s="57" t="s">
        <v>12780</v>
      </c>
      <c r="B259" s="173" t="s">
        <v>11691</v>
      </c>
      <c r="C259" s="10" t="s">
        <v>8636</v>
      </c>
      <c r="D259" s="173" t="s">
        <v>8638</v>
      </c>
      <c r="E259" s="257">
        <v>41530</v>
      </c>
    </row>
    <row r="260" spans="1:5" s="15" customFormat="1" x14ac:dyDescent="0.25">
      <c r="A260" s="57" t="s">
        <v>9254</v>
      </c>
      <c r="B260" s="173" t="s">
        <v>10597</v>
      </c>
      <c r="C260" s="10" t="s">
        <v>2394</v>
      </c>
      <c r="D260" s="173" t="s">
        <v>4804</v>
      </c>
      <c r="E260" s="257">
        <v>41530</v>
      </c>
    </row>
    <row r="261" spans="1:5" s="15" customFormat="1" x14ac:dyDescent="0.25">
      <c r="A261" s="57" t="s">
        <v>14554</v>
      </c>
      <c r="B261" s="173" t="s">
        <v>12296</v>
      </c>
      <c r="C261" s="10" t="s">
        <v>12288</v>
      </c>
      <c r="D261" s="173" t="s">
        <v>12294</v>
      </c>
      <c r="E261" s="257">
        <v>41530</v>
      </c>
    </row>
    <row r="262" spans="1:5" s="15" customFormat="1" x14ac:dyDescent="0.25">
      <c r="A262" s="57" t="s">
        <v>14105</v>
      </c>
      <c r="B262" s="173" t="s">
        <v>12312</v>
      </c>
      <c r="C262" s="10" t="s">
        <v>12288</v>
      </c>
      <c r="D262" s="173" t="s">
        <v>12310</v>
      </c>
      <c r="E262" s="257">
        <v>41530</v>
      </c>
    </row>
    <row r="263" spans="1:5" s="15" customFormat="1" x14ac:dyDescent="0.25">
      <c r="A263" s="57" t="s">
        <v>14102</v>
      </c>
      <c r="B263" s="173" t="s">
        <v>12304</v>
      </c>
      <c r="C263" s="10" t="s">
        <v>12288</v>
      </c>
      <c r="D263" s="173" t="s">
        <v>12302</v>
      </c>
      <c r="E263" s="257">
        <v>41530</v>
      </c>
    </row>
    <row r="264" spans="1:5" s="15" customFormat="1" x14ac:dyDescent="0.25">
      <c r="A264" s="57" t="s">
        <v>14601</v>
      </c>
      <c r="B264" s="173" t="s">
        <v>12328</v>
      </c>
      <c r="C264" s="10" t="s">
        <v>12288</v>
      </c>
      <c r="D264" s="173" t="s">
        <v>12326</v>
      </c>
      <c r="E264" s="257">
        <v>41530</v>
      </c>
    </row>
    <row r="265" spans="1:5" s="15" customFormat="1" x14ac:dyDescent="0.25">
      <c r="A265" s="57" t="s">
        <v>14565</v>
      </c>
      <c r="B265" s="173" t="s">
        <v>12364</v>
      </c>
      <c r="C265" s="10" t="s">
        <v>12288</v>
      </c>
      <c r="D265" s="173" t="s">
        <v>12361</v>
      </c>
      <c r="E265" s="257">
        <v>41530</v>
      </c>
    </row>
    <row r="266" spans="1:5" s="15" customFormat="1" x14ac:dyDescent="0.25">
      <c r="A266" s="57" t="s">
        <v>8580</v>
      </c>
      <c r="B266" s="173" t="s">
        <v>10555</v>
      </c>
      <c r="C266" s="10" t="s">
        <v>171</v>
      </c>
      <c r="D266" s="173" t="s">
        <v>4765</v>
      </c>
      <c r="E266" s="257">
        <v>41530</v>
      </c>
    </row>
    <row r="267" spans="1:5" s="15" customFormat="1" x14ac:dyDescent="0.25">
      <c r="A267" s="57" t="s">
        <v>12107</v>
      </c>
      <c r="B267" s="173" t="s">
        <v>11535</v>
      </c>
      <c r="C267" s="10" t="s">
        <v>7736</v>
      </c>
      <c r="D267" s="173" t="s">
        <v>7738</v>
      </c>
      <c r="E267" s="257">
        <v>41530</v>
      </c>
    </row>
    <row r="268" spans="1:5" s="15" customFormat="1" x14ac:dyDescent="0.25">
      <c r="A268" s="57" t="s">
        <v>15465</v>
      </c>
      <c r="B268" s="173" t="s">
        <v>12978</v>
      </c>
      <c r="C268" s="10" t="s">
        <v>168</v>
      </c>
      <c r="D268" s="173" t="s">
        <v>12976</v>
      </c>
      <c r="E268" s="257">
        <v>41530</v>
      </c>
    </row>
    <row r="269" spans="1:5" s="15" customFormat="1" x14ac:dyDescent="0.25">
      <c r="A269" s="57" t="s">
        <v>9447</v>
      </c>
      <c r="B269" s="173" t="s">
        <v>11408</v>
      </c>
      <c r="C269" s="10" t="s">
        <v>7341</v>
      </c>
      <c r="D269" s="173" t="s">
        <v>7343</v>
      </c>
      <c r="E269" s="257">
        <v>41530</v>
      </c>
    </row>
    <row r="270" spans="1:5" s="15" customFormat="1" x14ac:dyDescent="0.25">
      <c r="A270" s="57" t="s">
        <v>5965</v>
      </c>
      <c r="B270" s="173" t="s">
        <v>10399</v>
      </c>
      <c r="C270" s="10" t="s">
        <v>171</v>
      </c>
      <c r="D270" s="173" t="s">
        <v>3611</v>
      </c>
      <c r="E270" s="257">
        <v>41530</v>
      </c>
    </row>
    <row r="271" spans="1:5" s="15" customFormat="1" x14ac:dyDescent="0.25">
      <c r="A271" s="57" t="s">
        <v>15558</v>
      </c>
      <c r="B271" s="173" t="s">
        <v>12491</v>
      </c>
      <c r="C271" s="10" t="s">
        <v>1792</v>
      </c>
      <c r="D271" s="173" t="s">
        <v>12489</v>
      </c>
      <c r="E271" s="257">
        <v>41530</v>
      </c>
    </row>
    <row r="272" spans="1:5" s="15" customFormat="1" x14ac:dyDescent="0.25">
      <c r="A272" s="57" t="s">
        <v>15351</v>
      </c>
      <c r="B272" s="173" t="s">
        <v>11532</v>
      </c>
      <c r="C272" s="10" t="s">
        <v>7723</v>
      </c>
      <c r="D272" s="173" t="s">
        <v>7724</v>
      </c>
      <c r="E272" s="257">
        <v>41530</v>
      </c>
    </row>
    <row r="273" spans="1:5" s="15" customFormat="1" x14ac:dyDescent="0.25">
      <c r="A273" s="57" t="s">
        <v>12058</v>
      </c>
      <c r="B273" s="173" t="s">
        <v>11306</v>
      </c>
      <c r="C273" s="10" t="s">
        <v>7001</v>
      </c>
      <c r="D273" s="173" t="s">
        <v>7013</v>
      </c>
      <c r="E273" s="257">
        <v>41530</v>
      </c>
    </row>
    <row r="274" spans="1:5" s="15" customFormat="1" x14ac:dyDescent="0.25">
      <c r="A274" s="57" t="s">
        <v>5537</v>
      </c>
      <c r="B274" s="173" t="s">
        <v>10503</v>
      </c>
      <c r="C274" s="10" t="s">
        <v>3995</v>
      </c>
      <c r="D274" s="173" t="s">
        <v>4010</v>
      </c>
      <c r="E274" s="257">
        <v>41530</v>
      </c>
    </row>
    <row r="275" spans="1:5" s="15" customFormat="1" x14ac:dyDescent="0.25">
      <c r="A275" s="57" t="s">
        <v>5169</v>
      </c>
      <c r="B275" s="173" t="s">
        <v>10672</v>
      </c>
      <c r="C275" s="10" t="s">
        <v>4955</v>
      </c>
      <c r="D275" s="173" t="s">
        <v>5015</v>
      </c>
      <c r="E275" s="257">
        <v>41530</v>
      </c>
    </row>
    <row r="276" spans="1:5" s="15" customFormat="1" x14ac:dyDescent="0.25">
      <c r="A276" s="57" t="s">
        <v>12114</v>
      </c>
      <c r="B276" s="173" t="s">
        <v>11592</v>
      </c>
      <c r="C276" s="10" t="s">
        <v>1816</v>
      </c>
      <c r="D276" s="173" t="s">
        <v>7907</v>
      </c>
      <c r="E276" s="257">
        <v>41530</v>
      </c>
    </row>
    <row r="277" spans="1:5" s="15" customFormat="1" x14ac:dyDescent="0.25">
      <c r="A277" s="57" t="s">
        <v>5127</v>
      </c>
      <c r="B277" s="173" t="s">
        <v>9733</v>
      </c>
      <c r="C277" s="10" t="s">
        <v>1849</v>
      </c>
      <c r="D277" s="173" t="s">
        <v>3859</v>
      </c>
      <c r="E277" s="257">
        <v>41530</v>
      </c>
    </row>
    <row r="278" spans="1:5" s="15" customFormat="1" x14ac:dyDescent="0.25">
      <c r="A278" s="57" t="s">
        <v>17497</v>
      </c>
      <c r="B278" s="173" t="s">
        <v>11185</v>
      </c>
      <c r="C278" s="10" t="s">
        <v>6533</v>
      </c>
      <c r="D278" s="173" t="s">
        <v>6590</v>
      </c>
      <c r="E278" s="257">
        <v>41530</v>
      </c>
    </row>
    <row r="279" spans="1:5" s="15" customFormat="1" x14ac:dyDescent="0.25">
      <c r="A279" s="57" t="s">
        <v>5752</v>
      </c>
      <c r="B279" s="173" t="s">
        <v>10804</v>
      </c>
      <c r="C279" s="10" t="s">
        <v>5402</v>
      </c>
      <c r="D279" s="173" t="s">
        <v>5423</v>
      </c>
      <c r="E279" s="257">
        <v>41530</v>
      </c>
    </row>
    <row r="280" spans="1:5" s="15" customFormat="1" x14ac:dyDescent="0.25">
      <c r="A280" s="57" t="s">
        <v>5756</v>
      </c>
      <c r="B280" s="173" t="s">
        <v>10808</v>
      </c>
      <c r="C280" s="10" t="s">
        <v>5402</v>
      </c>
      <c r="D280" s="173" t="s">
        <v>5430</v>
      </c>
      <c r="E280" s="257">
        <v>41530</v>
      </c>
    </row>
    <row r="281" spans="1:5" s="15" customFormat="1" x14ac:dyDescent="0.25">
      <c r="A281" s="57" t="s">
        <v>14613</v>
      </c>
      <c r="B281" s="173" t="s">
        <v>12370</v>
      </c>
      <c r="C281" s="10" t="s">
        <v>12365</v>
      </c>
      <c r="D281" s="173" t="s">
        <v>12367</v>
      </c>
      <c r="E281" s="257">
        <v>41530</v>
      </c>
    </row>
    <row r="282" spans="1:5" s="15" customFormat="1" x14ac:dyDescent="0.25">
      <c r="A282" s="57" t="s">
        <v>9446</v>
      </c>
      <c r="B282" s="173" t="s">
        <v>11390</v>
      </c>
      <c r="C282" s="10" t="s">
        <v>1784</v>
      </c>
      <c r="D282" s="173" t="s">
        <v>7319</v>
      </c>
      <c r="E282" s="257">
        <v>41530</v>
      </c>
    </row>
    <row r="283" spans="1:5" s="15" customFormat="1" x14ac:dyDescent="0.25">
      <c r="A283" s="57" t="s">
        <v>11910</v>
      </c>
      <c r="B283" s="173" t="s">
        <v>11303</v>
      </c>
      <c r="C283" s="10" t="s">
        <v>6996</v>
      </c>
      <c r="D283" s="173" t="s">
        <v>7007</v>
      </c>
      <c r="E283" s="257">
        <v>41530</v>
      </c>
    </row>
    <row r="284" spans="1:5" s="15" customFormat="1" x14ac:dyDescent="0.25">
      <c r="A284" s="57" t="s">
        <v>6142</v>
      </c>
      <c r="B284" s="173" t="s">
        <v>9637</v>
      </c>
      <c r="C284" s="10" t="s">
        <v>821</v>
      </c>
      <c r="D284" s="173" t="s">
        <v>1238</v>
      </c>
      <c r="E284" s="257">
        <v>41530</v>
      </c>
    </row>
    <row r="285" spans="1:5" s="15" customFormat="1" x14ac:dyDescent="0.25">
      <c r="A285" s="57" t="s">
        <v>11546</v>
      </c>
      <c r="B285" s="173" t="s">
        <v>11550</v>
      </c>
      <c r="C285" s="10" t="s">
        <v>7756</v>
      </c>
      <c r="D285" s="173" t="s">
        <v>7758</v>
      </c>
      <c r="E285" s="257">
        <v>41530</v>
      </c>
    </row>
    <row r="286" spans="1:5" s="15" customFormat="1" x14ac:dyDescent="0.25">
      <c r="A286" s="57" t="s">
        <v>13167</v>
      </c>
      <c r="B286" s="173" t="s">
        <v>11587</v>
      </c>
      <c r="C286" s="10" t="s">
        <v>188</v>
      </c>
      <c r="D286" s="173" t="s">
        <v>7890</v>
      </c>
      <c r="E286" s="257">
        <v>41530</v>
      </c>
    </row>
    <row r="287" spans="1:5" s="15" customFormat="1" x14ac:dyDescent="0.25">
      <c r="A287" s="57" t="s">
        <v>13163</v>
      </c>
      <c r="B287" s="173" t="s">
        <v>11583</v>
      </c>
      <c r="C287" s="10" t="s">
        <v>188</v>
      </c>
      <c r="D287" s="173" t="s">
        <v>7878</v>
      </c>
      <c r="E287" s="257">
        <v>41530</v>
      </c>
    </row>
    <row r="288" spans="1:5" s="15" customFormat="1" x14ac:dyDescent="0.25">
      <c r="A288" s="57" t="s">
        <v>15198</v>
      </c>
      <c r="B288" s="173" t="s">
        <v>11558</v>
      </c>
      <c r="C288" s="10" t="s">
        <v>7773</v>
      </c>
      <c r="D288" s="173" t="s">
        <v>8441</v>
      </c>
      <c r="E288" s="257">
        <v>41530</v>
      </c>
    </row>
    <row r="289" spans="1:5" s="15" customFormat="1" x14ac:dyDescent="0.25">
      <c r="A289" s="57" t="s">
        <v>9257</v>
      </c>
      <c r="B289" s="173" t="s">
        <v>10729</v>
      </c>
      <c r="C289" s="10" t="s">
        <v>162</v>
      </c>
      <c r="D289" s="173" t="s">
        <v>5327</v>
      </c>
      <c r="E289" s="257">
        <v>41530</v>
      </c>
    </row>
    <row r="290" spans="1:5" s="15" customFormat="1" x14ac:dyDescent="0.25">
      <c r="A290" s="57" t="s">
        <v>13154</v>
      </c>
      <c r="B290" s="173" t="s">
        <v>11515</v>
      </c>
      <c r="C290" s="10" t="s">
        <v>7685</v>
      </c>
      <c r="D290" s="173" t="s">
        <v>7687</v>
      </c>
      <c r="E290" s="257">
        <v>41530</v>
      </c>
    </row>
    <row r="291" spans="1:5" s="15" customFormat="1" x14ac:dyDescent="0.25">
      <c r="A291" s="57" t="s">
        <v>2914</v>
      </c>
      <c r="B291" s="173" t="s">
        <v>9998</v>
      </c>
      <c r="C291" s="10" t="s">
        <v>184</v>
      </c>
      <c r="D291" s="173" t="s">
        <v>2629</v>
      </c>
      <c r="E291" s="257">
        <v>41537</v>
      </c>
    </row>
    <row r="292" spans="1:5" s="15" customFormat="1" x14ac:dyDescent="0.25">
      <c r="A292" s="57" t="s">
        <v>5747</v>
      </c>
      <c r="B292" s="173" t="s">
        <v>10708</v>
      </c>
      <c r="C292" s="10" t="s">
        <v>3064</v>
      </c>
      <c r="D292" s="173" t="s">
        <v>15169</v>
      </c>
      <c r="E292" s="257">
        <v>41537</v>
      </c>
    </row>
    <row r="293" spans="1:5" s="15" customFormat="1" x14ac:dyDescent="0.25">
      <c r="A293" s="57" t="s">
        <v>5745</v>
      </c>
      <c r="B293" s="173" t="s">
        <v>10706</v>
      </c>
      <c r="C293" s="10" t="s">
        <v>3064</v>
      </c>
      <c r="D293" s="173" t="s">
        <v>5273</v>
      </c>
      <c r="E293" s="257">
        <v>41537</v>
      </c>
    </row>
    <row r="294" spans="1:5" s="15" customFormat="1" x14ac:dyDescent="0.25">
      <c r="A294" s="57" t="s">
        <v>15765</v>
      </c>
      <c r="B294" s="173" t="s">
        <v>11739</v>
      </c>
      <c r="C294" s="10" t="s">
        <v>5183</v>
      </c>
      <c r="D294" s="173" t="s">
        <v>9349</v>
      </c>
      <c r="E294" s="257">
        <v>41537</v>
      </c>
    </row>
    <row r="295" spans="1:5" x14ac:dyDescent="0.25">
      <c r="A295" s="57" t="s">
        <v>14089</v>
      </c>
      <c r="B295" s="173" t="s">
        <v>11765</v>
      </c>
      <c r="C295" s="10" t="s">
        <v>9056</v>
      </c>
      <c r="D295" s="173" t="s">
        <v>9075</v>
      </c>
      <c r="E295" s="257">
        <v>41537</v>
      </c>
    </row>
    <row r="296" spans="1:5" x14ac:dyDescent="0.25">
      <c r="A296" s="57" t="s">
        <v>5801</v>
      </c>
      <c r="B296" s="173" t="s">
        <v>10533</v>
      </c>
      <c r="C296" s="10" t="s">
        <v>3936</v>
      </c>
      <c r="D296" s="173" t="s">
        <v>14693</v>
      </c>
      <c r="E296" s="257">
        <v>41537</v>
      </c>
    </row>
    <row r="297" spans="1:5" x14ac:dyDescent="0.25">
      <c r="A297" s="57" t="s">
        <v>5515</v>
      </c>
      <c r="B297" s="173" t="s">
        <v>9712</v>
      </c>
      <c r="C297" s="10" t="s">
        <v>1020</v>
      </c>
      <c r="D297" s="173" t="s">
        <v>1022</v>
      </c>
      <c r="E297" s="257">
        <v>41537</v>
      </c>
    </row>
    <row r="298" spans="1:5" x14ac:dyDescent="0.25">
      <c r="A298" s="57" t="s">
        <v>5237</v>
      </c>
      <c r="B298" s="173" t="s">
        <v>10685</v>
      </c>
      <c r="C298" s="10" t="s">
        <v>4960</v>
      </c>
      <c r="D298" s="173" t="s">
        <v>5036</v>
      </c>
      <c r="E298" s="257">
        <v>41537</v>
      </c>
    </row>
    <row r="299" spans="1:5" x14ac:dyDescent="0.25">
      <c r="A299" s="57" t="s">
        <v>9444</v>
      </c>
      <c r="B299" s="173" t="s">
        <v>11269</v>
      </c>
      <c r="C299" s="10" t="s">
        <v>6930</v>
      </c>
      <c r="D299" s="173" t="s">
        <v>6938</v>
      </c>
      <c r="E299" s="257">
        <v>41537</v>
      </c>
    </row>
    <row r="300" spans="1:5" x14ac:dyDescent="0.25">
      <c r="A300" s="57" t="s">
        <v>5222</v>
      </c>
      <c r="B300" s="173" t="s">
        <v>10195</v>
      </c>
      <c r="C300" s="10" t="s">
        <v>3115</v>
      </c>
      <c r="D300" s="173" t="s">
        <v>3117</v>
      </c>
      <c r="E300" s="257">
        <v>41537</v>
      </c>
    </row>
    <row r="301" spans="1:5" x14ac:dyDescent="0.25">
      <c r="A301" s="57" t="s">
        <v>5165</v>
      </c>
      <c r="B301" s="173" t="s">
        <v>10664</v>
      </c>
      <c r="C301" s="10" t="s">
        <v>4955</v>
      </c>
      <c r="D301" s="173" t="s">
        <v>14957</v>
      </c>
      <c r="E301" s="257">
        <v>41537</v>
      </c>
    </row>
    <row r="302" spans="1:5" x14ac:dyDescent="0.25">
      <c r="A302" s="57" t="s">
        <v>4145</v>
      </c>
      <c r="B302" s="173" t="s">
        <v>10293</v>
      </c>
      <c r="C302" s="10" t="s">
        <v>3293</v>
      </c>
      <c r="D302" s="173" t="s">
        <v>3295</v>
      </c>
      <c r="E302" s="257">
        <v>41537</v>
      </c>
    </row>
    <row r="303" spans="1:5" x14ac:dyDescent="0.25">
      <c r="A303" s="57" t="s">
        <v>2597</v>
      </c>
      <c r="B303" s="173" t="s">
        <v>9955</v>
      </c>
      <c r="C303" s="10" t="s">
        <v>2537</v>
      </c>
      <c r="D303" s="173" t="s">
        <v>15152</v>
      </c>
      <c r="E303" s="257">
        <v>41544</v>
      </c>
    </row>
    <row r="304" spans="1:5" x14ac:dyDescent="0.25">
      <c r="A304" s="57" t="s">
        <v>19506</v>
      </c>
      <c r="B304" s="173" t="s">
        <v>17351</v>
      </c>
      <c r="C304" s="10" t="s">
        <v>167</v>
      </c>
      <c r="D304" s="173" t="s">
        <v>17348</v>
      </c>
      <c r="E304" s="257">
        <v>41544</v>
      </c>
    </row>
    <row r="305" spans="1:5" x14ac:dyDescent="0.25">
      <c r="A305" s="57" t="s">
        <v>20242</v>
      </c>
      <c r="B305" s="173" t="s">
        <v>18965</v>
      </c>
      <c r="C305" s="10" t="s">
        <v>2533</v>
      </c>
      <c r="D305" s="173" t="s">
        <v>18963</v>
      </c>
      <c r="E305" s="257">
        <v>41544</v>
      </c>
    </row>
    <row r="306" spans="1:5" x14ac:dyDescent="0.25">
      <c r="A306" s="57" t="s">
        <v>17588</v>
      </c>
      <c r="B306" s="173" t="s">
        <v>16068</v>
      </c>
      <c r="C306" s="10" t="s">
        <v>13636</v>
      </c>
      <c r="D306" s="173" t="s">
        <v>16066</v>
      </c>
      <c r="E306" s="257">
        <v>41551</v>
      </c>
    </row>
    <row r="307" spans="1:5" x14ac:dyDescent="0.25">
      <c r="A307" s="57" t="s">
        <v>20564</v>
      </c>
      <c r="B307" s="173" t="s">
        <v>20504</v>
      </c>
      <c r="C307" s="10" t="s">
        <v>1529</v>
      </c>
      <c r="D307" s="173" t="s">
        <v>20502</v>
      </c>
      <c r="E307" s="257">
        <v>41551</v>
      </c>
    </row>
    <row r="308" spans="1:5" x14ac:dyDescent="0.25">
      <c r="A308" s="57" t="s">
        <v>387</v>
      </c>
      <c r="B308" s="173" t="s">
        <v>9486</v>
      </c>
      <c r="C308" s="10" t="s">
        <v>167</v>
      </c>
      <c r="D308" s="173" t="s">
        <v>23</v>
      </c>
      <c r="E308" s="257">
        <v>41551</v>
      </c>
    </row>
    <row r="309" spans="1:5" x14ac:dyDescent="0.25">
      <c r="A309" s="57" t="s">
        <v>8118</v>
      </c>
      <c r="B309" s="173" t="s">
        <v>10993</v>
      </c>
      <c r="C309" s="10" t="s">
        <v>4739</v>
      </c>
      <c r="D309" s="173" t="s">
        <v>6528</v>
      </c>
      <c r="E309" s="257">
        <v>41551</v>
      </c>
    </row>
    <row r="310" spans="1:5" x14ac:dyDescent="0.25">
      <c r="A310" s="57" t="s">
        <v>13418</v>
      </c>
      <c r="B310" s="173" t="s">
        <v>11628</v>
      </c>
      <c r="C310" s="10" t="s">
        <v>8098</v>
      </c>
      <c r="D310" s="173" t="s">
        <v>13173</v>
      </c>
      <c r="E310" s="257">
        <v>41551</v>
      </c>
    </row>
    <row r="311" spans="1:5" x14ac:dyDescent="0.25">
      <c r="A311" s="57" t="s">
        <v>8981</v>
      </c>
      <c r="B311" s="173" t="s">
        <v>11530</v>
      </c>
      <c r="C311" s="10" t="s">
        <v>5881</v>
      </c>
      <c r="D311" s="173" t="s">
        <v>7716</v>
      </c>
      <c r="E311" s="257">
        <v>41551</v>
      </c>
    </row>
    <row r="312" spans="1:5" x14ac:dyDescent="0.25">
      <c r="A312" s="57" t="s">
        <v>4597</v>
      </c>
      <c r="B312" s="173" t="s">
        <v>10244</v>
      </c>
      <c r="C312" s="10" t="s">
        <v>3193</v>
      </c>
      <c r="D312" s="173" t="s">
        <v>3223</v>
      </c>
      <c r="E312" s="257">
        <v>41551</v>
      </c>
    </row>
    <row r="313" spans="1:5" x14ac:dyDescent="0.25">
      <c r="A313" s="57" t="s">
        <v>13532</v>
      </c>
      <c r="B313" s="173" t="s">
        <v>11317</v>
      </c>
      <c r="C313" s="10" t="s">
        <v>3286</v>
      </c>
      <c r="D313" s="173" t="s">
        <v>7040</v>
      </c>
      <c r="E313" s="257">
        <v>41551</v>
      </c>
    </row>
    <row r="314" spans="1:5" x14ac:dyDescent="0.25">
      <c r="A314" s="57" t="s">
        <v>20233</v>
      </c>
      <c r="B314" s="173" t="s">
        <v>18092</v>
      </c>
      <c r="C314" s="10" t="s">
        <v>13749</v>
      </c>
      <c r="D314" s="173" t="s">
        <v>18091</v>
      </c>
      <c r="E314" s="257">
        <v>41551</v>
      </c>
    </row>
    <row r="315" spans="1:5" x14ac:dyDescent="0.25">
      <c r="A315" s="57" t="s">
        <v>17647</v>
      </c>
      <c r="B315" s="173" t="s">
        <v>17366</v>
      </c>
      <c r="C315" s="10" t="s">
        <v>167</v>
      </c>
      <c r="D315" s="173" t="s">
        <v>17363</v>
      </c>
      <c r="E315" s="257">
        <v>41558</v>
      </c>
    </row>
    <row r="316" spans="1:5" x14ac:dyDescent="0.25">
      <c r="A316" s="57" t="s">
        <v>19768</v>
      </c>
      <c r="B316" s="173" t="s">
        <v>17928</v>
      </c>
      <c r="C316" s="10" t="s">
        <v>13804</v>
      </c>
      <c r="D316" s="173" t="s">
        <v>18371</v>
      </c>
      <c r="E316" s="257">
        <v>41558</v>
      </c>
    </row>
    <row r="317" spans="1:5" x14ac:dyDescent="0.25">
      <c r="A317" s="57" t="s">
        <v>19332</v>
      </c>
      <c r="B317" s="173" t="s">
        <v>17384</v>
      </c>
      <c r="C317" s="10" t="s">
        <v>167</v>
      </c>
      <c r="D317" s="173" t="s">
        <v>17382</v>
      </c>
      <c r="E317" s="257">
        <v>41558</v>
      </c>
    </row>
    <row r="318" spans="1:5" x14ac:dyDescent="0.25">
      <c r="A318" s="57" t="s">
        <v>441</v>
      </c>
      <c r="B318" s="173" t="s">
        <v>9550</v>
      </c>
      <c r="C318" s="10" t="s">
        <v>121</v>
      </c>
      <c r="D318" s="173" t="s">
        <v>349</v>
      </c>
      <c r="E318" s="257">
        <v>41558</v>
      </c>
    </row>
    <row r="319" spans="1:5" x14ac:dyDescent="0.25">
      <c r="A319" s="57" t="s">
        <v>11348</v>
      </c>
      <c r="B319" s="173" t="s">
        <v>11351</v>
      </c>
      <c r="C319" s="10" t="s">
        <v>7234</v>
      </c>
      <c r="D319" s="173" t="s">
        <v>7239</v>
      </c>
      <c r="E319" s="257">
        <v>41558</v>
      </c>
    </row>
    <row r="320" spans="1:5" x14ac:dyDescent="0.25">
      <c r="A320" s="57" t="s">
        <v>4924</v>
      </c>
      <c r="B320" s="173" t="s">
        <v>10305</v>
      </c>
      <c r="C320" s="10" t="s">
        <v>3432</v>
      </c>
      <c r="D320" s="173" t="s">
        <v>3434</v>
      </c>
      <c r="E320" s="257">
        <v>41558</v>
      </c>
    </row>
    <row r="321" spans="1:5" x14ac:dyDescent="0.25">
      <c r="A321" s="57" t="s">
        <v>12037</v>
      </c>
      <c r="B321" s="173" t="s">
        <v>11189</v>
      </c>
      <c r="C321" s="10" t="s">
        <v>6679</v>
      </c>
      <c r="D321" s="173" t="s">
        <v>6681</v>
      </c>
      <c r="E321" s="257">
        <v>41558</v>
      </c>
    </row>
    <row r="322" spans="1:5" x14ac:dyDescent="0.25">
      <c r="A322" s="57" t="s">
        <v>17779</v>
      </c>
      <c r="B322" s="173" t="s">
        <v>17175</v>
      </c>
      <c r="C322" s="10" t="s">
        <v>13752</v>
      </c>
      <c r="D322" s="173" t="s">
        <v>17172</v>
      </c>
      <c r="E322" s="257">
        <v>41565</v>
      </c>
    </row>
    <row r="323" spans="1:5" x14ac:dyDescent="0.25">
      <c r="A323" s="57" t="s">
        <v>17688</v>
      </c>
      <c r="B323" s="173" t="s">
        <v>16222</v>
      </c>
      <c r="C323" s="10" t="s">
        <v>13634</v>
      </c>
      <c r="D323" s="173" t="s">
        <v>16221</v>
      </c>
      <c r="E323" s="257">
        <v>41565</v>
      </c>
    </row>
    <row r="324" spans="1:5" x14ac:dyDescent="0.25">
      <c r="A324" s="57" t="s">
        <v>17774</v>
      </c>
      <c r="B324" s="173" t="s">
        <v>17157</v>
      </c>
      <c r="C324" s="10" t="s">
        <v>13752</v>
      </c>
      <c r="D324" s="173" t="s">
        <v>17154</v>
      </c>
      <c r="E324" s="257">
        <v>41565</v>
      </c>
    </row>
    <row r="325" spans="1:5" x14ac:dyDescent="0.25">
      <c r="A325" s="57" t="s">
        <v>17585</v>
      </c>
      <c r="B325" s="173" t="s">
        <v>16064</v>
      </c>
      <c r="C325" s="10" t="s">
        <v>13636</v>
      </c>
      <c r="D325" s="173" t="s">
        <v>16063</v>
      </c>
      <c r="E325" s="257">
        <v>41565</v>
      </c>
    </row>
    <row r="326" spans="1:5" x14ac:dyDescent="0.25">
      <c r="A326" s="57" t="s">
        <v>9292</v>
      </c>
      <c r="B326" s="173" t="s">
        <v>11093</v>
      </c>
      <c r="C326" s="10" t="s">
        <v>6341</v>
      </c>
      <c r="D326" s="173" t="s">
        <v>6343</v>
      </c>
      <c r="E326" s="257">
        <v>41565</v>
      </c>
    </row>
    <row r="327" spans="1:5" x14ac:dyDescent="0.25">
      <c r="A327" s="57" t="s">
        <v>17657</v>
      </c>
      <c r="B327" s="173" t="s">
        <v>17429</v>
      </c>
      <c r="C327" s="10" t="s">
        <v>167</v>
      </c>
      <c r="D327" s="173" t="s">
        <v>17427</v>
      </c>
      <c r="E327" s="257">
        <v>41565</v>
      </c>
    </row>
    <row r="328" spans="1:5" x14ac:dyDescent="0.25">
      <c r="A328" s="57" t="s">
        <v>5744</v>
      </c>
      <c r="B328" s="173" t="s">
        <v>10705</v>
      </c>
      <c r="C328" s="10" t="s">
        <v>3064</v>
      </c>
      <c r="D328" s="173" t="s">
        <v>5271</v>
      </c>
      <c r="E328" s="257">
        <v>41565</v>
      </c>
    </row>
    <row r="329" spans="1:5" x14ac:dyDescent="0.25">
      <c r="A329" s="57" t="s">
        <v>15296</v>
      </c>
      <c r="B329" s="173" t="s">
        <v>12386</v>
      </c>
      <c r="C329" s="10" t="s">
        <v>12377</v>
      </c>
      <c r="D329" s="173" t="s">
        <v>12384</v>
      </c>
      <c r="E329" s="257">
        <v>41565</v>
      </c>
    </row>
    <row r="330" spans="1:5" x14ac:dyDescent="0.25">
      <c r="A330" s="57" t="s">
        <v>8401</v>
      </c>
      <c r="B330" s="173" t="s">
        <v>11402</v>
      </c>
      <c r="C330" s="10" t="s">
        <v>1916</v>
      </c>
      <c r="D330" s="173" t="s">
        <v>7332</v>
      </c>
      <c r="E330" s="257">
        <v>41565</v>
      </c>
    </row>
    <row r="331" spans="1:5" x14ac:dyDescent="0.25">
      <c r="A331" s="57" t="s">
        <v>20519</v>
      </c>
      <c r="B331" s="173" t="s">
        <v>20500</v>
      </c>
      <c r="C331" s="10" t="s">
        <v>1529</v>
      </c>
      <c r="D331" s="173" t="s">
        <v>20497</v>
      </c>
      <c r="E331" s="257">
        <v>41572</v>
      </c>
    </row>
    <row r="332" spans="1:5" x14ac:dyDescent="0.25">
      <c r="A332" s="57" t="s">
        <v>9283</v>
      </c>
      <c r="B332" s="173" t="s">
        <v>10997</v>
      </c>
      <c r="C332" s="10" t="s">
        <v>4739</v>
      </c>
      <c r="D332" s="173" t="s">
        <v>6057</v>
      </c>
      <c r="E332" s="257">
        <v>41572</v>
      </c>
    </row>
    <row r="333" spans="1:5" x14ac:dyDescent="0.25">
      <c r="A333" s="57" t="s">
        <v>19804</v>
      </c>
      <c r="B333" s="173" t="s">
        <v>19008</v>
      </c>
      <c r="C333" s="10" t="s">
        <v>13649</v>
      </c>
      <c r="D333" s="173" t="s">
        <v>19006</v>
      </c>
      <c r="E333" s="257">
        <v>41572</v>
      </c>
    </row>
    <row r="334" spans="1:5" x14ac:dyDescent="0.25">
      <c r="A334" s="57" t="s">
        <v>17580</v>
      </c>
      <c r="B334" s="173" t="s">
        <v>16059</v>
      </c>
      <c r="C334" s="10" t="s">
        <v>13636</v>
      </c>
      <c r="D334" s="173" t="s">
        <v>20380</v>
      </c>
      <c r="E334" s="257">
        <v>41572</v>
      </c>
    </row>
    <row r="335" spans="1:5" x14ac:dyDescent="0.25">
      <c r="A335" s="57" t="s">
        <v>15382</v>
      </c>
      <c r="B335" s="173" t="s">
        <v>12955</v>
      </c>
      <c r="C335" s="10" t="s">
        <v>168</v>
      </c>
      <c r="D335" s="173" t="s">
        <v>12953</v>
      </c>
      <c r="E335" s="257">
        <v>41572</v>
      </c>
    </row>
    <row r="336" spans="1:5" x14ac:dyDescent="0.25">
      <c r="A336" s="57" t="s">
        <v>5072</v>
      </c>
      <c r="B336" s="173" t="s">
        <v>10248</v>
      </c>
      <c r="C336" s="10" t="s">
        <v>3193</v>
      </c>
      <c r="D336" s="173" t="s">
        <v>3923</v>
      </c>
      <c r="E336" s="257">
        <v>41572</v>
      </c>
    </row>
    <row r="337" spans="1:5" x14ac:dyDescent="0.25">
      <c r="A337" s="57" t="s">
        <v>5980</v>
      </c>
      <c r="B337" s="173" t="s">
        <v>10571</v>
      </c>
      <c r="C337" s="10" t="s">
        <v>2097</v>
      </c>
      <c r="D337" s="173" t="s">
        <v>4773</v>
      </c>
      <c r="E337" s="257">
        <v>41572</v>
      </c>
    </row>
    <row r="338" spans="1:5" x14ac:dyDescent="0.25">
      <c r="A338" s="57" t="s">
        <v>3925</v>
      </c>
      <c r="B338" s="173" t="s">
        <v>10286</v>
      </c>
      <c r="C338" s="10" t="s">
        <v>3281</v>
      </c>
      <c r="D338" s="173" t="s">
        <v>14688</v>
      </c>
      <c r="E338" s="257">
        <v>41572</v>
      </c>
    </row>
    <row r="339" spans="1:5" x14ac:dyDescent="0.25">
      <c r="A339" s="57" t="s">
        <v>20329</v>
      </c>
      <c r="B339" s="173" t="s">
        <v>16219</v>
      </c>
      <c r="C339" s="10" t="s">
        <v>13634</v>
      </c>
      <c r="D339" s="173" t="s">
        <v>20330</v>
      </c>
      <c r="E339" s="257">
        <v>41572</v>
      </c>
    </row>
    <row r="340" spans="1:5" x14ac:dyDescent="0.25">
      <c r="A340" s="57" t="s">
        <v>17577</v>
      </c>
      <c r="B340" s="173" t="s">
        <v>16058</v>
      </c>
      <c r="C340" s="10" t="s">
        <v>13636</v>
      </c>
      <c r="D340" s="173" t="s">
        <v>16055</v>
      </c>
      <c r="E340" s="257">
        <v>41572</v>
      </c>
    </row>
    <row r="341" spans="1:5" x14ac:dyDescent="0.25">
      <c r="A341" s="57" t="s">
        <v>2467</v>
      </c>
      <c r="B341" s="173" t="s">
        <v>9871</v>
      </c>
      <c r="C341" s="10" t="s">
        <v>116</v>
      </c>
      <c r="D341" s="173" t="s">
        <v>2248</v>
      </c>
      <c r="E341" s="257">
        <v>41579</v>
      </c>
    </row>
    <row r="342" spans="1:5" x14ac:dyDescent="0.25">
      <c r="A342" s="57" t="s">
        <v>18249</v>
      </c>
      <c r="B342" s="173" t="s">
        <v>17147</v>
      </c>
      <c r="C342" s="10" t="s">
        <v>1659</v>
      </c>
      <c r="D342" s="173" t="s">
        <v>17144</v>
      </c>
      <c r="E342" s="257">
        <v>41579</v>
      </c>
    </row>
    <row r="343" spans="1:5" x14ac:dyDescent="0.25">
      <c r="A343" s="57" t="s">
        <v>20540</v>
      </c>
      <c r="B343" s="173" t="s">
        <v>17296</v>
      </c>
      <c r="C343" s="10" t="s">
        <v>167</v>
      </c>
      <c r="D343" s="173" t="s">
        <v>17294</v>
      </c>
      <c r="E343" s="257">
        <v>41586</v>
      </c>
    </row>
    <row r="344" spans="1:5" x14ac:dyDescent="0.25">
      <c r="A344" s="57" t="s">
        <v>17756</v>
      </c>
      <c r="B344" s="173" t="s">
        <v>16217</v>
      </c>
      <c r="C344" s="10" t="s">
        <v>13634</v>
      </c>
      <c r="D344" s="173" t="s">
        <v>16214</v>
      </c>
      <c r="E344" s="257">
        <v>41586</v>
      </c>
    </row>
    <row r="345" spans="1:5" x14ac:dyDescent="0.25">
      <c r="A345" s="57" t="s">
        <v>2009</v>
      </c>
      <c r="B345" s="173" t="s">
        <v>9582</v>
      </c>
      <c r="C345" s="10" t="s">
        <v>1586</v>
      </c>
      <c r="D345" s="173" t="s">
        <v>1588</v>
      </c>
      <c r="E345" s="257">
        <v>41586</v>
      </c>
    </row>
    <row r="346" spans="1:5" x14ac:dyDescent="0.25">
      <c r="A346" s="57" t="s">
        <v>13204</v>
      </c>
      <c r="B346" s="173" t="s">
        <v>11795</v>
      </c>
      <c r="C346" s="10" t="s">
        <v>9367</v>
      </c>
      <c r="D346" s="173" t="s">
        <v>9382</v>
      </c>
      <c r="E346" s="257">
        <v>41592</v>
      </c>
    </row>
    <row r="347" spans="1:5" x14ac:dyDescent="0.25">
      <c r="A347" s="57" t="s">
        <v>8915</v>
      </c>
      <c r="B347" s="173" t="s">
        <v>11247</v>
      </c>
      <c r="C347" s="10" t="s">
        <v>6877</v>
      </c>
      <c r="D347" s="173" t="s">
        <v>6880</v>
      </c>
      <c r="E347" s="257">
        <v>41592</v>
      </c>
    </row>
    <row r="348" spans="1:5" x14ac:dyDescent="0.25">
      <c r="A348" s="57" t="s">
        <v>18439</v>
      </c>
      <c r="B348" s="173" t="s">
        <v>17265</v>
      </c>
      <c r="C348" s="10" t="s">
        <v>13685</v>
      </c>
      <c r="D348" s="173" t="s">
        <v>17972</v>
      </c>
      <c r="E348" s="257">
        <v>41592</v>
      </c>
    </row>
    <row r="349" spans="1:5" x14ac:dyDescent="0.25">
      <c r="A349" s="57" t="s">
        <v>3042</v>
      </c>
      <c r="B349" s="173" t="s">
        <v>10023</v>
      </c>
      <c r="C349" s="10" t="s">
        <v>1861</v>
      </c>
      <c r="D349" s="173" t="s">
        <v>2718</v>
      </c>
      <c r="E349" s="257">
        <v>41592</v>
      </c>
    </row>
    <row r="350" spans="1:5" x14ac:dyDescent="0.25">
      <c r="A350" s="57" t="s">
        <v>15691</v>
      </c>
      <c r="B350" s="173" t="s">
        <v>12413</v>
      </c>
      <c r="C350" s="10" t="s">
        <v>12402</v>
      </c>
      <c r="D350" s="173" t="s">
        <v>15692</v>
      </c>
      <c r="E350" s="257">
        <v>41592</v>
      </c>
    </row>
    <row r="351" spans="1:5" x14ac:dyDescent="0.25">
      <c r="A351" s="57" t="s">
        <v>18252</v>
      </c>
      <c r="B351" s="173" t="s">
        <v>17161</v>
      </c>
      <c r="C351" s="10" t="s">
        <v>13752</v>
      </c>
      <c r="D351" s="173" t="s">
        <v>17159</v>
      </c>
      <c r="E351" s="257">
        <v>41592</v>
      </c>
    </row>
    <row r="352" spans="1:5" x14ac:dyDescent="0.25">
      <c r="A352" s="57" t="s">
        <v>5288</v>
      </c>
      <c r="B352" s="173" t="s">
        <v>10346</v>
      </c>
      <c r="C352" s="10" t="s">
        <v>3501</v>
      </c>
      <c r="D352" s="173" t="s">
        <v>3503</v>
      </c>
      <c r="E352" s="257">
        <v>41592</v>
      </c>
    </row>
    <row r="353" spans="1:5" x14ac:dyDescent="0.25">
      <c r="A353" s="57" t="s">
        <v>386</v>
      </c>
      <c r="B353" s="173" t="s">
        <v>9485</v>
      </c>
      <c r="C353" s="10" t="s">
        <v>166</v>
      </c>
      <c r="D353" s="173" t="s">
        <v>21</v>
      </c>
      <c r="E353" s="257">
        <v>41592</v>
      </c>
    </row>
    <row r="354" spans="1:5" x14ac:dyDescent="0.25">
      <c r="A354" s="57" t="s">
        <v>2568</v>
      </c>
      <c r="B354" s="173" t="s">
        <v>9929</v>
      </c>
      <c r="C354" s="10" t="s">
        <v>2448</v>
      </c>
      <c r="D354" s="173" t="s">
        <v>2450</v>
      </c>
      <c r="E354" s="257">
        <v>41592</v>
      </c>
    </row>
    <row r="355" spans="1:5" x14ac:dyDescent="0.25">
      <c r="A355" s="57" t="s">
        <v>17655</v>
      </c>
      <c r="B355" s="173" t="s">
        <v>17421</v>
      </c>
      <c r="C355" s="10" t="s">
        <v>167</v>
      </c>
      <c r="D355" s="173" t="s">
        <v>17419</v>
      </c>
      <c r="E355" s="257">
        <v>41607</v>
      </c>
    </row>
    <row r="356" spans="1:5" x14ac:dyDescent="0.25">
      <c r="A356" s="57" t="s">
        <v>8864</v>
      </c>
      <c r="B356" s="173" t="s">
        <v>11253</v>
      </c>
      <c r="C356" s="10" t="s">
        <v>6877</v>
      </c>
      <c r="D356" s="173" t="s">
        <v>6889</v>
      </c>
      <c r="E356" s="257">
        <v>41607</v>
      </c>
    </row>
    <row r="357" spans="1:5" x14ac:dyDescent="0.25">
      <c r="A357" s="57" t="s">
        <v>19359</v>
      </c>
      <c r="B357" s="173" t="s">
        <v>18743</v>
      </c>
      <c r="C357" s="10" t="s">
        <v>13789</v>
      </c>
      <c r="D357" s="173" t="s">
        <v>18740</v>
      </c>
      <c r="E357" s="257">
        <v>41607</v>
      </c>
    </row>
    <row r="358" spans="1:5" x14ac:dyDescent="0.25">
      <c r="A358" s="57" t="s">
        <v>3053</v>
      </c>
      <c r="B358" s="173" t="s">
        <v>9919</v>
      </c>
      <c r="C358" s="10" t="s">
        <v>2406</v>
      </c>
      <c r="D358" s="173" t="s">
        <v>2685</v>
      </c>
      <c r="E358" s="257">
        <v>41607</v>
      </c>
    </row>
    <row r="359" spans="1:5" x14ac:dyDescent="0.25">
      <c r="A359" s="57" t="s">
        <v>3047</v>
      </c>
      <c r="B359" s="173" t="s">
        <v>10034</v>
      </c>
      <c r="C359" s="10" t="s">
        <v>2696</v>
      </c>
      <c r="D359" s="173" t="s">
        <v>2734</v>
      </c>
      <c r="E359" s="257">
        <v>41614</v>
      </c>
    </row>
    <row r="360" spans="1:5" x14ac:dyDescent="0.25">
      <c r="A360" s="57" t="s">
        <v>10412</v>
      </c>
      <c r="B360" s="173" t="s">
        <v>10415</v>
      </c>
      <c r="C360" s="10" t="s">
        <v>3455</v>
      </c>
      <c r="D360" s="173" t="s">
        <v>6496</v>
      </c>
      <c r="E360" s="257">
        <v>41614</v>
      </c>
    </row>
    <row r="361" spans="1:5" x14ac:dyDescent="0.25">
      <c r="A361" s="57" t="s">
        <v>4904</v>
      </c>
      <c r="B361" s="173" t="s">
        <v>9933</v>
      </c>
      <c r="C361" s="10" t="s">
        <v>2476</v>
      </c>
      <c r="D361" s="173" t="s">
        <v>3895</v>
      </c>
      <c r="E361" s="257">
        <v>41614</v>
      </c>
    </row>
    <row r="362" spans="1:5" x14ac:dyDescent="0.25">
      <c r="A362" s="57" t="s">
        <v>15754</v>
      </c>
      <c r="B362" s="173" t="s">
        <v>11663</v>
      </c>
      <c r="C362" s="10" t="s">
        <v>8296</v>
      </c>
      <c r="D362" s="173" t="s">
        <v>8298</v>
      </c>
      <c r="E362" s="257">
        <v>41614</v>
      </c>
    </row>
    <row r="363" spans="1:5" x14ac:dyDescent="0.25">
      <c r="A363" s="57" t="s">
        <v>17545</v>
      </c>
      <c r="B363" s="173" t="s">
        <v>17329</v>
      </c>
      <c r="C363" s="10" t="s">
        <v>167</v>
      </c>
      <c r="D363" s="173" t="s">
        <v>17326</v>
      </c>
      <c r="E363" s="257">
        <v>41614</v>
      </c>
    </row>
    <row r="364" spans="1:5" x14ac:dyDescent="0.25">
      <c r="A364" s="57" t="s">
        <v>390</v>
      </c>
      <c r="B364" s="173" t="s">
        <v>9491</v>
      </c>
      <c r="C364" s="10" t="s">
        <v>172</v>
      </c>
      <c r="D364" s="173" t="s">
        <v>30</v>
      </c>
      <c r="E364" s="257">
        <v>41614</v>
      </c>
    </row>
    <row r="365" spans="1:5" x14ac:dyDescent="0.25">
      <c r="A365" s="57" t="s">
        <v>2927</v>
      </c>
      <c r="B365" s="173" t="s">
        <v>10006</v>
      </c>
      <c r="C365" s="10" t="s">
        <v>2636</v>
      </c>
      <c r="D365" s="173" t="s">
        <v>2641</v>
      </c>
      <c r="E365" s="257">
        <v>41621</v>
      </c>
    </row>
    <row r="366" spans="1:5" x14ac:dyDescent="0.25">
      <c r="A366" s="57" t="s">
        <v>7176</v>
      </c>
      <c r="B366" s="173" t="s">
        <v>10820</v>
      </c>
      <c r="C366" s="10" t="s">
        <v>5402</v>
      </c>
      <c r="D366" s="173" t="s">
        <v>5447</v>
      </c>
      <c r="E366" s="257">
        <v>41621</v>
      </c>
    </row>
    <row r="367" spans="1:5" x14ac:dyDescent="0.25">
      <c r="A367" s="57" t="s">
        <v>18657</v>
      </c>
      <c r="B367" s="173" t="s">
        <v>17955</v>
      </c>
      <c r="C367" s="10" t="s">
        <v>13891</v>
      </c>
      <c r="D367" s="173" t="s">
        <v>18076</v>
      </c>
      <c r="E367" s="257">
        <v>41621</v>
      </c>
    </row>
    <row r="368" spans="1:5" x14ac:dyDescent="0.25">
      <c r="A368" s="57" t="s">
        <v>6834</v>
      </c>
      <c r="B368" s="173" t="s">
        <v>10824</v>
      </c>
      <c r="C368" s="10" t="s">
        <v>5402</v>
      </c>
      <c r="D368" s="173" t="s">
        <v>5452</v>
      </c>
      <c r="E368" s="257">
        <v>41621</v>
      </c>
    </row>
    <row r="369" spans="1:5" x14ac:dyDescent="0.25">
      <c r="A369" s="57" t="s">
        <v>2692</v>
      </c>
      <c r="B369" s="173" t="s">
        <v>9864</v>
      </c>
      <c r="C369" s="10" t="s">
        <v>116</v>
      </c>
      <c r="D369" s="173" t="s">
        <v>2239</v>
      </c>
      <c r="E369" s="257">
        <v>41649</v>
      </c>
    </row>
    <row r="370" spans="1:5" x14ac:dyDescent="0.25">
      <c r="A370" s="57" t="s">
        <v>17517</v>
      </c>
      <c r="B370" s="173" t="s">
        <v>16096</v>
      </c>
      <c r="C370" s="10" t="s">
        <v>13627</v>
      </c>
      <c r="D370" s="173" t="s">
        <v>16095</v>
      </c>
      <c r="E370" s="257">
        <v>41649</v>
      </c>
    </row>
    <row r="371" spans="1:5" x14ac:dyDescent="0.25">
      <c r="A371" s="57" t="s">
        <v>17514</v>
      </c>
      <c r="B371" s="173" t="s">
        <v>16094</v>
      </c>
      <c r="C371" s="10" t="s">
        <v>13627</v>
      </c>
      <c r="D371" s="173" t="s">
        <v>16091</v>
      </c>
      <c r="E371" s="257">
        <v>41649</v>
      </c>
    </row>
    <row r="372" spans="1:5" x14ac:dyDescent="0.25">
      <c r="A372" s="57" t="s">
        <v>17753</v>
      </c>
      <c r="B372" s="173" t="s">
        <v>16213</v>
      </c>
      <c r="C372" s="10" t="s">
        <v>13634</v>
      </c>
      <c r="D372" s="173" t="s">
        <v>16211</v>
      </c>
      <c r="E372" s="257">
        <v>41649</v>
      </c>
    </row>
    <row r="373" spans="1:5" x14ac:dyDescent="0.25">
      <c r="A373" s="57" t="s">
        <v>9318</v>
      </c>
      <c r="B373" s="173" t="s">
        <v>11654</v>
      </c>
      <c r="C373" s="10" t="s">
        <v>8264</v>
      </c>
      <c r="D373" s="173" t="s">
        <v>8266</v>
      </c>
      <c r="E373" s="257">
        <v>41649</v>
      </c>
    </row>
    <row r="374" spans="1:5" x14ac:dyDescent="0.25">
      <c r="A374" s="57" t="s">
        <v>2759</v>
      </c>
      <c r="B374" s="173" t="s">
        <v>9988</v>
      </c>
      <c r="C374" s="10" t="s">
        <v>2606</v>
      </c>
      <c r="D374" s="173" t="s">
        <v>2609</v>
      </c>
      <c r="E374" s="257">
        <v>41649</v>
      </c>
    </row>
    <row r="375" spans="1:5" x14ac:dyDescent="0.25">
      <c r="A375" s="257" t="s">
        <v>7821</v>
      </c>
      <c r="B375" s="257" t="s">
        <v>11033</v>
      </c>
      <c r="C375" s="257" t="s">
        <v>4736</v>
      </c>
      <c r="D375" s="257" t="s">
        <v>6108</v>
      </c>
      <c r="E375" s="257">
        <v>41656</v>
      </c>
    </row>
    <row r="376" spans="1:5" x14ac:dyDescent="0.25">
      <c r="A376" s="257" t="s">
        <v>17651</v>
      </c>
      <c r="B376" s="257" t="s">
        <v>17381</v>
      </c>
      <c r="C376" s="257" t="s">
        <v>167</v>
      </c>
      <c r="D376" s="257" t="s">
        <v>17378</v>
      </c>
      <c r="E376" s="257">
        <v>41656</v>
      </c>
    </row>
    <row r="377" spans="1:5" x14ac:dyDescent="0.25">
      <c r="A377" s="257" t="s">
        <v>15078</v>
      </c>
      <c r="B377" s="257" t="s">
        <v>11524</v>
      </c>
      <c r="C377" s="257" t="s">
        <v>7700</v>
      </c>
      <c r="D377" s="257" t="s">
        <v>7702</v>
      </c>
      <c r="E377" s="257">
        <v>41656</v>
      </c>
    </row>
    <row r="378" spans="1:5" x14ac:dyDescent="0.25">
      <c r="A378" s="57" t="s">
        <v>19643</v>
      </c>
      <c r="B378" s="359" t="s">
        <v>17926</v>
      </c>
      <c r="C378" s="10" t="s">
        <v>13804</v>
      </c>
      <c r="D378" s="57" t="s">
        <v>18365</v>
      </c>
      <c r="E378" s="257">
        <v>41663</v>
      </c>
    </row>
    <row r="379" spans="1:5" x14ac:dyDescent="0.25">
      <c r="A379" s="57" t="s">
        <v>9316</v>
      </c>
      <c r="B379" s="359" t="s">
        <v>11565</v>
      </c>
      <c r="C379" s="10" t="s">
        <v>7848</v>
      </c>
      <c r="D379" s="57" t="s">
        <v>7850</v>
      </c>
      <c r="E379" s="257">
        <v>41670</v>
      </c>
    </row>
    <row r="380" spans="1:5" x14ac:dyDescent="0.25">
      <c r="A380" s="57" t="s">
        <v>13188</v>
      </c>
      <c r="B380" s="359" t="s">
        <v>11718</v>
      </c>
      <c r="C380" s="10" t="s">
        <v>8718</v>
      </c>
      <c r="D380" s="57" t="s">
        <v>8720</v>
      </c>
      <c r="E380" s="257">
        <v>41670</v>
      </c>
    </row>
    <row r="381" spans="1:5" x14ac:dyDescent="0.25">
      <c r="A381" s="57" t="s">
        <v>12631</v>
      </c>
      <c r="B381" s="359" t="s">
        <v>11655</v>
      </c>
      <c r="C381" s="10" t="s">
        <v>1607</v>
      </c>
      <c r="D381" s="57" t="s">
        <v>8270</v>
      </c>
      <c r="E381" s="257">
        <v>41670</v>
      </c>
    </row>
    <row r="382" spans="1:5" x14ac:dyDescent="0.25">
      <c r="A382" s="57" t="s">
        <v>4913</v>
      </c>
      <c r="B382" s="359" t="s">
        <v>10250</v>
      </c>
      <c r="C382" s="10" t="s">
        <v>3193</v>
      </c>
      <c r="D382" s="57" t="s">
        <v>3230</v>
      </c>
      <c r="E382" s="257">
        <v>41670</v>
      </c>
    </row>
    <row r="383" spans="1:5" x14ac:dyDescent="0.25">
      <c r="A383" s="57" t="s">
        <v>13185</v>
      </c>
      <c r="B383" s="359" t="s">
        <v>11688</v>
      </c>
      <c r="C383" s="10" t="s">
        <v>8627</v>
      </c>
      <c r="D383" s="57" t="s">
        <v>12778</v>
      </c>
      <c r="E383" s="257">
        <v>41684</v>
      </c>
    </row>
    <row r="384" spans="1:5" x14ac:dyDescent="0.25">
      <c r="A384" s="57" t="s">
        <v>7494</v>
      </c>
      <c r="B384" s="359" t="s">
        <v>10237</v>
      </c>
      <c r="C384" s="10" t="s">
        <v>3193</v>
      </c>
      <c r="D384" s="57" t="s">
        <v>14903</v>
      </c>
      <c r="E384" s="257">
        <v>41684</v>
      </c>
    </row>
    <row r="385" spans="1:5" x14ac:dyDescent="0.25">
      <c r="A385" s="57" t="s">
        <v>20095</v>
      </c>
      <c r="B385" s="359" t="s">
        <v>18713</v>
      </c>
      <c r="C385" s="10" t="s">
        <v>2367</v>
      </c>
      <c r="D385" s="57" t="s">
        <v>18712</v>
      </c>
      <c r="E385" s="257">
        <v>41684</v>
      </c>
    </row>
    <row r="386" spans="1:5" x14ac:dyDescent="0.25">
      <c r="A386" s="57" t="s">
        <v>9190</v>
      </c>
      <c r="B386" s="359" t="s">
        <v>10616</v>
      </c>
      <c r="C386" s="10" t="s">
        <v>4739</v>
      </c>
      <c r="D386" s="57" t="s">
        <v>4830</v>
      </c>
      <c r="E386" s="257">
        <v>41684</v>
      </c>
    </row>
    <row r="387" spans="1:5" x14ac:dyDescent="0.25">
      <c r="A387" s="57" t="s">
        <v>11698</v>
      </c>
      <c r="B387" s="359" t="s">
        <v>11701</v>
      </c>
      <c r="C387" s="10" t="s">
        <v>8660</v>
      </c>
      <c r="D387" s="57" t="s">
        <v>8662</v>
      </c>
      <c r="E387" s="257">
        <v>41684</v>
      </c>
    </row>
    <row r="388" spans="1:5" x14ac:dyDescent="0.25">
      <c r="A388" s="57" t="s">
        <v>19404</v>
      </c>
      <c r="B388" s="359" t="s">
        <v>17333</v>
      </c>
      <c r="C388" s="10" t="s">
        <v>167</v>
      </c>
      <c r="D388" s="57" t="s">
        <v>17331</v>
      </c>
      <c r="E388" s="257">
        <v>41684</v>
      </c>
    </row>
    <row r="389" spans="1:5" x14ac:dyDescent="0.25">
      <c r="A389" s="57" t="s">
        <v>6291</v>
      </c>
      <c r="B389" s="359" t="s">
        <v>10913</v>
      </c>
      <c r="C389" s="10" t="s">
        <v>1714</v>
      </c>
      <c r="D389" s="57" t="s">
        <v>5857</v>
      </c>
      <c r="E389" s="257">
        <v>41684</v>
      </c>
    </row>
    <row r="390" spans="1:5" x14ac:dyDescent="0.25">
      <c r="A390" s="57" t="s">
        <v>4144</v>
      </c>
      <c r="B390" s="359" t="s">
        <v>10278</v>
      </c>
      <c r="C390" s="10" t="s">
        <v>3268</v>
      </c>
      <c r="D390" s="57" t="s">
        <v>3270</v>
      </c>
      <c r="E390" s="257">
        <v>41684</v>
      </c>
    </row>
    <row r="391" spans="1:5" x14ac:dyDescent="0.25">
      <c r="A391" s="57" t="s">
        <v>6470</v>
      </c>
      <c r="B391" s="359" t="s">
        <v>9706</v>
      </c>
      <c r="C391" s="10" t="s">
        <v>1812</v>
      </c>
      <c r="D391" s="57" t="s">
        <v>4359</v>
      </c>
      <c r="E391" s="257">
        <v>41691</v>
      </c>
    </row>
    <row r="392" spans="1:5" x14ac:dyDescent="0.25">
      <c r="A392" s="57" t="s">
        <v>6175</v>
      </c>
      <c r="B392" s="359" t="s">
        <v>10905</v>
      </c>
      <c r="C392" s="10" t="s">
        <v>1714</v>
      </c>
      <c r="D392" s="57" t="s">
        <v>5848</v>
      </c>
      <c r="E392" s="257">
        <v>41691</v>
      </c>
    </row>
    <row r="393" spans="1:5" x14ac:dyDescent="0.25">
      <c r="A393" s="57" t="s">
        <v>5073</v>
      </c>
      <c r="B393" s="359" t="s">
        <v>10282</v>
      </c>
      <c r="C393" s="10" t="s">
        <v>3275</v>
      </c>
      <c r="D393" s="57" t="s">
        <v>3277</v>
      </c>
      <c r="E393" s="257">
        <v>41691</v>
      </c>
    </row>
    <row r="394" spans="1:5" x14ac:dyDescent="0.2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1" t="s">
        <v>20157</v>
      </c>
      <c r="B1" s="471"/>
      <c r="C1" s="471"/>
      <c r="D1" s="471"/>
      <c r="E1" s="471"/>
      <c r="G1" s="471" t="s">
        <v>4139</v>
      </c>
      <c r="H1" s="471"/>
      <c r="I1" s="471"/>
      <c r="J1" s="471"/>
      <c r="K1" s="471"/>
      <c r="M1" s="471" t="s">
        <v>4138</v>
      </c>
      <c r="N1" s="471"/>
      <c r="O1" s="471"/>
      <c r="P1" s="471"/>
      <c r="Q1" s="471"/>
    </row>
    <row r="2" spans="1:18" x14ac:dyDescent="0.25">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x14ac:dyDescent="0.25">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x14ac:dyDescent="0.25">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x14ac:dyDescent="0.25">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x14ac:dyDescent="0.25">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x14ac:dyDescent="0.25">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x14ac:dyDescent="0.25">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x14ac:dyDescent="0.25">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x14ac:dyDescent="0.25">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x14ac:dyDescent="0.25">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x14ac:dyDescent="0.25">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x14ac:dyDescent="0.25">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x14ac:dyDescent="0.25">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x14ac:dyDescent="0.25">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x14ac:dyDescent="0.25">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x14ac:dyDescent="0.25">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x14ac:dyDescent="0.25">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x14ac:dyDescent="0.25">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x14ac:dyDescent="0.25">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x14ac:dyDescent="0.25">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x14ac:dyDescent="0.25">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x14ac:dyDescent="0.25">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x14ac:dyDescent="0.25">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x14ac:dyDescent="0.25">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x14ac:dyDescent="0.25">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x14ac:dyDescent="0.25">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x14ac:dyDescent="0.25">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x14ac:dyDescent="0.25">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x14ac:dyDescent="0.25">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x14ac:dyDescent="0.25">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x14ac:dyDescent="0.25">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x14ac:dyDescent="0.25">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x14ac:dyDescent="0.25">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x14ac:dyDescent="0.25">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x14ac:dyDescent="0.25">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x14ac:dyDescent="0.25">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x14ac:dyDescent="0.25">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x14ac:dyDescent="0.25">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x14ac:dyDescent="0.25">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x14ac:dyDescent="0.25">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x14ac:dyDescent="0.25">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x14ac:dyDescent="0.25">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x14ac:dyDescent="0.25">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x14ac:dyDescent="0.25">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x14ac:dyDescent="0.25">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x14ac:dyDescent="0.25">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x14ac:dyDescent="0.25">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x14ac:dyDescent="0.25">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x14ac:dyDescent="0.25">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x14ac:dyDescent="0.25">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x14ac:dyDescent="0.25">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x14ac:dyDescent="0.25">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x14ac:dyDescent="0.25">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x14ac:dyDescent="0.25">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x14ac:dyDescent="0.25">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x14ac:dyDescent="0.25">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x14ac:dyDescent="0.25">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x14ac:dyDescent="0.25">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x14ac:dyDescent="0.25">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x14ac:dyDescent="0.25">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x14ac:dyDescent="0.25">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x14ac:dyDescent="0.25">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x14ac:dyDescent="0.25">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x14ac:dyDescent="0.25">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x14ac:dyDescent="0.25">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x14ac:dyDescent="0.25">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x14ac:dyDescent="0.25">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x14ac:dyDescent="0.25">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x14ac:dyDescent="0.25">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x14ac:dyDescent="0.25">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x14ac:dyDescent="0.25">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x14ac:dyDescent="0.25">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x14ac:dyDescent="0.25">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x14ac:dyDescent="0.25">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x14ac:dyDescent="0.25">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x14ac:dyDescent="0.25">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x14ac:dyDescent="0.25">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x14ac:dyDescent="0.25">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x14ac:dyDescent="0.25">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x14ac:dyDescent="0.25">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x14ac:dyDescent="0.25">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x14ac:dyDescent="0.25">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x14ac:dyDescent="0.25">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x14ac:dyDescent="0.25">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x14ac:dyDescent="0.25">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x14ac:dyDescent="0.25">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x14ac:dyDescent="0.25">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x14ac:dyDescent="0.25">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x14ac:dyDescent="0.25">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x14ac:dyDescent="0.25">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x14ac:dyDescent="0.25">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x14ac:dyDescent="0.25">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x14ac:dyDescent="0.25">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x14ac:dyDescent="0.25">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x14ac:dyDescent="0.25">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x14ac:dyDescent="0.25">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x14ac:dyDescent="0.25">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x14ac:dyDescent="0.25">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x14ac:dyDescent="0.25">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x14ac:dyDescent="0.25">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x14ac:dyDescent="0.25">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x14ac:dyDescent="0.25">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x14ac:dyDescent="0.25">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x14ac:dyDescent="0.25">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x14ac:dyDescent="0.25">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x14ac:dyDescent="0.25">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x14ac:dyDescent="0.25">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x14ac:dyDescent="0.25">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x14ac:dyDescent="0.25">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x14ac:dyDescent="0.25">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x14ac:dyDescent="0.25">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x14ac:dyDescent="0.25">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x14ac:dyDescent="0.25">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x14ac:dyDescent="0.25">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x14ac:dyDescent="0.25">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x14ac:dyDescent="0.25">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x14ac:dyDescent="0.25">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x14ac:dyDescent="0.25">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x14ac:dyDescent="0.25">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x14ac:dyDescent="0.25">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x14ac:dyDescent="0.25">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x14ac:dyDescent="0.25">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x14ac:dyDescent="0.25">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x14ac:dyDescent="0.25">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x14ac:dyDescent="0.25">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x14ac:dyDescent="0.25">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x14ac:dyDescent="0.25">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x14ac:dyDescent="0.25">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x14ac:dyDescent="0.25">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x14ac:dyDescent="0.25">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x14ac:dyDescent="0.25">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x14ac:dyDescent="0.25">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x14ac:dyDescent="0.25">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x14ac:dyDescent="0.25">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x14ac:dyDescent="0.25">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x14ac:dyDescent="0.25">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x14ac:dyDescent="0.25">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x14ac:dyDescent="0.25">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x14ac:dyDescent="0.25">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x14ac:dyDescent="0.25">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x14ac:dyDescent="0.25">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x14ac:dyDescent="0.25">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x14ac:dyDescent="0.25">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x14ac:dyDescent="0.25">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x14ac:dyDescent="0.25">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x14ac:dyDescent="0.25">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x14ac:dyDescent="0.25">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x14ac:dyDescent="0.25">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x14ac:dyDescent="0.25">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x14ac:dyDescent="0.25">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x14ac:dyDescent="0.25">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x14ac:dyDescent="0.25">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x14ac:dyDescent="0.25">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x14ac:dyDescent="0.25">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x14ac:dyDescent="0.25">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x14ac:dyDescent="0.25">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x14ac:dyDescent="0.25">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x14ac:dyDescent="0.25">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x14ac:dyDescent="0.25">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x14ac:dyDescent="0.25">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x14ac:dyDescent="0.25">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x14ac:dyDescent="0.25">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x14ac:dyDescent="0.25">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x14ac:dyDescent="0.25">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x14ac:dyDescent="0.25">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x14ac:dyDescent="0.25">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x14ac:dyDescent="0.25">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x14ac:dyDescent="0.25">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x14ac:dyDescent="0.25">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x14ac:dyDescent="0.25">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x14ac:dyDescent="0.25">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x14ac:dyDescent="0.25">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x14ac:dyDescent="0.25">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x14ac:dyDescent="0.25">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x14ac:dyDescent="0.25">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x14ac:dyDescent="0.25">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x14ac:dyDescent="0.25">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x14ac:dyDescent="0.25">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x14ac:dyDescent="0.25">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x14ac:dyDescent="0.25">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x14ac:dyDescent="0.25">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x14ac:dyDescent="0.25">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x14ac:dyDescent="0.25">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x14ac:dyDescent="0.25">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x14ac:dyDescent="0.25">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x14ac:dyDescent="0.25">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x14ac:dyDescent="0.25">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x14ac:dyDescent="0.25">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x14ac:dyDescent="0.25">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x14ac:dyDescent="0.25">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x14ac:dyDescent="0.25">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x14ac:dyDescent="0.25">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x14ac:dyDescent="0.25">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x14ac:dyDescent="0.25">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x14ac:dyDescent="0.25">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x14ac:dyDescent="0.25">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x14ac:dyDescent="0.25">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x14ac:dyDescent="0.25">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x14ac:dyDescent="0.25">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x14ac:dyDescent="0.25">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x14ac:dyDescent="0.25">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x14ac:dyDescent="0.25">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x14ac:dyDescent="0.25">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x14ac:dyDescent="0.25">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x14ac:dyDescent="0.25">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x14ac:dyDescent="0.25">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x14ac:dyDescent="0.25">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x14ac:dyDescent="0.25">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x14ac:dyDescent="0.25">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x14ac:dyDescent="0.25">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x14ac:dyDescent="0.25">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x14ac:dyDescent="0.25">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x14ac:dyDescent="0.25">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x14ac:dyDescent="0.25">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x14ac:dyDescent="0.25">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x14ac:dyDescent="0.25">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x14ac:dyDescent="0.25">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x14ac:dyDescent="0.25">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x14ac:dyDescent="0.25">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x14ac:dyDescent="0.25">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x14ac:dyDescent="0.25">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x14ac:dyDescent="0.25">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x14ac:dyDescent="0.25">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x14ac:dyDescent="0.25">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x14ac:dyDescent="0.25">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x14ac:dyDescent="0.25">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x14ac:dyDescent="0.25">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x14ac:dyDescent="0.25">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x14ac:dyDescent="0.25">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x14ac:dyDescent="0.25">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x14ac:dyDescent="0.25">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x14ac:dyDescent="0.25">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x14ac:dyDescent="0.25">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x14ac:dyDescent="0.25">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x14ac:dyDescent="0.25">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x14ac:dyDescent="0.25">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x14ac:dyDescent="0.25">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x14ac:dyDescent="0.25">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x14ac:dyDescent="0.25">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x14ac:dyDescent="0.25">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x14ac:dyDescent="0.25">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x14ac:dyDescent="0.25">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x14ac:dyDescent="0.25">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x14ac:dyDescent="0.25">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x14ac:dyDescent="0.25">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x14ac:dyDescent="0.25">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x14ac:dyDescent="0.25">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x14ac:dyDescent="0.25">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x14ac:dyDescent="0.25">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x14ac:dyDescent="0.25">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x14ac:dyDescent="0.25">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x14ac:dyDescent="0.25">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x14ac:dyDescent="0.25">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x14ac:dyDescent="0.25">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x14ac:dyDescent="0.25">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x14ac:dyDescent="0.25">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x14ac:dyDescent="0.25">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x14ac:dyDescent="0.25">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x14ac:dyDescent="0.25">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x14ac:dyDescent="0.25">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x14ac:dyDescent="0.25">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x14ac:dyDescent="0.25">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x14ac:dyDescent="0.25">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x14ac:dyDescent="0.25">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x14ac:dyDescent="0.25">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x14ac:dyDescent="0.25">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x14ac:dyDescent="0.25">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x14ac:dyDescent="0.25">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x14ac:dyDescent="0.25">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x14ac:dyDescent="0.25">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x14ac:dyDescent="0.25">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x14ac:dyDescent="0.25">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x14ac:dyDescent="0.25">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x14ac:dyDescent="0.25">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x14ac:dyDescent="0.25">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x14ac:dyDescent="0.25">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x14ac:dyDescent="0.25">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x14ac:dyDescent="0.25">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x14ac:dyDescent="0.25">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x14ac:dyDescent="0.25">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x14ac:dyDescent="0.25">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x14ac:dyDescent="0.25">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x14ac:dyDescent="0.25">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x14ac:dyDescent="0.25">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x14ac:dyDescent="0.25">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x14ac:dyDescent="0.25">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x14ac:dyDescent="0.25">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x14ac:dyDescent="0.25">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x14ac:dyDescent="0.25">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x14ac:dyDescent="0.25">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x14ac:dyDescent="0.25">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x14ac:dyDescent="0.25">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x14ac:dyDescent="0.25">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x14ac:dyDescent="0.25">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x14ac:dyDescent="0.25">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x14ac:dyDescent="0.25">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x14ac:dyDescent="0.25">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x14ac:dyDescent="0.25">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x14ac:dyDescent="0.25">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x14ac:dyDescent="0.25">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x14ac:dyDescent="0.25">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x14ac:dyDescent="0.25">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x14ac:dyDescent="0.25">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x14ac:dyDescent="0.25">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x14ac:dyDescent="0.25">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x14ac:dyDescent="0.25">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x14ac:dyDescent="0.25">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x14ac:dyDescent="0.25">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x14ac:dyDescent="0.25">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x14ac:dyDescent="0.25">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x14ac:dyDescent="0.25">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x14ac:dyDescent="0.25">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x14ac:dyDescent="0.25">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x14ac:dyDescent="0.25">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x14ac:dyDescent="0.25">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x14ac:dyDescent="0.25">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x14ac:dyDescent="0.25">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x14ac:dyDescent="0.25">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x14ac:dyDescent="0.25">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x14ac:dyDescent="0.25">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x14ac:dyDescent="0.25">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x14ac:dyDescent="0.25">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x14ac:dyDescent="0.25">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x14ac:dyDescent="0.25">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x14ac:dyDescent="0.25">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x14ac:dyDescent="0.25">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x14ac:dyDescent="0.25">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x14ac:dyDescent="0.25">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x14ac:dyDescent="0.25">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x14ac:dyDescent="0.25">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x14ac:dyDescent="0.25">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x14ac:dyDescent="0.25">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x14ac:dyDescent="0.25">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x14ac:dyDescent="0.25">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x14ac:dyDescent="0.25">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x14ac:dyDescent="0.25">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x14ac:dyDescent="0.25">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x14ac:dyDescent="0.25">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x14ac:dyDescent="0.25">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x14ac:dyDescent="0.25">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x14ac:dyDescent="0.25">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x14ac:dyDescent="0.25">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x14ac:dyDescent="0.25">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x14ac:dyDescent="0.25">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x14ac:dyDescent="0.25">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x14ac:dyDescent="0.25">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x14ac:dyDescent="0.25">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x14ac:dyDescent="0.25">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x14ac:dyDescent="0.25">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x14ac:dyDescent="0.25">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x14ac:dyDescent="0.25">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x14ac:dyDescent="0.25">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x14ac:dyDescent="0.25">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x14ac:dyDescent="0.25">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x14ac:dyDescent="0.25">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x14ac:dyDescent="0.25">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x14ac:dyDescent="0.25">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x14ac:dyDescent="0.25">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x14ac:dyDescent="0.25">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x14ac:dyDescent="0.25">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x14ac:dyDescent="0.25">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x14ac:dyDescent="0.25">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x14ac:dyDescent="0.25">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x14ac:dyDescent="0.25">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x14ac:dyDescent="0.25">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x14ac:dyDescent="0.25">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x14ac:dyDescent="0.25">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x14ac:dyDescent="0.25">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x14ac:dyDescent="0.25">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x14ac:dyDescent="0.25">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x14ac:dyDescent="0.25">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x14ac:dyDescent="0.25">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x14ac:dyDescent="0.25">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x14ac:dyDescent="0.25">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x14ac:dyDescent="0.25">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x14ac:dyDescent="0.25">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x14ac:dyDescent="0.25">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x14ac:dyDescent="0.25">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x14ac:dyDescent="0.25">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x14ac:dyDescent="0.25">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x14ac:dyDescent="0.25">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x14ac:dyDescent="0.25">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x14ac:dyDescent="0.25">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x14ac:dyDescent="0.25">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x14ac:dyDescent="0.25">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x14ac:dyDescent="0.25">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x14ac:dyDescent="0.25">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x14ac:dyDescent="0.25">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x14ac:dyDescent="0.25">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x14ac:dyDescent="0.25">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x14ac:dyDescent="0.25">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x14ac:dyDescent="0.25">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x14ac:dyDescent="0.25">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x14ac:dyDescent="0.25">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x14ac:dyDescent="0.25">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x14ac:dyDescent="0.25">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x14ac:dyDescent="0.25">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x14ac:dyDescent="0.25">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x14ac:dyDescent="0.25">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x14ac:dyDescent="0.25">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x14ac:dyDescent="0.25">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x14ac:dyDescent="0.25">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x14ac:dyDescent="0.25">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x14ac:dyDescent="0.25">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x14ac:dyDescent="0.25">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x14ac:dyDescent="0.25">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x14ac:dyDescent="0.25">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x14ac:dyDescent="0.25">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x14ac:dyDescent="0.25">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x14ac:dyDescent="0.25">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x14ac:dyDescent="0.25">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x14ac:dyDescent="0.25">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x14ac:dyDescent="0.25">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x14ac:dyDescent="0.25">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x14ac:dyDescent="0.25">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x14ac:dyDescent="0.25">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x14ac:dyDescent="0.25">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x14ac:dyDescent="0.25">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x14ac:dyDescent="0.25">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x14ac:dyDescent="0.25">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x14ac:dyDescent="0.25">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x14ac:dyDescent="0.25">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x14ac:dyDescent="0.25">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x14ac:dyDescent="0.25">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x14ac:dyDescent="0.25">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x14ac:dyDescent="0.25">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x14ac:dyDescent="0.25">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x14ac:dyDescent="0.25">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x14ac:dyDescent="0.25">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x14ac:dyDescent="0.25">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x14ac:dyDescent="0.25">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x14ac:dyDescent="0.25">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x14ac:dyDescent="0.25">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x14ac:dyDescent="0.25">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x14ac:dyDescent="0.25">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x14ac:dyDescent="0.25">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x14ac:dyDescent="0.25">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x14ac:dyDescent="0.25">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x14ac:dyDescent="0.25">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x14ac:dyDescent="0.25">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x14ac:dyDescent="0.25">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x14ac:dyDescent="0.25">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x14ac:dyDescent="0.25">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x14ac:dyDescent="0.25">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x14ac:dyDescent="0.25">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x14ac:dyDescent="0.25">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x14ac:dyDescent="0.25">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x14ac:dyDescent="0.25">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x14ac:dyDescent="0.25">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x14ac:dyDescent="0.25">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x14ac:dyDescent="0.25">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x14ac:dyDescent="0.25">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x14ac:dyDescent="0.25">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x14ac:dyDescent="0.25">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x14ac:dyDescent="0.25">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x14ac:dyDescent="0.25">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x14ac:dyDescent="0.25">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x14ac:dyDescent="0.25">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x14ac:dyDescent="0.25">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x14ac:dyDescent="0.25">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x14ac:dyDescent="0.25">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x14ac:dyDescent="0.25">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x14ac:dyDescent="0.25">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x14ac:dyDescent="0.25">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x14ac:dyDescent="0.25">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x14ac:dyDescent="0.25">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x14ac:dyDescent="0.25">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x14ac:dyDescent="0.25">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x14ac:dyDescent="0.25">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x14ac:dyDescent="0.25">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x14ac:dyDescent="0.25">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x14ac:dyDescent="0.25">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x14ac:dyDescent="0.25">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x14ac:dyDescent="0.25">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x14ac:dyDescent="0.25">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x14ac:dyDescent="0.25">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x14ac:dyDescent="0.25">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x14ac:dyDescent="0.25">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x14ac:dyDescent="0.25">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x14ac:dyDescent="0.25">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x14ac:dyDescent="0.25">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x14ac:dyDescent="0.25">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x14ac:dyDescent="0.25">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x14ac:dyDescent="0.25">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x14ac:dyDescent="0.25">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x14ac:dyDescent="0.25">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x14ac:dyDescent="0.25">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x14ac:dyDescent="0.25">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x14ac:dyDescent="0.25">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x14ac:dyDescent="0.25">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x14ac:dyDescent="0.25">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x14ac:dyDescent="0.25">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x14ac:dyDescent="0.25">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x14ac:dyDescent="0.25">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x14ac:dyDescent="0.25">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x14ac:dyDescent="0.25">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x14ac:dyDescent="0.25">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x14ac:dyDescent="0.25">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x14ac:dyDescent="0.25">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x14ac:dyDescent="0.25">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x14ac:dyDescent="0.25">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x14ac:dyDescent="0.25">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x14ac:dyDescent="0.25">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x14ac:dyDescent="0.25">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x14ac:dyDescent="0.25">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x14ac:dyDescent="0.25">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x14ac:dyDescent="0.25">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x14ac:dyDescent="0.25">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x14ac:dyDescent="0.25">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x14ac:dyDescent="0.25">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x14ac:dyDescent="0.25">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x14ac:dyDescent="0.25">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x14ac:dyDescent="0.25">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x14ac:dyDescent="0.25">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x14ac:dyDescent="0.25">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x14ac:dyDescent="0.25">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x14ac:dyDescent="0.25">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x14ac:dyDescent="0.25">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x14ac:dyDescent="0.25">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x14ac:dyDescent="0.25">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x14ac:dyDescent="0.25">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x14ac:dyDescent="0.25">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x14ac:dyDescent="0.25">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x14ac:dyDescent="0.25">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x14ac:dyDescent="0.25">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x14ac:dyDescent="0.25">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x14ac:dyDescent="0.25">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x14ac:dyDescent="0.25">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x14ac:dyDescent="0.25">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x14ac:dyDescent="0.25">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x14ac:dyDescent="0.25">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x14ac:dyDescent="0.25">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x14ac:dyDescent="0.25">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x14ac:dyDescent="0.25">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x14ac:dyDescent="0.25">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x14ac:dyDescent="0.25">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x14ac:dyDescent="0.25">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x14ac:dyDescent="0.25">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x14ac:dyDescent="0.25">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x14ac:dyDescent="0.25">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x14ac:dyDescent="0.25">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x14ac:dyDescent="0.25">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x14ac:dyDescent="0.25">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x14ac:dyDescent="0.25">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x14ac:dyDescent="0.25">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x14ac:dyDescent="0.25">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x14ac:dyDescent="0.25">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x14ac:dyDescent="0.25">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x14ac:dyDescent="0.25">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x14ac:dyDescent="0.25">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x14ac:dyDescent="0.25">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x14ac:dyDescent="0.25">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x14ac:dyDescent="0.25">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x14ac:dyDescent="0.25">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x14ac:dyDescent="0.25">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x14ac:dyDescent="0.25">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x14ac:dyDescent="0.25">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x14ac:dyDescent="0.25">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x14ac:dyDescent="0.25">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x14ac:dyDescent="0.25">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x14ac:dyDescent="0.25">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x14ac:dyDescent="0.25">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x14ac:dyDescent="0.25">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x14ac:dyDescent="0.25">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x14ac:dyDescent="0.25">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x14ac:dyDescent="0.25">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x14ac:dyDescent="0.25">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x14ac:dyDescent="0.25">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x14ac:dyDescent="0.25">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x14ac:dyDescent="0.25">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x14ac:dyDescent="0.25">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x14ac:dyDescent="0.25">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x14ac:dyDescent="0.25">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x14ac:dyDescent="0.25">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x14ac:dyDescent="0.25">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x14ac:dyDescent="0.25">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x14ac:dyDescent="0.25">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x14ac:dyDescent="0.25">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x14ac:dyDescent="0.25">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x14ac:dyDescent="0.25">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x14ac:dyDescent="0.25">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x14ac:dyDescent="0.25">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x14ac:dyDescent="0.25">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x14ac:dyDescent="0.25">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x14ac:dyDescent="0.25">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x14ac:dyDescent="0.25">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x14ac:dyDescent="0.25">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x14ac:dyDescent="0.25">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x14ac:dyDescent="0.25">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x14ac:dyDescent="0.25">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x14ac:dyDescent="0.25">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x14ac:dyDescent="0.25">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x14ac:dyDescent="0.25">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x14ac:dyDescent="0.25">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x14ac:dyDescent="0.25">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x14ac:dyDescent="0.25">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x14ac:dyDescent="0.25">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x14ac:dyDescent="0.25">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x14ac:dyDescent="0.25">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x14ac:dyDescent="0.25">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x14ac:dyDescent="0.25">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x14ac:dyDescent="0.25">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x14ac:dyDescent="0.25">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x14ac:dyDescent="0.25">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x14ac:dyDescent="0.25">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x14ac:dyDescent="0.25">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x14ac:dyDescent="0.25">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x14ac:dyDescent="0.25">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x14ac:dyDescent="0.25">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x14ac:dyDescent="0.25">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x14ac:dyDescent="0.25">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x14ac:dyDescent="0.25">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x14ac:dyDescent="0.25">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x14ac:dyDescent="0.25">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x14ac:dyDescent="0.25">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x14ac:dyDescent="0.25">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x14ac:dyDescent="0.25">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x14ac:dyDescent="0.25">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x14ac:dyDescent="0.25">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x14ac:dyDescent="0.25">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x14ac:dyDescent="0.25">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x14ac:dyDescent="0.25">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x14ac:dyDescent="0.25">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x14ac:dyDescent="0.25">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x14ac:dyDescent="0.25">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x14ac:dyDescent="0.25">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x14ac:dyDescent="0.25">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x14ac:dyDescent="0.25">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x14ac:dyDescent="0.25">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x14ac:dyDescent="0.25">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x14ac:dyDescent="0.25">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x14ac:dyDescent="0.25">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x14ac:dyDescent="0.25">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x14ac:dyDescent="0.25">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x14ac:dyDescent="0.25">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x14ac:dyDescent="0.25">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x14ac:dyDescent="0.25">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x14ac:dyDescent="0.25">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x14ac:dyDescent="0.25">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x14ac:dyDescent="0.25">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x14ac:dyDescent="0.25">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x14ac:dyDescent="0.25">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x14ac:dyDescent="0.25">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x14ac:dyDescent="0.25">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x14ac:dyDescent="0.25">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x14ac:dyDescent="0.25">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x14ac:dyDescent="0.25">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x14ac:dyDescent="0.25">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x14ac:dyDescent="0.25">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x14ac:dyDescent="0.25">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x14ac:dyDescent="0.25">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x14ac:dyDescent="0.25">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x14ac:dyDescent="0.25">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x14ac:dyDescent="0.25">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x14ac:dyDescent="0.25">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x14ac:dyDescent="0.25">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x14ac:dyDescent="0.25">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x14ac:dyDescent="0.25">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x14ac:dyDescent="0.25">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x14ac:dyDescent="0.25">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x14ac:dyDescent="0.25">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x14ac:dyDescent="0.25">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x14ac:dyDescent="0.25">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x14ac:dyDescent="0.25">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x14ac:dyDescent="0.25">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x14ac:dyDescent="0.25">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x14ac:dyDescent="0.25">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x14ac:dyDescent="0.25">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x14ac:dyDescent="0.25">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x14ac:dyDescent="0.25">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x14ac:dyDescent="0.25">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x14ac:dyDescent="0.25">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x14ac:dyDescent="0.25">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x14ac:dyDescent="0.25">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x14ac:dyDescent="0.25">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x14ac:dyDescent="0.25">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x14ac:dyDescent="0.25">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x14ac:dyDescent="0.25">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x14ac:dyDescent="0.25">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x14ac:dyDescent="0.25">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x14ac:dyDescent="0.25">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x14ac:dyDescent="0.25">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x14ac:dyDescent="0.25">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x14ac:dyDescent="0.25">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x14ac:dyDescent="0.25">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x14ac:dyDescent="0.25">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x14ac:dyDescent="0.25">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x14ac:dyDescent="0.25">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x14ac:dyDescent="0.25">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x14ac:dyDescent="0.25">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x14ac:dyDescent="0.25">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x14ac:dyDescent="0.25">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x14ac:dyDescent="0.25">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x14ac:dyDescent="0.25">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x14ac:dyDescent="0.25">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x14ac:dyDescent="0.25">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x14ac:dyDescent="0.25">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x14ac:dyDescent="0.25">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x14ac:dyDescent="0.25">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x14ac:dyDescent="0.25">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x14ac:dyDescent="0.25">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x14ac:dyDescent="0.25">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x14ac:dyDescent="0.25">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x14ac:dyDescent="0.25">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x14ac:dyDescent="0.25">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x14ac:dyDescent="0.25">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x14ac:dyDescent="0.25">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x14ac:dyDescent="0.25">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x14ac:dyDescent="0.25">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x14ac:dyDescent="0.25">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x14ac:dyDescent="0.25">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x14ac:dyDescent="0.25">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x14ac:dyDescent="0.25">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x14ac:dyDescent="0.25">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x14ac:dyDescent="0.25">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x14ac:dyDescent="0.25">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x14ac:dyDescent="0.25">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x14ac:dyDescent="0.25">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x14ac:dyDescent="0.25">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x14ac:dyDescent="0.25">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x14ac:dyDescent="0.25">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x14ac:dyDescent="0.25">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x14ac:dyDescent="0.25">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x14ac:dyDescent="0.25">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x14ac:dyDescent="0.25">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x14ac:dyDescent="0.25">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x14ac:dyDescent="0.25">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x14ac:dyDescent="0.25">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x14ac:dyDescent="0.25">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x14ac:dyDescent="0.25">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x14ac:dyDescent="0.25">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x14ac:dyDescent="0.25">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x14ac:dyDescent="0.25">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x14ac:dyDescent="0.25">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x14ac:dyDescent="0.25">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x14ac:dyDescent="0.25">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x14ac:dyDescent="0.25">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x14ac:dyDescent="0.25">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x14ac:dyDescent="0.25">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x14ac:dyDescent="0.25">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x14ac:dyDescent="0.25">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x14ac:dyDescent="0.25">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x14ac:dyDescent="0.25">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x14ac:dyDescent="0.25">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x14ac:dyDescent="0.25">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x14ac:dyDescent="0.25">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x14ac:dyDescent="0.25">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x14ac:dyDescent="0.25">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x14ac:dyDescent="0.25">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x14ac:dyDescent="0.25">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x14ac:dyDescent="0.25">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x14ac:dyDescent="0.25">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x14ac:dyDescent="0.25">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x14ac:dyDescent="0.25">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x14ac:dyDescent="0.25">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x14ac:dyDescent="0.25">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x14ac:dyDescent="0.25">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x14ac:dyDescent="0.25">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x14ac:dyDescent="0.25">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x14ac:dyDescent="0.25">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x14ac:dyDescent="0.25">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x14ac:dyDescent="0.25">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x14ac:dyDescent="0.25">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x14ac:dyDescent="0.25">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x14ac:dyDescent="0.25">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x14ac:dyDescent="0.25">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x14ac:dyDescent="0.25">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x14ac:dyDescent="0.25">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x14ac:dyDescent="0.25">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x14ac:dyDescent="0.25">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x14ac:dyDescent="0.25">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x14ac:dyDescent="0.25">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x14ac:dyDescent="0.25">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x14ac:dyDescent="0.25">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x14ac:dyDescent="0.25">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x14ac:dyDescent="0.25">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x14ac:dyDescent="0.25">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x14ac:dyDescent="0.25">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x14ac:dyDescent="0.25">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x14ac:dyDescent="0.25">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x14ac:dyDescent="0.25">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x14ac:dyDescent="0.25">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x14ac:dyDescent="0.25">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x14ac:dyDescent="0.25">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x14ac:dyDescent="0.25">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x14ac:dyDescent="0.25">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x14ac:dyDescent="0.25">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x14ac:dyDescent="0.25">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x14ac:dyDescent="0.25">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x14ac:dyDescent="0.25">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x14ac:dyDescent="0.25">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x14ac:dyDescent="0.25">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x14ac:dyDescent="0.25">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x14ac:dyDescent="0.25">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x14ac:dyDescent="0.25">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x14ac:dyDescent="0.25">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x14ac:dyDescent="0.25">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x14ac:dyDescent="0.25">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x14ac:dyDescent="0.25">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x14ac:dyDescent="0.25">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x14ac:dyDescent="0.25">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x14ac:dyDescent="0.25">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x14ac:dyDescent="0.25">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x14ac:dyDescent="0.25">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x14ac:dyDescent="0.25">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x14ac:dyDescent="0.25">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x14ac:dyDescent="0.25">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x14ac:dyDescent="0.25">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x14ac:dyDescent="0.25">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x14ac:dyDescent="0.25">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x14ac:dyDescent="0.25">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x14ac:dyDescent="0.25">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x14ac:dyDescent="0.25">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x14ac:dyDescent="0.25">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x14ac:dyDescent="0.25">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x14ac:dyDescent="0.25">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x14ac:dyDescent="0.25">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x14ac:dyDescent="0.25">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x14ac:dyDescent="0.25">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x14ac:dyDescent="0.25">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x14ac:dyDescent="0.25">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x14ac:dyDescent="0.25">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x14ac:dyDescent="0.25">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x14ac:dyDescent="0.25">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x14ac:dyDescent="0.25">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x14ac:dyDescent="0.25">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x14ac:dyDescent="0.25">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x14ac:dyDescent="0.25">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x14ac:dyDescent="0.25">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x14ac:dyDescent="0.25">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x14ac:dyDescent="0.25">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x14ac:dyDescent="0.25">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x14ac:dyDescent="0.25">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x14ac:dyDescent="0.25">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x14ac:dyDescent="0.25">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x14ac:dyDescent="0.25">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x14ac:dyDescent="0.25">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x14ac:dyDescent="0.25">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x14ac:dyDescent="0.25">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x14ac:dyDescent="0.25">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x14ac:dyDescent="0.25">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x14ac:dyDescent="0.25">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x14ac:dyDescent="0.25">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x14ac:dyDescent="0.25">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x14ac:dyDescent="0.25">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x14ac:dyDescent="0.25">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x14ac:dyDescent="0.25">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x14ac:dyDescent="0.25">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x14ac:dyDescent="0.25">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x14ac:dyDescent="0.25">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x14ac:dyDescent="0.25">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x14ac:dyDescent="0.25">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x14ac:dyDescent="0.25">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x14ac:dyDescent="0.25">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x14ac:dyDescent="0.25">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x14ac:dyDescent="0.25">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x14ac:dyDescent="0.25">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x14ac:dyDescent="0.25">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x14ac:dyDescent="0.25">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x14ac:dyDescent="0.25">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x14ac:dyDescent="0.25">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x14ac:dyDescent="0.25">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x14ac:dyDescent="0.25">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x14ac:dyDescent="0.25">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x14ac:dyDescent="0.25">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x14ac:dyDescent="0.25">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x14ac:dyDescent="0.25">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x14ac:dyDescent="0.25">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x14ac:dyDescent="0.25">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x14ac:dyDescent="0.25">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x14ac:dyDescent="0.25">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x14ac:dyDescent="0.25">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x14ac:dyDescent="0.25">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x14ac:dyDescent="0.25">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x14ac:dyDescent="0.25">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x14ac:dyDescent="0.25">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x14ac:dyDescent="0.25">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x14ac:dyDescent="0.25">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x14ac:dyDescent="0.25">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x14ac:dyDescent="0.25">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x14ac:dyDescent="0.25">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x14ac:dyDescent="0.25">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x14ac:dyDescent="0.25">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x14ac:dyDescent="0.25">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x14ac:dyDescent="0.25">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x14ac:dyDescent="0.25">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x14ac:dyDescent="0.25">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x14ac:dyDescent="0.25">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x14ac:dyDescent="0.25">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x14ac:dyDescent="0.25">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x14ac:dyDescent="0.25">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x14ac:dyDescent="0.25">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x14ac:dyDescent="0.25">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x14ac:dyDescent="0.25">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x14ac:dyDescent="0.25">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x14ac:dyDescent="0.25">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x14ac:dyDescent="0.25">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x14ac:dyDescent="0.25">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x14ac:dyDescent="0.25">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x14ac:dyDescent="0.25">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x14ac:dyDescent="0.25">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x14ac:dyDescent="0.25">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x14ac:dyDescent="0.25">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x14ac:dyDescent="0.25">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x14ac:dyDescent="0.25">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x14ac:dyDescent="0.25">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x14ac:dyDescent="0.25">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x14ac:dyDescent="0.25">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x14ac:dyDescent="0.25">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x14ac:dyDescent="0.25">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x14ac:dyDescent="0.25">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x14ac:dyDescent="0.25">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x14ac:dyDescent="0.25">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x14ac:dyDescent="0.25">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x14ac:dyDescent="0.25">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x14ac:dyDescent="0.25">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x14ac:dyDescent="0.25">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x14ac:dyDescent="0.25">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x14ac:dyDescent="0.25">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x14ac:dyDescent="0.25">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x14ac:dyDescent="0.25">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x14ac:dyDescent="0.25">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x14ac:dyDescent="0.25">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x14ac:dyDescent="0.25">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x14ac:dyDescent="0.25">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x14ac:dyDescent="0.25">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x14ac:dyDescent="0.25">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x14ac:dyDescent="0.25">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x14ac:dyDescent="0.25">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x14ac:dyDescent="0.25">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x14ac:dyDescent="0.25">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x14ac:dyDescent="0.25">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x14ac:dyDescent="0.25">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x14ac:dyDescent="0.25">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x14ac:dyDescent="0.25">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x14ac:dyDescent="0.25">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x14ac:dyDescent="0.25">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x14ac:dyDescent="0.25">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x14ac:dyDescent="0.25">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x14ac:dyDescent="0.25">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x14ac:dyDescent="0.25">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x14ac:dyDescent="0.25">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x14ac:dyDescent="0.25">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x14ac:dyDescent="0.25">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x14ac:dyDescent="0.25">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x14ac:dyDescent="0.25">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x14ac:dyDescent="0.25">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x14ac:dyDescent="0.25">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x14ac:dyDescent="0.25">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x14ac:dyDescent="0.25">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x14ac:dyDescent="0.25">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x14ac:dyDescent="0.25">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x14ac:dyDescent="0.25">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x14ac:dyDescent="0.25">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x14ac:dyDescent="0.25">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x14ac:dyDescent="0.25">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x14ac:dyDescent="0.25">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x14ac:dyDescent="0.25">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x14ac:dyDescent="0.25">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x14ac:dyDescent="0.25">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x14ac:dyDescent="0.25">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x14ac:dyDescent="0.25">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x14ac:dyDescent="0.25">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x14ac:dyDescent="0.25">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x14ac:dyDescent="0.25">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x14ac:dyDescent="0.25">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x14ac:dyDescent="0.25">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x14ac:dyDescent="0.25">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x14ac:dyDescent="0.25">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x14ac:dyDescent="0.25">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x14ac:dyDescent="0.25">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x14ac:dyDescent="0.25">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x14ac:dyDescent="0.25">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x14ac:dyDescent="0.25">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x14ac:dyDescent="0.25">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x14ac:dyDescent="0.25">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x14ac:dyDescent="0.25">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x14ac:dyDescent="0.25">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x14ac:dyDescent="0.25">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x14ac:dyDescent="0.25">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x14ac:dyDescent="0.25">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x14ac:dyDescent="0.25">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x14ac:dyDescent="0.25">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x14ac:dyDescent="0.25">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x14ac:dyDescent="0.25">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x14ac:dyDescent="0.25">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x14ac:dyDescent="0.25">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x14ac:dyDescent="0.25">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x14ac:dyDescent="0.25">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x14ac:dyDescent="0.25">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x14ac:dyDescent="0.25">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x14ac:dyDescent="0.25">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x14ac:dyDescent="0.25">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x14ac:dyDescent="0.25">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x14ac:dyDescent="0.25">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x14ac:dyDescent="0.25">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x14ac:dyDescent="0.25">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x14ac:dyDescent="0.25">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x14ac:dyDescent="0.25">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x14ac:dyDescent="0.25">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x14ac:dyDescent="0.25">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x14ac:dyDescent="0.25">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x14ac:dyDescent="0.25">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x14ac:dyDescent="0.25">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x14ac:dyDescent="0.25">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x14ac:dyDescent="0.25">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x14ac:dyDescent="0.25">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x14ac:dyDescent="0.25">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x14ac:dyDescent="0.25">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x14ac:dyDescent="0.25">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x14ac:dyDescent="0.25">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x14ac:dyDescent="0.25">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x14ac:dyDescent="0.25">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x14ac:dyDescent="0.25">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x14ac:dyDescent="0.25">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x14ac:dyDescent="0.25">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x14ac:dyDescent="0.25">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x14ac:dyDescent="0.25">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x14ac:dyDescent="0.25">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x14ac:dyDescent="0.25">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x14ac:dyDescent="0.25">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x14ac:dyDescent="0.25">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x14ac:dyDescent="0.25">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x14ac:dyDescent="0.25">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x14ac:dyDescent="0.25">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x14ac:dyDescent="0.25">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x14ac:dyDescent="0.25">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x14ac:dyDescent="0.25">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x14ac:dyDescent="0.25">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x14ac:dyDescent="0.25">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x14ac:dyDescent="0.25">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x14ac:dyDescent="0.25">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x14ac:dyDescent="0.25">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x14ac:dyDescent="0.25">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x14ac:dyDescent="0.25">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x14ac:dyDescent="0.25">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x14ac:dyDescent="0.25">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x14ac:dyDescent="0.25">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x14ac:dyDescent="0.25">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x14ac:dyDescent="0.25">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x14ac:dyDescent="0.25">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x14ac:dyDescent="0.25">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x14ac:dyDescent="0.25">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x14ac:dyDescent="0.25">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x14ac:dyDescent="0.25">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x14ac:dyDescent="0.25">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x14ac:dyDescent="0.25">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x14ac:dyDescent="0.25">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x14ac:dyDescent="0.25">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x14ac:dyDescent="0.25">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x14ac:dyDescent="0.25">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x14ac:dyDescent="0.25">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x14ac:dyDescent="0.25">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x14ac:dyDescent="0.25">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x14ac:dyDescent="0.25">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x14ac:dyDescent="0.25">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x14ac:dyDescent="0.25">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x14ac:dyDescent="0.25">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x14ac:dyDescent="0.25">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x14ac:dyDescent="0.25">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x14ac:dyDescent="0.25">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x14ac:dyDescent="0.25">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x14ac:dyDescent="0.25">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x14ac:dyDescent="0.25">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x14ac:dyDescent="0.25">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x14ac:dyDescent="0.25">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x14ac:dyDescent="0.25">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x14ac:dyDescent="0.25">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x14ac:dyDescent="0.25">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x14ac:dyDescent="0.25">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x14ac:dyDescent="0.25">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x14ac:dyDescent="0.25">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x14ac:dyDescent="0.25">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x14ac:dyDescent="0.25">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x14ac:dyDescent="0.25">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x14ac:dyDescent="0.25">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x14ac:dyDescent="0.25">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x14ac:dyDescent="0.25">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x14ac:dyDescent="0.25">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x14ac:dyDescent="0.25">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x14ac:dyDescent="0.25">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x14ac:dyDescent="0.25">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x14ac:dyDescent="0.25">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x14ac:dyDescent="0.25">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x14ac:dyDescent="0.25">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x14ac:dyDescent="0.25">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x14ac:dyDescent="0.25">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x14ac:dyDescent="0.25">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x14ac:dyDescent="0.25">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x14ac:dyDescent="0.25">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x14ac:dyDescent="0.25">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x14ac:dyDescent="0.25">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x14ac:dyDescent="0.25">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x14ac:dyDescent="0.25">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x14ac:dyDescent="0.25">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x14ac:dyDescent="0.25">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x14ac:dyDescent="0.25">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x14ac:dyDescent="0.25">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x14ac:dyDescent="0.25">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x14ac:dyDescent="0.25">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x14ac:dyDescent="0.25">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x14ac:dyDescent="0.25">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x14ac:dyDescent="0.25">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x14ac:dyDescent="0.25">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x14ac:dyDescent="0.25">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x14ac:dyDescent="0.25">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x14ac:dyDescent="0.25">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x14ac:dyDescent="0.25">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x14ac:dyDescent="0.25">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x14ac:dyDescent="0.25">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x14ac:dyDescent="0.25">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x14ac:dyDescent="0.25">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x14ac:dyDescent="0.25">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x14ac:dyDescent="0.25">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x14ac:dyDescent="0.25">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x14ac:dyDescent="0.25">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x14ac:dyDescent="0.25">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x14ac:dyDescent="0.25">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x14ac:dyDescent="0.25">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x14ac:dyDescent="0.25">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x14ac:dyDescent="0.25">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x14ac:dyDescent="0.25">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x14ac:dyDescent="0.25">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x14ac:dyDescent="0.25">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x14ac:dyDescent="0.25">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x14ac:dyDescent="0.25">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x14ac:dyDescent="0.25">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x14ac:dyDescent="0.25">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x14ac:dyDescent="0.25">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x14ac:dyDescent="0.25">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x14ac:dyDescent="0.25">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x14ac:dyDescent="0.25">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x14ac:dyDescent="0.25">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x14ac:dyDescent="0.25">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x14ac:dyDescent="0.25">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x14ac:dyDescent="0.25">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x14ac:dyDescent="0.25">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x14ac:dyDescent="0.25">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x14ac:dyDescent="0.25">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x14ac:dyDescent="0.25">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x14ac:dyDescent="0.25">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x14ac:dyDescent="0.25">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x14ac:dyDescent="0.25">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x14ac:dyDescent="0.25">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x14ac:dyDescent="0.25">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x14ac:dyDescent="0.25">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x14ac:dyDescent="0.25">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x14ac:dyDescent="0.25">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x14ac:dyDescent="0.25">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x14ac:dyDescent="0.25">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x14ac:dyDescent="0.25">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x14ac:dyDescent="0.25">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x14ac:dyDescent="0.25">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x14ac:dyDescent="0.25">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x14ac:dyDescent="0.25">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x14ac:dyDescent="0.25">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x14ac:dyDescent="0.25">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x14ac:dyDescent="0.25">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x14ac:dyDescent="0.25">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x14ac:dyDescent="0.25">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x14ac:dyDescent="0.25">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x14ac:dyDescent="0.25">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x14ac:dyDescent="0.25">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x14ac:dyDescent="0.25">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x14ac:dyDescent="0.25">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x14ac:dyDescent="0.25">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x14ac:dyDescent="0.25">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x14ac:dyDescent="0.25">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x14ac:dyDescent="0.25">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x14ac:dyDescent="0.25">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x14ac:dyDescent="0.25">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x14ac:dyDescent="0.25">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x14ac:dyDescent="0.25">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x14ac:dyDescent="0.25">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x14ac:dyDescent="0.25">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x14ac:dyDescent="0.25">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x14ac:dyDescent="0.25">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x14ac:dyDescent="0.25">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x14ac:dyDescent="0.25">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x14ac:dyDescent="0.25">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x14ac:dyDescent="0.25">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x14ac:dyDescent="0.25">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x14ac:dyDescent="0.25">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x14ac:dyDescent="0.25">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x14ac:dyDescent="0.25">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x14ac:dyDescent="0.25">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x14ac:dyDescent="0.25">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x14ac:dyDescent="0.25">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x14ac:dyDescent="0.25">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x14ac:dyDescent="0.25">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x14ac:dyDescent="0.25">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x14ac:dyDescent="0.25">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x14ac:dyDescent="0.25">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x14ac:dyDescent="0.25">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x14ac:dyDescent="0.25">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x14ac:dyDescent="0.25">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x14ac:dyDescent="0.25">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x14ac:dyDescent="0.25">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x14ac:dyDescent="0.25">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x14ac:dyDescent="0.25">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x14ac:dyDescent="0.25">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x14ac:dyDescent="0.25">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x14ac:dyDescent="0.25">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x14ac:dyDescent="0.25">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x14ac:dyDescent="0.25">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x14ac:dyDescent="0.25">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x14ac:dyDescent="0.25">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x14ac:dyDescent="0.25">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x14ac:dyDescent="0.25">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x14ac:dyDescent="0.25">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x14ac:dyDescent="0.25">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x14ac:dyDescent="0.25">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x14ac:dyDescent="0.25">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x14ac:dyDescent="0.25">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x14ac:dyDescent="0.25">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x14ac:dyDescent="0.25">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x14ac:dyDescent="0.25">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x14ac:dyDescent="0.25">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x14ac:dyDescent="0.25">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x14ac:dyDescent="0.25">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x14ac:dyDescent="0.25">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x14ac:dyDescent="0.25">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x14ac:dyDescent="0.25">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x14ac:dyDescent="0.25">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x14ac:dyDescent="0.25">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x14ac:dyDescent="0.25">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x14ac:dyDescent="0.25">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x14ac:dyDescent="0.25">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x14ac:dyDescent="0.25">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x14ac:dyDescent="0.25">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x14ac:dyDescent="0.25">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x14ac:dyDescent="0.25">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x14ac:dyDescent="0.25">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x14ac:dyDescent="0.25">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x14ac:dyDescent="0.25">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x14ac:dyDescent="0.25">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x14ac:dyDescent="0.25">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x14ac:dyDescent="0.25">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x14ac:dyDescent="0.25">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x14ac:dyDescent="0.25">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x14ac:dyDescent="0.25">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x14ac:dyDescent="0.25">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x14ac:dyDescent="0.25">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x14ac:dyDescent="0.25">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x14ac:dyDescent="0.25">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x14ac:dyDescent="0.25">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x14ac:dyDescent="0.25">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x14ac:dyDescent="0.25">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x14ac:dyDescent="0.25">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x14ac:dyDescent="0.25">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x14ac:dyDescent="0.25">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x14ac:dyDescent="0.25">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x14ac:dyDescent="0.25">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x14ac:dyDescent="0.25">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x14ac:dyDescent="0.25">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x14ac:dyDescent="0.25">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x14ac:dyDescent="0.25">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x14ac:dyDescent="0.25">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x14ac:dyDescent="0.25">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x14ac:dyDescent="0.25">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x14ac:dyDescent="0.25">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x14ac:dyDescent="0.25">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x14ac:dyDescent="0.25">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x14ac:dyDescent="0.25">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x14ac:dyDescent="0.25">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x14ac:dyDescent="0.25">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x14ac:dyDescent="0.25">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x14ac:dyDescent="0.25">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x14ac:dyDescent="0.25">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x14ac:dyDescent="0.25">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x14ac:dyDescent="0.25">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x14ac:dyDescent="0.25">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x14ac:dyDescent="0.25">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x14ac:dyDescent="0.25">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x14ac:dyDescent="0.25">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x14ac:dyDescent="0.25">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x14ac:dyDescent="0.25">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x14ac:dyDescent="0.25">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x14ac:dyDescent="0.25">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x14ac:dyDescent="0.25">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x14ac:dyDescent="0.25">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x14ac:dyDescent="0.25">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x14ac:dyDescent="0.25">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x14ac:dyDescent="0.25">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x14ac:dyDescent="0.25">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x14ac:dyDescent="0.25">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x14ac:dyDescent="0.25">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x14ac:dyDescent="0.25">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x14ac:dyDescent="0.25">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x14ac:dyDescent="0.25">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x14ac:dyDescent="0.25">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x14ac:dyDescent="0.25">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x14ac:dyDescent="0.25">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x14ac:dyDescent="0.25">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x14ac:dyDescent="0.25">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x14ac:dyDescent="0.25">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x14ac:dyDescent="0.25">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x14ac:dyDescent="0.25">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x14ac:dyDescent="0.25">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x14ac:dyDescent="0.25">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x14ac:dyDescent="0.25">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x14ac:dyDescent="0.25">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x14ac:dyDescent="0.25">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x14ac:dyDescent="0.25">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x14ac:dyDescent="0.25">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x14ac:dyDescent="0.25">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x14ac:dyDescent="0.25">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x14ac:dyDescent="0.25">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x14ac:dyDescent="0.25">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x14ac:dyDescent="0.25">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x14ac:dyDescent="0.25">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x14ac:dyDescent="0.25">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x14ac:dyDescent="0.25">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x14ac:dyDescent="0.25">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x14ac:dyDescent="0.25">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x14ac:dyDescent="0.25">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x14ac:dyDescent="0.25">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x14ac:dyDescent="0.25">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x14ac:dyDescent="0.25">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x14ac:dyDescent="0.25">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x14ac:dyDescent="0.25">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x14ac:dyDescent="0.25">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x14ac:dyDescent="0.25">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x14ac:dyDescent="0.25">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x14ac:dyDescent="0.25">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x14ac:dyDescent="0.25">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x14ac:dyDescent="0.25">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x14ac:dyDescent="0.25">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x14ac:dyDescent="0.25">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x14ac:dyDescent="0.25">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x14ac:dyDescent="0.25">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x14ac:dyDescent="0.25">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x14ac:dyDescent="0.25">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x14ac:dyDescent="0.25">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x14ac:dyDescent="0.25">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x14ac:dyDescent="0.25">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x14ac:dyDescent="0.25">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x14ac:dyDescent="0.25">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x14ac:dyDescent="0.25">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x14ac:dyDescent="0.25">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x14ac:dyDescent="0.25">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x14ac:dyDescent="0.25">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x14ac:dyDescent="0.25">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x14ac:dyDescent="0.25">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x14ac:dyDescent="0.25">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x14ac:dyDescent="0.25">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x14ac:dyDescent="0.25">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x14ac:dyDescent="0.25">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x14ac:dyDescent="0.25">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x14ac:dyDescent="0.25">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x14ac:dyDescent="0.25">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x14ac:dyDescent="0.25">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x14ac:dyDescent="0.25">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x14ac:dyDescent="0.25">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x14ac:dyDescent="0.25">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x14ac:dyDescent="0.25">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x14ac:dyDescent="0.25">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x14ac:dyDescent="0.25">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x14ac:dyDescent="0.25">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x14ac:dyDescent="0.25">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x14ac:dyDescent="0.25">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x14ac:dyDescent="0.25">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x14ac:dyDescent="0.25">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x14ac:dyDescent="0.25">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x14ac:dyDescent="0.25">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x14ac:dyDescent="0.25">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x14ac:dyDescent="0.25">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x14ac:dyDescent="0.25">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x14ac:dyDescent="0.25">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x14ac:dyDescent="0.25">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x14ac:dyDescent="0.25">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x14ac:dyDescent="0.25">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x14ac:dyDescent="0.25">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x14ac:dyDescent="0.25">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x14ac:dyDescent="0.25">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x14ac:dyDescent="0.25">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x14ac:dyDescent="0.25">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x14ac:dyDescent="0.25">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x14ac:dyDescent="0.25">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x14ac:dyDescent="0.25">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x14ac:dyDescent="0.25">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x14ac:dyDescent="0.25">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x14ac:dyDescent="0.25">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x14ac:dyDescent="0.25">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x14ac:dyDescent="0.25">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x14ac:dyDescent="0.25">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x14ac:dyDescent="0.25">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x14ac:dyDescent="0.25">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x14ac:dyDescent="0.25">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x14ac:dyDescent="0.25">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x14ac:dyDescent="0.25">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x14ac:dyDescent="0.25">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x14ac:dyDescent="0.25">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x14ac:dyDescent="0.25">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x14ac:dyDescent="0.25">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x14ac:dyDescent="0.25">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x14ac:dyDescent="0.25">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x14ac:dyDescent="0.25">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x14ac:dyDescent="0.25">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x14ac:dyDescent="0.25">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x14ac:dyDescent="0.25">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x14ac:dyDescent="0.25">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x14ac:dyDescent="0.25">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x14ac:dyDescent="0.25">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x14ac:dyDescent="0.25">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x14ac:dyDescent="0.25">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x14ac:dyDescent="0.25">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x14ac:dyDescent="0.25">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x14ac:dyDescent="0.25">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x14ac:dyDescent="0.25">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x14ac:dyDescent="0.25">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x14ac:dyDescent="0.25">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x14ac:dyDescent="0.25">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x14ac:dyDescent="0.25">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x14ac:dyDescent="0.25">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x14ac:dyDescent="0.25">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x14ac:dyDescent="0.25">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x14ac:dyDescent="0.25">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x14ac:dyDescent="0.25">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x14ac:dyDescent="0.25">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x14ac:dyDescent="0.25">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x14ac:dyDescent="0.25">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x14ac:dyDescent="0.25">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x14ac:dyDescent="0.25">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x14ac:dyDescent="0.25">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x14ac:dyDescent="0.25">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x14ac:dyDescent="0.25">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x14ac:dyDescent="0.25">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x14ac:dyDescent="0.25">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x14ac:dyDescent="0.25">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x14ac:dyDescent="0.25">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x14ac:dyDescent="0.25">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x14ac:dyDescent="0.25">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x14ac:dyDescent="0.25">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x14ac:dyDescent="0.25">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x14ac:dyDescent="0.25">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x14ac:dyDescent="0.25">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x14ac:dyDescent="0.25">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x14ac:dyDescent="0.25">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x14ac:dyDescent="0.25">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x14ac:dyDescent="0.25">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x14ac:dyDescent="0.25">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x14ac:dyDescent="0.25">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x14ac:dyDescent="0.25">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x14ac:dyDescent="0.25">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x14ac:dyDescent="0.25">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x14ac:dyDescent="0.25">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x14ac:dyDescent="0.25">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x14ac:dyDescent="0.25">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x14ac:dyDescent="0.25">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x14ac:dyDescent="0.25">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x14ac:dyDescent="0.25">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x14ac:dyDescent="0.25">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x14ac:dyDescent="0.25">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x14ac:dyDescent="0.25">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x14ac:dyDescent="0.25">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x14ac:dyDescent="0.25">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x14ac:dyDescent="0.25">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x14ac:dyDescent="0.25">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x14ac:dyDescent="0.25">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x14ac:dyDescent="0.25">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x14ac:dyDescent="0.25">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x14ac:dyDescent="0.25">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x14ac:dyDescent="0.25">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x14ac:dyDescent="0.25">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x14ac:dyDescent="0.25">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x14ac:dyDescent="0.25">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x14ac:dyDescent="0.25">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x14ac:dyDescent="0.25">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x14ac:dyDescent="0.25">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x14ac:dyDescent="0.25">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x14ac:dyDescent="0.25">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x14ac:dyDescent="0.25">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x14ac:dyDescent="0.25">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x14ac:dyDescent="0.25">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x14ac:dyDescent="0.25">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x14ac:dyDescent="0.25">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x14ac:dyDescent="0.25">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x14ac:dyDescent="0.25">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x14ac:dyDescent="0.25">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x14ac:dyDescent="0.25">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x14ac:dyDescent="0.25">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x14ac:dyDescent="0.25">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x14ac:dyDescent="0.25">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x14ac:dyDescent="0.25">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x14ac:dyDescent="0.25">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x14ac:dyDescent="0.25">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x14ac:dyDescent="0.25">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x14ac:dyDescent="0.25">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x14ac:dyDescent="0.25">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x14ac:dyDescent="0.25">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x14ac:dyDescent="0.25">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x14ac:dyDescent="0.25">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x14ac:dyDescent="0.25">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x14ac:dyDescent="0.25">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x14ac:dyDescent="0.25">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x14ac:dyDescent="0.25">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x14ac:dyDescent="0.25">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x14ac:dyDescent="0.25">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x14ac:dyDescent="0.25">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x14ac:dyDescent="0.25">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x14ac:dyDescent="0.25">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x14ac:dyDescent="0.25">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x14ac:dyDescent="0.25">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x14ac:dyDescent="0.25">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x14ac:dyDescent="0.25">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x14ac:dyDescent="0.25">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x14ac:dyDescent="0.25">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x14ac:dyDescent="0.25">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x14ac:dyDescent="0.25">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x14ac:dyDescent="0.25">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x14ac:dyDescent="0.25">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x14ac:dyDescent="0.25">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x14ac:dyDescent="0.25">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x14ac:dyDescent="0.25">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x14ac:dyDescent="0.25">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x14ac:dyDescent="0.25">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x14ac:dyDescent="0.25">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x14ac:dyDescent="0.25">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x14ac:dyDescent="0.25">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x14ac:dyDescent="0.25">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x14ac:dyDescent="0.25">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x14ac:dyDescent="0.25">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x14ac:dyDescent="0.25">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x14ac:dyDescent="0.25">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x14ac:dyDescent="0.25">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x14ac:dyDescent="0.25">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x14ac:dyDescent="0.25">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x14ac:dyDescent="0.25">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x14ac:dyDescent="0.25">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x14ac:dyDescent="0.25">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x14ac:dyDescent="0.25">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x14ac:dyDescent="0.25">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x14ac:dyDescent="0.25">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x14ac:dyDescent="0.25">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x14ac:dyDescent="0.25">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x14ac:dyDescent="0.25">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x14ac:dyDescent="0.25">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x14ac:dyDescent="0.25">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x14ac:dyDescent="0.25">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x14ac:dyDescent="0.25">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x14ac:dyDescent="0.25">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x14ac:dyDescent="0.25">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x14ac:dyDescent="0.25">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x14ac:dyDescent="0.25">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x14ac:dyDescent="0.25">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x14ac:dyDescent="0.25">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x14ac:dyDescent="0.25">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x14ac:dyDescent="0.25">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x14ac:dyDescent="0.25">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x14ac:dyDescent="0.25">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x14ac:dyDescent="0.25">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x14ac:dyDescent="0.25">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x14ac:dyDescent="0.25">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x14ac:dyDescent="0.25">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x14ac:dyDescent="0.25">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x14ac:dyDescent="0.25">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x14ac:dyDescent="0.25">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x14ac:dyDescent="0.25">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x14ac:dyDescent="0.25">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x14ac:dyDescent="0.25">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x14ac:dyDescent="0.25">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x14ac:dyDescent="0.25">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x14ac:dyDescent="0.25">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x14ac:dyDescent="0.25">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x14ac:dyDescent="0.25">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x14ac:dyDescent="0.25">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x14ac:dyDescent="0.25">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x14ac:dyDescent="0.25">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x14ac:dyDescent="0.25">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x14ac:dyDescent="0.25">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x14ac:dyDescent="0.25">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x14ac:dyDescent="0.25">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x14ac:dyDescent="0.25">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x14ac:dyDescent="0.25">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x14ac:dyDescent="0.25">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x14ac:dyDescent="0.25">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x14ac:dyDescent="0.25">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x14ac:dyDescent="0.25">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x14ac:dyDescent="0.25">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x14ac:dyDescent="0.25">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x14ac:dyDescent="0.25">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x14ac:dyDescent="0.25">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x14ac:dyDescent="0.25">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x14ac:dyDescent="0.25">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x14ac:dyDescent="0.25">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x14ac:dyDescent="0.25">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x14ac:dyDescent="0.25">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x14ac:dyDescent="0.25">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x14ac:dyDescent="0.25">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x14ac:dyDescent="0.25">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x14ac:dyDescent="0.25">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x14ac:dyDescent="0.25">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x14ac:dyDescent="0.25">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x14ac:dyDescent="0.25">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x14ac:dyDescent="0.25">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x14ac:dyDescent="0.25">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x14ac:dyDescent="0.25">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x14ac:dyDescent="0.25">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x14ac:dyDescent="0.25">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x14ac:dyDescent="0.25">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x14ac:dyDescent="0.25">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x14ac:dyDescent="0.25">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x14ac:dyDescent="0.25">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x14ac:dyDescent="0.25">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x14ac:dyDescent="0.25">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x14ac:dyDescent="0.25">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x14ac:dyDescent="0.25">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x14ac:dyDescent="0.25">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x14ac:dyDescent="0.25">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x14ac:dyDescent="0.25">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x14ac:dyDescent="0.25">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x14ac:dyDescent="0.25">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x14ac:dyDescent="0.25">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x14ac:dyDescent="0.25">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x14ac:dyDescent="0.25">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x14ac:dyDescent="0.25">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x14ac:dyDescent="0.25">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x14ac:dyDescent="0.25">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x14ac:dyDescent="0.25">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x14ac:dyDescent="0.25">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x14ac:dyDescent="0.25">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x14ac:dyDescent="0.25">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x14ac:dyDescent="0.25">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x14ac:dyDescent="0.25">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x14ac:dyDescent="0.25">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x14ac:dyDescent="0.25">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x14ac:dyDescent="0.25">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x14ac:dyDescent="0.25">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x14ac:dyDescent="0.25">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x14ac:dyDescent="0.25">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x14ac:dyDescent="0.25">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x14ac:dyDescent="0.25">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x14ac:dyDescent="0.25">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x14ac:dyDescent="0.25">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x14ac:dyDescent="0.25">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x14ac:dyDescent="0.25">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x14ac:dyDescent="0.25">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x14ac:dyDescent="0.25">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x14ac:dyDescent="0.25">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x14ac:dyDescent="0.25">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x14ac:dyDescent="0.25">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x14ac:dyDescent="0.25">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x14ac:dyDescent="0.25">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x14ac:dyDescent="0.25">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x14ac:dyDescent="0.25">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x14ac:dyDescent="0.25">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x14ac:dyDescent="0.25">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x14ac:dyDescent="0.25">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x14ac:dyDescent="0.25">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x14ac:dyDescent="0.25">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x14ac:dyDescent="0.25">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x14ac:dyDescent="0.25">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x14ac:dyDescent="0.25">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x14ac:dyDescent="0.25">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x14ac:dyDescent="0.25">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x14ac:dyDescent="0.25">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x14ac:dyDescent="0.25">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x14ac:dyDescent="0.25">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x14ac:dyDescent="0.25">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x14ac:dyDescent="0.25">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x14ac:dyDescent="0.25">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x14ac:dyDescent="0.25">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x14ac:dyDescent="0.25">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x14ac:dyDescent="0.25">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x14ac:dyDescent="0.25">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x14ac:dyDescent="0.25">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x14ac:dyDescent="0.25">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x14ac:dyDescent="0.25">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x14ac:dyDescent="0.25">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x14ac:dyDescent="0.25">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x14ac:dyDescent="0.25">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x14ac:dyDescent="0.25">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x14ac:dyDescent="0.25">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x14ac:dyDescent="0.25">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x14ac:dyDescent="0.25">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x14ac:dyDescent="0.25">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x14ac:dyDescent="0.25">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x14ac:dyDescent="0.25">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x14ac:dyDescent="0.25">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x14ac:dyDescent="0.25">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x14ac:dyDescent="0.25">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x14ac:dyDescent="0.25">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x14ac:dyDescent="0.25">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x14ac:dyDescent="0.25">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x14ac:dyDescent="0.25">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x14ac:dyDescent="0.25">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x14ac:dyDescent="0.25">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x14ac:dyDescent="0.25">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x14ac:dyDescent="0.25">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x14ac:dyDescent="0.25">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x14ac:dyDescent="0.25">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x14ac:dyDescent="0.25">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x14ac:dyDescent="0.25">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x14ac:dyDescent="0.25">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x14ac:dyDescent="0.25">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x14ac:dyDescent="0.25">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x14ac:dyDescent="0.25">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x14ac:dyDescent="0.25">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x14ac:dyDescent="0.25">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x14ac:dyDescent="0.25">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x14ac:dyDescent="0.25">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x14ac:dyDescent="0.25">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x14ac:dyDescent="0.25">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x14ac:dyDescent="0.25">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x14ac:dyDescent="0.25">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x14ac:dyDescent="0.25">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x14ac:dyDescent="0.25">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x14ac:dyDescent="0.25">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x14ac:dyDescent="0.25">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x14ac:dyDescent="0.25">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x14ac:dyDescent="0.25">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x14ac:dyDescent="0.25">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x14ac:dyDescent="0.25">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x14ac:dyDescent="0.25">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x14ac:dyDescent="0.25">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x14ac:dyDescent="0.25">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x14ac:dyDescent="0.25">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x14ac:dyDescent="0.25">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x14ac:dyDescent="0.25">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x14ac:dyDescent="0.25">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x14ac:dyDescent="0.25">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x14ac:dyDescent="0.25">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x14ac:dyDescent="0.25">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x14ac:dyDescent="0.25">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x14ac:dyDescent="0.25">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x14ac:dyDescent="0.25">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x14ac:dyDescent="0.25">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x14ac:dyDescent="0.25">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x14ac:dyDescent="0.25">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x14ac:dyDescent="0.25">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x14ac:dyDescent="0.25">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x14ac:dyDescent="0.25">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x14ac:dyDescent="0.25">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x14ac:dyDescent="0.25">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x14ac:dyDescent="0.25">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x14ac:dyDescent="0.25">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x14ac:dyDescent="0.25">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x14ac:dyDescent="0.25">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x14ac:dyDescent="0.25">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x14ac:dyDescent="0.25">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x14ac:dyDescent="0.25">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x14ac:dyDescent="0.25">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x14ac:dyDescent="0.25">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x14ac:dyDescent="0.25">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x14ac:dyDescent="0.25">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x14ac:dyDescent="0.25">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x14ac:dyDescent="0.25">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x14ac:dyDescent="0.25">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x14ac:dyDescent="0.25">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x14ac:dyDescent="0.25">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x14ac:dyDescent="0.25">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x14ac:dyDescent="0.25">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x14ac:dyDescent="0.25">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x14ac:dyDescent="0.25">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x14ac:dyDescent="0.25">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x14ac:dyDescent="0.25">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x14ac:dyDescent="0.25">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x14ac:dyDescent="0.25">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x14ac:dyDescent="0.25">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x14ac:dyDescent="0.25">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x14ac:dyDescent="0.25">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x14ac:dyDescent="0.25">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x14ac:dyDescent="0.25">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x14ac:dyDescent="0.25">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x14ac:dyDescent="0.25">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x14ac:dyDescent="0.25">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x14ac:dyDescent="0.25">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x14ac:dyDescent="0.25">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x14ac:dyDescent="0.25">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x14ac:dyDescent="0.25">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x14ac:dyDescent="0.25">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x14ac:dyDescent="0.25">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x14ac:dyDescent="0.25">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x14ac:dyDescent="0.25">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x14ac:dyDescent="0.25">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x14ac:dyDescent="0.25">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x14ac:dyDescent="0.25">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x14ac:dyDescent="0.25">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x14ac:dyDescent="0.25">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x14ac:dyDescent="0.25">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x14ac:dyDescent="0.25">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x14ac:dyDescent="0.25">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x14ac:dyDescent="0.25">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x14ac:dyDescent="0.25">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x14ac:dyDescent="0.25">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x14ac:dyDescent="0.25">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x14ac:dyDescent="0.25">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x14ac:dyDescent="0.25">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x14ac:dyDescent="0.25">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x14ac:dyDescent="0.25">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x14ac:dyDescent="0.25">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x14ac:dyDescent="0.25">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x14ac:dyDescent="0.25">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x14ac:dyDescent="0.25">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x14ac:dyDescent="0.25">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x14ac:dyDescent="0.25">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x14ac:dyDescent="0.25">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x14ac:dyDescent="0.25">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x14ac:dyDescent="0.25">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x14ac:dyDescent="0.25">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x14ac:dyDescent="0.25">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x14ac:dyDescent="0.25">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x14ac:dyDescent="0.25">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x14ac:dyDescent="0.25">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x14ac:dyDescent="0.25">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x14ac:dyDescent="0.25">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x14ac:dyDescent="0.25">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x14ac:dyDescent="0.25">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x14ac:dyDescent="0.25">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x14ac:dyDescent="0.25">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x14ac:dyDescent="0.25">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x14ac:dyDescent="0.25">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x14ac:dyDescent="0.25">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x14ac:dyDescent="0.25">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x14ac:dyDescent="0.25">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x14ac:dyDescent="0.25">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x14ac:dyDescent="0.25">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x14ac:dyDescent="0.25">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x14ac:dyDescent="0.25">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x14ac:dyDescent="0.25">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x14ac:dyDescent="0.25">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x14ac:dyDescent="0.25">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x14ac:dyDescent="0.25">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x14ac:dyDescent="0.25">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2014-03-18T20:31:19Z</dcterms:modified>
</cp:coreProperties>
</file>