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480"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B768" i="12"/>
  <c r="F768" i="12"/>
  <c r="B769" i="12"/>
  <c r="F769" i="12"/>
  <c r="B770" i="12"/>
  <c r="F770" i="12"/>
  <c r="B771" i="12"/>
  <c r="F771" i="12"/>
  <c r="B772"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613" i="12" l="1"/>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E731" i="12" s="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523" i="12" l="1"/>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H731" i="12" s="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E591" i="12" l="1"/>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63" i="12" l="1"/>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G867" i="1"/>
  <c r="F867" i="1"/>
  <c r="D867" i="1"/>
  <c r="AH867" i="1" s="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906" i="1" l="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H319" i="12" s="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130" i="12" l="1"/>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233" i="12" l="1"/>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H9" i="12" s="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236" i="12" l="1"/>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AD353" i="1"/>
  <c r="AD354" i="1"/>
  <c r="H25" i="12" s="1"/>
  <c r="AD355" i="1"/>
  <c r="H355" i="12" s="1"/>
  <c r="AD356" i="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<sst xmlns="http://schemas.openxmlformats.org/spreadsheetml/2006/main" count="76932" uniqueCount="23251">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</sst>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454"/>
    </row>
    <row r="2" spans="1:37" ht="9.75" customHeight="1" thickBot="1" x14ac:dyDescent="0.3">
      <c r="A2" s="455"/>
      <c r="B2" s="456"/>
      <c r="C2" s="456"/>
      <c r="D2" s="456"/>
      <c r="E2" s="456"/>
      <c r="F2" s="456"/>
      <c r="G2" s="456"/>
      <c r="H2" s="456"/>
      <c r="I2" s="456"/>
      <c r="J2" s="456"/>
      <c r="K2" s="456"/>
      <c r="L2" s="456"/>
      <c r="M2" s="456"/>
      <c r="N2" s="456"/>
      <c r="O2" s="456"/>
      <c r="P2" s="456"/>
      <c r="Q2" s="456"/>
      <c r="R2" s="456"/>
      <c r="S2" s="457"/>
      <c r="T2" s="456"/>
      <c r="U2" s="456"/>
      <c r="V2" s="456"/>
      <c r="W2" s="456"/>
      <c r="X2" s="456"/>
      <c r="Y2" s="456"/>
      <c r="Z2" s="456"/>
      <c r="AA2" s="456"/>
      <c r="AB2" s="458"/>
      <c r="AC2" s="456"/>
      <c r="AD2" s="456"/>
      <c r="AE2" s="457"/>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23224</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23225</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23225</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23225</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23225</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23225</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23225</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23225</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23225</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23225</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23225</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23225</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23225</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23225</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23225</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23225</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23225</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23225</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23225</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23225</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23225</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23225</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23225</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23225</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23225</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23225</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23225</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23225</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23225</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23225</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23225</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23225</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23225</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23225</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23225</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23225</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23225</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23225</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23225</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23225</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23225</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23225</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23225</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23225</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23225</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23225</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23225</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23225</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23225</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23225</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23225</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23225</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23225</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23225</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23225</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23225</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23225</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23225</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23225</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23225</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23225</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23225</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23225</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23225</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23225</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23225</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23225</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23225</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23225</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23225</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23225</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23225</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23225</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23225</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23225</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23225</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23225</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23225</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23225</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23225</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23225</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23225</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23225</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23225</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23225</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23225</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23225</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23225</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23225</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23225</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23225</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23225</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23225</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23225</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23225</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23225</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23225</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23225</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23225</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23225</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23225</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23225</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23225</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23225</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23225</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23225</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23225</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23225</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23225</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23225</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23225</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23225</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23225</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23225</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23225</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23225</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23225</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23225</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23225</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23225</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23225</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23225</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23225</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23225</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23225</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23225</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23225</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23225</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23225</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23225</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23225</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23225</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23225</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23225</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23225</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23225</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23225</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23225</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23225</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23225</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23225</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23225</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23225</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23225</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23225</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23225</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23225</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23225</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23225</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23225</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23225</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23225</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23225</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23225</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23225</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23225</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23225</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23225</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23225</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23225</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23225</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23225</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23225</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23225</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23225</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23225</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23225</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23225</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23225</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23225</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23225</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23225</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23225</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23225</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23225</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23225</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23225</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23225</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23225</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23225</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23225</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23225</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23225</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23225</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23225</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23225</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23225</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23225</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23225</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23225</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23225</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23225</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23225</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23225</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23225</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23225</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23225</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23225</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23225</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23225</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23225</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23225</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23225</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23225</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23225</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23225</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23225</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23225</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23225</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23225</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23225</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23225</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23225</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23225</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23225</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23225</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23225</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23225</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23225</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23225</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23225</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23225</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23225</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23225</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23225</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23225</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23225</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23225</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23225</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23225</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23225</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23225</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23225</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23225</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23225</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23225</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23225</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23225</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23225</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23225</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23225</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23225</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23225</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23225</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23225</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23225</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23225</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23225</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23225</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23225</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23225</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23225</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23225</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23225</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23225</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23225</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23225</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23225</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23225</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23225</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23225</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23225</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23225</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23225</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23225</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23225</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23225</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23225</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23225</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23225</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23225</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23225</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23225</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23225</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23225</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23225</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23225</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23225</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23225</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23225</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23225</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23225</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23225</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23225</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23225</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23225</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23225</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23225</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23225</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23225</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23225</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23225</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23225</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23225</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23225</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23225</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23225</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23225</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23225</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23225</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23225</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23225</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23225</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23225</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23225</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23225</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23225</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23225</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23225</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23225</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23225</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23225</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23225</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23225</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23225</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23225</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23225</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23225</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23225</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23225</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23225</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23225</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23225</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23225</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23225</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23225</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23225</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23225</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23225</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23225</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23225</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23225</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23225</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23225</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23225</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23225</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23225</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23225</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23225</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23225</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23225</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23225</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23225</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23225</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23225</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23225</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23225</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23225</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23225</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23225</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23225</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23225</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23225</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23225</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23225</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23225</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23225</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23225</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23225</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23225</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23225</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23225</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23225</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23225</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23225</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23225</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23225</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23225</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23225</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23225</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23225</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23225</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23225</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23225</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23225</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23225</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23225</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23225</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23225</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23225</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23225</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23225</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23225</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23225</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23225</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23225</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23225</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23225</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23225</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23225</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23225</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23225</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23225</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23225</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23225</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23225</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23225</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23225</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23225</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23225</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23225</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23225</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23225</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23225</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23225</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23225</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23225</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23225</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23225</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23225</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23225</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23225</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23225</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23225</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23225</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23225</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23225</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23225</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23225</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23225</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23225</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23225</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23225</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23225</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23225</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23225</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23225</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23225</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23225</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23225</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23225</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23225</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23225</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23225</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23225</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23225</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23225</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23225</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23225</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23225</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23225</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23225</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23225</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23225</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23225</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23225</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23225</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23225</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23225</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23225</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23225</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23225</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23225</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23225</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23225</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23225</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23225</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23225</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23225</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23225</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23225</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23225</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23225</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23225</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23225</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23225</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23225</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23225</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23225</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23225</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23225</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23225</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23225</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23225</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23225</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23225</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23225</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23225</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23225</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23225</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23225</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23225</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23225</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23225</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23225</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23225</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23225</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23225</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23225</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23225</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23225</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23225</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23225</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23225</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23225</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23225</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23225</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23225</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23225</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23225</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23225</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23225</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23225</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23225</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23225</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23225</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23225</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23225</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23225</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23225</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23225</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23225</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23225</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23225</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23225</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23225</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23225</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23225</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23225</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23225</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23225</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23225</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23225</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23225</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23225</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23225</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23225</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23225</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23225</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23225</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23225</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23225</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23225</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23225</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23225</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23225</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23225</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23225</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23225</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23225</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23225</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23225</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23225</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23225</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23225</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23225</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23225</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23225</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23225</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23225</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23225</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23225</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23225</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23225</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23225</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23225</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23225</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23225</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23225</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23225</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23225</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23225</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23225</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23227</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23227</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23225</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23225</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23225</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23225</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23225</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23225</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23225</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23225</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23225</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23225</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23225</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23225</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23225</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23225</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23225</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23225</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23225</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23225</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23225</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23225</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23225</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23225</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23225</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23225</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23225</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23225</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23225</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23225</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23225</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23225</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23225</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23225</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23225</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23225</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23225</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23225</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23225</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23225</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23225</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23225</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23225</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23225</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23225</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23225</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23225</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23225</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23225</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23225</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23225</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23225</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23225</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23225</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23225</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23225</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23225</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23225</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23225</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23225</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23225</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23225</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23225</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23225</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23225</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23225</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23225</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23225</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23225</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23225</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23225</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23225</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23225</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23225</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23225</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23225</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23225</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23225</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23225</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23225</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23225</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23225</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23225</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23225</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23225</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23225</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23225</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23225</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23225</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23225</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23225</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23225</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23225</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23225</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23225</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23225</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23225</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23225</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23225</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23225</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23225</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23225</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23225</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23225</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23225</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23225</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23225</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23225</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23225</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23225</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23225</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23225</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23225</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23225</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23225</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23225</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23225</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23225</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23225</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23225</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23225</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23225</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23225</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23225</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23225</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23225</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23225</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23225</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23225</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23225</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23225</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23225</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23225</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23225</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23225</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23225</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23225</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23225</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23225</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23225</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23225</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23225</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23225</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23225</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23225</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23225</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23225</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23225</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23225</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23225</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23225</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23225</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23225</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23225</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23225</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23225</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23225</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23225</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23225</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23225</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23225</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23225</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23225</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23225</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23225</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23225</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23225</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23225</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23225</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23225</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23225</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23225</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23225</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23225</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23225</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23225</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23225</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23225</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23225</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23225</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23225</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23225</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23225</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23225</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23225</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23225</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23225</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23225</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23225</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23225</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23225</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23225</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23225</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23225</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23225</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23225</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23225</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23225</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23225</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23225</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23225</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23225</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23225</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23225</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23225</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23225</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23225</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23225</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23225</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23225</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23225</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23225</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23225</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23225</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23225</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23225</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23225</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23225</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23225</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23225</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23225</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23225</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23225</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23225</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23225</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23225</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23225</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23225</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23231</v>
      </c>
      <c r="E2074" s="279">
        <v>41460</v>
      </c>
      <c r="F2074" s="279">
        <f t="shared" si="123"/>
        <v>41505</v>
      </c>
      <c r="G2074" s="16">
        <f>VLOOKUP(B2074,SAOM!B$2:D3619,3,0)</f>
        <v>41505</v>
      </c>
      <c r="H2074" s="279">
        <f t="shared" si="121"/>
        <v>41520</v>
      </c>
      <c r="I2074" s="16" t="s">
        <v>453</v>
      </c>
      <c r="J2074" s="12" t="s">
        <v>23227</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23228</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23228</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23225</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23225</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23229</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23227</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23228</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23229</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23229</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23229</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23225</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23227</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23225</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23225</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23225</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23225</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23225</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23225</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23225</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23225</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23229</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23229</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23227</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23227</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23229</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23230</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23227</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23227</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8558</v>
      </c>
      <c r="E2106" s="16">
        <v>41733</v>
      </c>
      <c r="F2106" s="16">
        <f t="shared" si="135"/>
        <v>41778</v>
      </c>
      <c r="G2106" s="16">
        <f>VLOOKUP(B2106,SAOM!B$2:D3651,3,0)</f>
        <v>41778</v>
      </c>
      <c r="H2106" s="16">
        <f t="shared" si="136"/>
        <v>41793</v>
      </c>
      <c r="I2106" s="16" t="s">
        <v>453</v>
      </c>
      <c r="J2106" s="12" t="s">
        <v>23227</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23227</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23227</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23227</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23227</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23227</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23227</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23227</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23229</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23227</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23227</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41824</v>
      </c>
      <c r="H2117" s="16">
        <f t="shared" si="142"/>
        <v>41839</v>
      </c>
      <c r="I2117" s="16" t="s">
        <v>453</v>
      </c>
      <c r="J2117" s="12" t="s">
        <v>23227</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23225</v>
      </c>
      <c r="K2118" s="37" t="s">
        <v>458</v>
      </c>
      <c r="L2118" s="20" t="str">
        <f>VLOOKUP(B2118,SAOM!B$2:H3660,4,0)</f>
        <v>A agendar</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v>41806</v>
      </c>
      <c r="AA2118" s="29" t="s">
        <v>12746</v>
      </c>
      <c r="AB2118" s="16">
        <v>41807</v>
      </c>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23225</v>
      </c>
      <c r="K2119" s="37" t="s">
        <v>23194</v>
      </c>
      <c r="L2119" s="20" t="str">
        <f>VLOOKUP(B2119,SAOM!B$2:H3661,4,0)</f>
        <v>A agendar</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23225</v>
      </c>
      <c r="K2120" s="37" t="s">
        <v>458</v>
      </c>
      <c r="L2120" s="20" t="str">
        <f>VLOOKUP(B2120,SAOM!B$2:H3662,4,0)</f>
        <v>A agendar</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v>41808</v>
      </c>
      <c r="AA2120" s="29" t="s">
        <v>12746</v>
      </c>
      <c r="AB2120" s="16">
        <v>41808</v>
      </c>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754" activePane="bottomRight" state="frozen"/>
      <selection pane="topRight" activeCell="B1" sqref="B1"/>
      <selection pane="bottomLeft" activeCell="A3" sqref="A3"/>
      <selection pane="bottomRight" activeCell="B768" sqref="B768"/>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23201</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23217</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23195</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157" t="s">
        <v>611</v>
      </c>
      <c r="L464" s="13" t="s">
        <v>20533</v>
      </c>
      <c r="M464" s="95"/>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23214</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449"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449"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95"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23197</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23207</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23222</v>
      </c>
      <c r="M714" s="95" t="s">
        <v>23233</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23221</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23199</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23213</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23198</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23196</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23216</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c r="K744" s="449" t="s">
        <v>22717</v>
      </c>
      <c r="L744" s="95" t="s">
        <v>23167</v>
      </c>
      <c r="M744" s="95"/>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449" t="s">
        <v>22717</v>
      </c>
      <c r="L745" s="95" t="s">
        <v>23174</v>
      </c>
      <c r="M745" s="95" t="s">
        <v>4064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23211</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23249</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23208</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23205</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23200</v>
      </c>
      <c r="M752" s="95" t="s">
        <v>23210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23203</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23219</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23202</v>
      </c>
      <c r="M755" s="349" t="s">
        <v>23209</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23204</v>
      </c>
      <c r="M756" s="95" t="s">
        <v>23218</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23206</v>
      </c>
      <c r="M757" s="349" t="s">
        <v>23215</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23212</v>
      </c>
      <c r="M758" s="95" t="s">
        <v>23215</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23223</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23234</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23220</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23232</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23237</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23235</v>
      </c>
      <c r="K764" s="36" t="s">
        <v>611</v>
      </c>
      <c r="L764" s="95" t="s">
        <v>23236</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t="s">
        <v>23235</v>
      </c>
      <c r="K765" s="36" t="s">
        <v>611</v>
      </c>
      <c r="L765" s="95" t="s">
        <v>13462</v>
      </c>
      <c r="M765" s="95" t="s">
        <v>4064</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t="s">
        <v>23235</v>
      </c>
      <c r="K766" s="36" t="s">
        <v>611</v>
      </c>
      <c r="L766" s="95" t="s">
        <v>13462</v>
      </c>
      <c r="M766" s="95" t="s">
        <v>4064</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t="s">
        <v>23250</v>
      </c>
      <c r="K767" s="36" t="s">
        <v>611</v>
      </c>
      <c r="L767" s="95" t="s">
        <v>8910</v>
      </c>
      <c r="M767" s="95" t="s">
        <v>4064</v>
      </c>
      <c r="N767" s="15"/>
      <c r="O767" s="15"/>
      <c r="P767" s="15"/>
    </row>
    <row r="768" spans="1:16" ht="15.75" customHeight="1" x14ac:dyDescent="0.25">
      <c r="A768" s="20"/>
      <c r="B768" s="22" t="e">
        <f>VLOOKUP(A768,VODANET!C$5:D2864,2,0)</f>
        <v>#N/A</v>
      </c>
      <c r="C768" s="22" t="e">
        <f>VLOOKUP(A768,VODANET!C$5:M2885,11,0)</f>
        <v>#N/A</v>
      </c>
      <c r="D768" s="10" t="e">
        <f>VLOOKUP(A768,VODANET!C$5:O2885,13,0)</f>
        <v>#N/A</v>
      </c>
      <c r="E768" s="356" t="e">
        <f>VLOOKUP(A768,VODANET!C$5:P2885,14,0)</f>
        <v>#N/A</v>
      </c>
      <c r="F768" s="356" t="e">
        <f>VLOOKUP(A768,Anatel!A$3:R3779,18,0)</f>
        <v>#N/A</v>
      </c>
      <c r="G768" s="356"/>
      <c r="H768" s="13" t="e">
        <f>VLOOKUP(A768,VODANET!C$5:AD2885,28,0)</f>
        <v>#N/A</v>
      </c>
      <c r="I768" s="13"/>
      <c r="J768" s="13"/>
      <c r="K768" s="36"/>
      <c r="L768" s="95"/>
      <c r="M768" s="95" t="s">
        <v>4064</v>
      </c>
      <c r="N768" s="15"/>
      <c r="O768" s="15"/>
      <c r="P768" s="15"/>
    </row>
    <row r="769" spans="1:16" ht="15.75" customHeight="1" x14ac:dyDescent="0.25">
      <c r="A769" s="20"/>
      <c r="B769" s="22" t="e">
        <f>VLOOKUP(A769,VODANET!C$5:D2865,2,0)</f>
        <v>#N/A</v>
      </c>
      <c r="C769" s="22" t="e">
        <f>VLOOKUP(A769,VODANET!C$5:M2886,11,0)</f>
        <v>#N/A</v>
      </c>
      <c r="D769" s="10" t="e">
        <f>VLOOKUP(A769,VODANET!C$5:O2886,13,0)</f>
        <v>#N/A</v>
      </c>
      <c r="E769" s="356" t="e">
        <f>VLOOKUP(A769,VODANET!C$5:P2886,14,0)</f>
        <v>#N/A</v>
      </c>
      <c r="F769" s="356" t="e">
        <f>VLOOKUP(A769,Anatel!A$3:R3780,18,0)</f>
        <v>#N/A</v>
      </c>
      <c r="G769" s="356"/>
      <c r="H769" s="13" t="e">
        <f>VLOOKUP(A769,VODANET!C$5:AD2886,28,0)</f>
        <v>#N/A</v>
      </c>
      <c r="I769" s="13"/>
      <c r="J769" s="13"/>
      <c r="K769" s="36"/>
      <c r="L769" s="95"/>
      <c r="M769" s="95" t="s">
        <v>4064</v>
      </c>
      <c r="N769" s="15"/>
      <c r="O769" s="15"/>
      <c r="P769" s="15"/>
    </row>
    <row r="770" spans="1:16" ht="15.75" customHeight="1" x14ac:dyDescent="0.25">
      <c r="A770" s="20"/>
      <c r="B770" s="22" t="e">
        <f>VLOOKUP(A770,VODANET!C$5:D2866,2,0)</f>
        <v>#N/A</v>
      </c>
      <c r="C770" s="22" t="e">
        <f>VLOOKUP(A770,VODANET!C$5:M2887,11,0)</f>
        <v>#N/A</v>
      </c>
      <c r="D770" s="10" t="e">
        <f>VLOOKUP(A770,VODANET!C$5:O2887,13,0)</f>
        <v>#N/A</v>
      </c>
      <c r="E770" s="356" t="e">
        <f>VLOOKUP(A770,VODANET!C$5:P2887,14,0)</f>
        <v>#N/A</v>
      </c>
      <c r="F770" s="356" t="e">
        <f>VLOOKUP(A770,Anatel!A$3:R3781,18,0)</f>
        <v>#N/A</v>
      </c>
      <c r="G770" s="356"/>
      <c r="H770" s="13" t="e">
        <f>VLOOKUP(A770,VODANET!C$5:AD2887,28,0)</f>
        <v>#N/A</v>
      </c>
      <c r="I770" s="13"/>
      <c r="J770" s="13"/>
      <c r="K770" s="36"/>
      <c r="L770" s="95"/>
      <c r="M770" s="95" t="s">
        <v>4064</v>
      </c>
      <c r="N770" s="15"/>
      <c r="O770" s="15"/>
      <c r="P770" s="15"/>
    </row>
    <row r="771" spans="1:16" ht="15.75" customHeight="1" x14ac:dyDescent="0.25">
      <c r="A771" s="20"/>
      <c r="B771" s="22" t="e">
        <f>VLOOKUP(A771,VODANET!C$5:D2867,2,0)</f>
        <v>#N/A</v>
      </c>
      <c r="C771" s="22" t="e">
        <f>VLOOKUP(A771,VODANET!C$5:M2888,11,0)</f>
        <v>#N/A</v>
      </c>
      <c r="D771" s="10" t="e">
        <f>VLOOKUP(A771,VODANET!C$5:O2888,13,0)</f>
        <v>#N/A</v>
      </c>
      <c r="E771" s="356" t="e">
        <f>VLOOKUP(A771,VODANET!C$5:P2888,14,0)</f>
        <v>#N/A</v>
      </c>
      <c r="F771" s="356" t="e">
        <f>VLOOKUP(A771,Anatel!A$3:R3782,18,0)</f>
        <v>#N/A</v>
      </c>
      <c r="G771" s="356"/>
      <c r="H771" s="13" t="e">
        <f>VLOOKUP(A771,VODANET!C$5:AD2888,28,0)</f>
        <v>#N/A</v>
      </c>
      <c r="I771" s="13"/>
      <c r="J771" s="13"/>
      <c r="K771" s="36"/>
      <c r="L771" s="95"/>
      <c r="M771" s="95" t="s">
        <v>4064</v>
      </c>
      <c r="N771" s="15"/>
      <c r="O771" s="15"/>
      <c r="P771" s="15"/>
    </row>
    <row r="772" spans="1:16" ht="15.75" customHeight="1" x14ac:dyDescent="0.25">
      <c r="A772" s="20"/>
      <c r="B772" s="22" t="e">
        <f>VLOOKUP(A772,VODANET!C$5:D2868,2,0)</f>
        <v>#N/A</v>
      </c>
      <c r="C772" s="22" t="e">
        <f>VLOOKUP(A772,VODANET!C$5:M2889,11,0)</f>
        <v>#N/A</v>
      </c>
      <c r="D772" s="10" t="e">
        <f>VLOOKUP(A772,VODANET!C$5:O2889,13,0)</f>
        <v>#N/A</v>
      </c>
      <c r="E772" s="356" t="e">
        <f>VLOOKUP(A772,VODANET!C$5:P2889,14,0)</f>
        <v>#N/A</v>
      </c>
      <c r="F772" s="356" t="e">
        <f>VLOOKUP(A772,Anatel!A$3:R3783,18,0)</f>
        <v>#N/A</v>
      </c>
      <c r="G772" s="356"/>
      <c r="H772" s="13" t="e">
        <f>VLOOKUP(A772,VODANET!C$5:AD2889,28,0)</f>
        <v>#N/A</v>
      </c>
      <c r="I772" s="13"/>
      <c r="J772" s="13"/>
      <c r="K772" s="36"/>
      <c r="L772" s="95"/>
      <c r="M772" s="95" t="s">
        <v>4064</v>
      </c>
      <c r="N772" s="15"/>
      <c r="O772" s="15"/>
      <c r="P772" s="15"/>
    </row>
    <row r="773" spans="1:16" ht="15.75"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4064</v>
      </c>
      <c r="N773" s="15"/>
      <c r="O773" s="15"/>
      <c r="P773" s="15"/>
    </row>
    <row r="774" spans="1:16" ht="15.75"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4064</v>
      </c>
      <c r="N774" s="15"/>
      <c r="O774" s="15"/>
      <c r="P774" s="15"/>
    </row>
    <row r="775" spans="1:16" ht="15.75"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4064</v>
      </c>
      <c r="N775" s="15"/>
      <c r="O775" s="15"/>
      <c r="P775" s="15"/>
    </row>
    <row r="776" spans="1:16" ht="15.75"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4064</v>
      </c>
      <c r="N776" s="15"/>
      <c r="O776" s="15"/>
      <c r="P776" s="15"/>
    </row>
    <row r="777" spans="1:16" ht="15.75"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4064</v>
      </c>
      <c r="N777" s="15"/>
      <c r="O777" s="15"/>
      <c r="P777" s="15"/>
    </row>
    <row r="778" spans="1:16" ht="15.75"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4064</v>
      </c>
      <c r="N778" s="15"/>
      <c r="O778" s="15"/>
      <c r="P778" s="15"/>
    </row>
    <row r="779" spans="1:16" ht="15.75"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4064</v>
      </c>
      <c r="N779" s="15"/>
      <c r="O779" s="15"/>
      <c r="P779" s="15"/>
    </row>
    <row r="780" spans="1:16" ht="15.75"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4064</v>
      </c>
      <c r="N780" s="15"/>
      <c r="O780" s="15"/>
      <c r="P780" s="15"/>
    </row>
    <row r="781" spans="1:16" ht="15.75"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4064</v>
      </c>
      <c r="N781" s="15"/>
      <c r="O781" s="15"/>
      <c r="P781" s="15"/>
    </row>
    <row r="782" spans="1:16" ht="15.75"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4064</v>
      </c>
      <c r="N782" s="15"/>
      <c r="O782" s="15"/>
      <c r="P782" s="15"/>
    </row>
    <row r="783" spans="1:16" ht="15.75"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4064</v>
      </c>
      <c r="N783" s="15"/>
      <c r="O783" s="15"/>
      <c r="P783" s="15"/>
    </row>
    <row r="784" spans="1:16" ht="15.75"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4064</v>
      </c>
      <c r="N784" s="15"/>
      <c r="O784" s="15"/>
      <c r="P784" s="15"/>
    </row>
    <row r="785" spans="1:16" ht="15.75"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4064</v>
      </c>
      <c r="N785" s="15"/>
      <c r="O785" s="15"/>
      <c r="P785" s="15"/>
    </row>
    <row r="786" spans="1:16" ht="15.75"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4064</v>
      </c>
      <c r="N786" s="15"/>
      <c r="O786" s="15"/>
      <c r="P786" s="15"/>
    </row>
    <row r="787" spans="1:16" ht="15.75"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4064</v>
      </c>
      <c r="N787" s="15"/>
      <c r="O787" s="15"/>
      <c r="P787" s="15"/>
    </row>
    <row r="788" spans="1:16" ht="15.75"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4064</v>
      </c>
      <c r="N788" s="15"/>
      <c r="O788" s="15"/>
      <c r="P788" s="15"/>
    </row>
    <row r="789" spans="1:16" ht="15.75"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4064</v>
      </c>
      <c r="N789" s="15"/>
      <c r="O789" s="15"/>
      <c r="P789" s="15"/>
    </row>
    <row r="790" spans="1:16" ht="15.75"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4064</v>
      </c>
      <c r="N790" s="15"/>
      <c r="O790" s="15"/>
      <c r="P790" s="15"/>
    </row>
    <row r="791" spans="1:16" ht="15.75"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4064</v>
      </c>
      <c r="N791" s="15"/>
      <c r="O791" s="15"/>
      <c r="P791" s="15"/>
    </row>
    <row r="792" spans="1:16" ht="15.75"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4064</v>
      </c>
      <c r="N792" s="15"/>
      <c r="O792" s="15"/>
      <c r="P792" s="15"/>
    </row>
    <row r="793" spans="1:16" ht="15.75"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4064</v>
      </c>
      <c r="N793" s="15"/>
      <c r="O793" s="15"/>
      <c r="P793" s="15"/>
    </row>
    <row r="794" spans="1:16" ht="15.75"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4064</v>
      </c>
      <c r="N794" s="15"/>
      <c r="O794" s="15"/>
      <c r="P794" s="15"/>
    </row>
    <row r="795" spans="1:16" ht="15.75"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4064</v>
      </c>
      <c r="N795" s="15"/>
      <c r="O795" s="15"/>
      <c r="P795" s="15"/>
    </row>
    <row r="796" spans="1:16" ht="15.75"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4064</v>
      </c>
      <c r="N796" s="15"/>
      <c r="O796" s="15"/>
      <c r="P796" s="15"/>
    </row>
    <row r="797" spans="1:16" ht="15.75"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4064</v>
      </c>
      <c r="N797" s="15"/>
      <c r="O797" s="15"/>
      <c r="P797" s="15"/>
    </row>
    <row r="798" spans="1:16" ht="15.75"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4064</v>
      </c>
      <c r="N798" s="15"/>
      <c r="O798" s="15"/>
      <c r="P798" s="15"/>
    </row>
    <row r="799" spans="1:16" ht="15.75"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4064</v>
      </c>
      <c r="N799" s="15"/>
      <c r="O799" s="15"/>
      <c r="P799" s="15"/>
    </row>
    <row r="800" spans="1:16" ht="15.75"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4064</v>
      </c>
      <c r="N800" s="15"/>
      <c r="O800" s="15"/>
      <c r="P800" s="15"/>
    </row>
    <row r="801" spans="1:16" ht="15.75"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4064</v>
      </c>
      <c r="N801" s="15"/>
      <c r="O801" s="15"/>
      <c r="P801" s="15"/>
    </row>
    <row r="802" spans="1:16" ht="15.75"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4064</v>
      </c>
      <c r="N802" s="15"/>
      <c r="O802" s="15"/>
      <c r="P802" s="15"/>
    </row>
    <row r="803" spans="1:16" ht="15.75"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4064</v>
      </c>
      <c r="N803" s="15"/>
      <c r="O803" s="15"/>
      <c r="P803" s="15"/>
    </row>
    <row r="804" spans="1:16" ht="15.75"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4064</v>
      </c>
      <c r="N804" s="15"/>
      <c r="O804" s="15"/>
      <c r="P804" s="15"/>
    </row>
    <row r="805" spans="1:16" ht="15.75"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4064</v>
      </c>
      <c r="N805" s="15"/>
      <c r="O805" s="15"/>
      <c r="P805" s="15"/>
    </row>
    <row r="806" spans="1:16" ht="15.75"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4064</v>
      </c>
      <c r="N806" s="15"/>
      <c r="O806" s="15"/>
      <c r="P806" s="15"/>
    </row>
    <row r="807" spans="1:16" ht="15.75"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4064</v>
      </c>
      <c r="N807" s="15"/>
      <c r="O807" s="15"/>
      <c r="P807" s="15"/>
    </row>
    <row r="808" spans="1:16" ht="15.75"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4064</v>
      </c>
      <c r="N808" s="15"/>
      <c r="O808" s="15"/>
      <c r="P808" s="15"/>
    </row>
    <row r="809" spans="1:16" ht="15.75"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4064</v>
      </c>
      <c r="N809" s="15"/>
      <c r="O809" s="15"/>
      <c r="P809" s="15"/>
    </row>
    <row r="810" spans="1:16" ht="15.75"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4064</v>
      </c>
      <c r="N810" s="15"/>
      <c r="O810" s="15"/>
      <c r="P810" s="15"/>
    </row>
    <row r="811" spans="1:16" ht="15.75"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4064</v>
      </c>
      <c r="N811" s="15"/>
      <c r="O811" s="15"/>
      <c r="P811" s="15"/>
    </row>
    <row r="812" spans="1:16" ht="15.75"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4064</v>
      </c>
      <c r="N812" s="15"/>
      <c r="O812" s="15"/>
      <c r="P812" s="15"/>
    </row>
    <row r="813" spans="1:16" ht="15.75"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4064</v>
      </c>
      <c r="N813" s="15"/>
      <c r="O813" s="15"/>
      <c r="P813" s="15"/>
    </row>
    <row r="814" spans="1:16" ht="15.75"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4064</v>
      </c>
      <c r="N814" s="15"/>
      <c r="O814" s="15"/>
      <c r="P814" s="15"/>
    </row>
    <row r="815" spans="1:16" ht="15.75"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4064</v>
      </c>
      <c r="N815" s="15"/>
      <c r="O815" s="15"/>
      <c r="P815" s="15"/>
    </row>
    <row r="816" spans="1:16" ht="15.75"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4064</v>
      </c>
      <c r="N816" s="15"/>
      <c r="O816" s="15"/>
      <c r="P816" s="15"/>
    </row>
    <row r="817" spans="1:16" ht="15.75"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4064</v>
      </c>
      <c r="N817" s="15"/>
      <c r="O817" s="15"/>
      <c r="P817" s="15"/>
    </row>
    <row r="818" spans="1:16" ht="15.75"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4064</v>
      </c>
      <c r="N818" s="15"/>
      <c r="O818" s="15"/>
      <c r="P818" s="15"/>
    </row>
    <row r="819" spans="1:16" ht="15.75"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4064</v>
      </c>
      <c r="N819" s="15"/>
      <c r="O819" s="15"/>
      <c r="P819" s="15"/>
    </row>
    <row r="820" spans="1:16" ht="15.75"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4064</v>
      </c>
      <c r="N820" s="15"/>
      <c r="O820" s="15"/>
      <c r="P820" s="15"/>
    </row>
    <row r="821" spans="1:16" ht="15.75"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4064</v>
      </c>
      <c r="N821" s="15"/>
      <c r="O821" s="15"/>
      <c r="P821" s="15"/>
    </row>
    <row r="822" spans="1:16" ht="15.75"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4064</v>
      </c>
      <c r="N822" s="15"/>
      <c r="O822" s="15"/>
      <c r="P822" s="15"/>
    </row>
    <row r="823" spans="1:16" ht="15.75"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4064</v>
      </c>
      <c r="N823" s="15"/>
      <c r="O823" s="15"/>
      <c r="P823" s="15"/>
    </row>
    <row r="824" spans="1:16" ht="15.75"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4064</v>
      </c>
      <c r="N824" s="15"/>
      <c r="O824" s="15"/>
      <c r="P824" s="15"/>
    </row>
    <row r="825" spans="1:16" ht="15.75"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4064</v>
      </c>
      <c r="N825" s="15"/>
      <c r="O825" s="15"/>
      <c r="P825" s="15"/>
    </row>
    <row r="826" spans="1:16" ht="15.75"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4064</v>
      </c>
      <c r="N826" s="15"/>
      <c r="O826" s="15"/>
      <c r="P826" s="15"/>
    </row>
    <row r="827" spans="1:16" ht="15.75"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4064</v>
      </c>
      <c r="N827" s="15"/>
      <c r="O827" s="15"/>
      <c r="P827" s="15"/>
    </row>
    <row r="828" spans="1:16" ht="15.75"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4064</v>
      </c>
      <c r="N828" s="15"/>
      <c r="O828" s="15"/>
      <c r="P828" s="15"/>
    </row>
    <row r="829" spans="1:16" ht="15.75"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4064</v>
      </c>
      <c r="N829" s="15"/>
      <c r="O829" s="15"/>
      <c r="P829" s="15"/>
    </row>
    <row r="830" spans="1:16" ht="15.75"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4064</v>
      </c>
      <c r="N830" s="15"/>
      <c r="O830" s="15"/>
      <c r="P830" s="15"/>
    </row>
    <row r="831" spans="1:16" ht="15.75"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4064</v>
      </c>
      <c r="N831" s="15"/>
      <c r="O831" s="15"/>
      <c r="P831" s="15"/>
    </row>
    <row r="832" spans="1:16" ht="15.75"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4064</v>
      </c>
      <c r="N832" s="15"/>
      <c r="O832" s="15"/>
      <c r="P832" s="15"/>
    </row>
    <row r="833" spans="1:16" ht="15.75"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4064</v>
      </c>
      <c r="N833" s="15"/>
      <c r="O833" s="15"/>
      <c r="P833" s="15"/>
    </row>
    <row r="834" spans="1:16" ht="15.75"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4064</v>
      </c>
      <c r="N834" s="15"/>
      <c r="O834" s="15"/>
      <c r="P834" s="15"/>
    </row>
    <row r="835" spans="1:16" ht="15.75"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4064</v>
      </c>
      <c r="N835" s="15"/>
      <c r="O835" s="15"/>
      <c r="P835" s="15"/>
    </row>
    <row r="836" spans="1:16" ht="15.75"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4064</v>
      </c>
      <c r="N836" s="15"/>
      <c r="O836" s="15"/>
      <c r="P836" s="15"/>
    </row>
    <row r="837" spans="1:16" ht="15.75"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4064</v>
      </c>
      <c r="N837" s="15"/>
      <c r="O837" s="15"/>
      <c r="P837" s="15"/>
    </row>
    <row r="838" spans="1:16" ht="15.75"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4064</v>
      </c>
      <c r="N838" s="15"/>
      <c r="O838" s="15"/>
      <c r="P838" s="15"/>
    </row>
    <row r="839" spans="1:16" ht="15.75"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4064</v>
      </c>
      <c r="N839" s="15"/>
      <c r="O839" s="15"/>
      <c r="P839" s="15"/>
    </row>
    <row r="840" spans="1:16" ht="15.75"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4064</v>
      </c>
      <c r="N840" s="15"/>
      <c r="O840" s="15"/>
      <c r="P840" s="15"/>
    </row>
    <row r="841" spans="1:16" ht="15.75"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4064</v>
      </c>
      <c r="N841" s="15"/>
      <c r="O841" s="15"/>
      <c r="P841" s="15"/>
    </row>
    <row r="842" spans="1:16" ht="15.75"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4064</v>
      </c>
      <c r="N842" s="15"/>
      <c r="O842" s="15"/>
      <c r="P842" s="15"/>
    </row>
    <row r="843" spans="1:16" ht="15.75"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4064</v>
      </c>
      <c r="N843" s="15"/>
      <c r="O843" s="15"/>
      <c r="P843" s="15"/>
    </row>
    <row r="844" spans="1:16" ht="15.75"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4064</v>
      </c>
      <c r="N844" s="15"/>
      <c r="O844" s="15"/>
      <c r="P844" s="15"/>
    </row>
    <row r="845" spans="1:16" ht="15.75"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4064</v>
      </c>
      <c r="N845" s="15"/>
      <c r="O845" s="15"/>
      <c r="P845" s="15"/>
    </row>
    <row r="846" spans="1:16" ht="15.75"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4064</v>
      </c>
      <c r="N846" s="15"/>
      <c r="O846" s="15"/>
      <c r="P846" s="15"/>
    </row>
    <row r="847" spans="1:16" ht="15.75"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4064</v>
      </c>
      <c r="N847" s="15"/>
      <c r="O847" s="15"/>
      <c r="P847" s="15"/>
    </row>
    <row r="848" spans="1:16" ht="15.75"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4064</v>
      </c>
      <c r="N848" s="15"/>
      <c r="O848" s="15"/>
      <c r="P848" s="15"/>
    </row>
    <row r="849" spans="1:16" ht="15.75"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4064</v>
      </c>
      <c r="N849" s="15"/>
      <c r="O849" s="15"/>
      <c r="P849" s="15"/>
    </row>
    <row r="850" spans="1:16" ht="15.75"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4064</v>
      </c>
      <c r="N850" s="15"/>
      <c r="O850" s="15"/>
      <c r="P850" s="15"/>
    </row>
    <row r="851" spans="1:16" ht="15.75"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4064</v>
      </c>
      <c r="N851" s="15"/>
      <c r="O851" s="15"/>
      <c r="P851" s="15"/>
    </row>
    <row r="852" spans="1:16" ht="15.75"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4064</v>
      </c>
      <c r="N852" s="15"/>
      <c r="O852" s="15"/>
      <c r="P852" s="15"/>
    </row>
    <row r="853" spans="1:16" ht="15.75"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4064</v>
      </c>
      <c r="N853" s="15"/>
      <c r="O853" s="15"/>
      <c r="P853" s="15"/>
    </row>
    <row r="854" spans="1:16" ht="15.75"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4064</v>
      </c>
      <c r="N854" s="15"/>
      <c r="O854" s="15"/>
      <c r="P854" s="15"/>
    </row>
    <row r="855" spans="1:16" ht="15.75"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4064</v>
      </c>
      <c r="N855" s="15"/>
      <c r="O855" s="15"/>
      <c r="P855" s="15"/>
    </row>
    <row r="856" spans="1:16" ht="15.75"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4064</v>
      </c>
      <c r="N856" s="15"/>
      <c r="O856" s="15"/>
      <c r="P856" s="15"/>
    </row>
    <row r="857" spans="1:16" ht="15.75"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4064</v>
      </c>
      <c r="N857" s="15"/>
      <c r="O857" s="15"/>
      <c r="P857" s="15"/>
    </row>
    <row r="858" spans="1:16" ht="15.75"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4064</v>
      </c>
      <c r="N858" s="15"/>
      <c r="O858" s="15"/>
      <c r="P858" s="15"/>
    </row>
    <row r="859" spans="1:16" ht="15.75"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4064</v>
      </c>
      <c r="N859" s="15"/>
      <c r="O859" s="15"/>
      <c r="P859" s="15"/>
    </row>
    <row r="860" spans="1:16" ht="15.75"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4064</v>
      </c>
      <c r="N860" s="15"/>
      <c r="O860" s="15"/>
      <c r="P860" s="15"/>
    </row>
    <row r="861" spans="1:16" ht="15.75"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4064</v>
      </c>
      <c r="N861" s="15"/>
      <c r="O861" s="15"/>
      <c r="P861" s="15"/>
    </row>
    <row r="862" spans="1:16" ht="15.75"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4064</v>
      </c>
      <c r="N862" s="15"/>
      <c r="O862" s="15"/>
      <c r="P862" s="15"/>
    </row>
    <row r="863" spans="1:16" ht="15.75"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4064</v>
      </c>
      <c r="N863" s="15"/>
      <c r="O863" s="15"/>
      <c r="P863" s="15"/>
    </row>
    <row r="864" spans="1:16" ht="15.75"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4064</v>
      </c>
      <c r="N864" s="15"/>
      <c r="O864" s="15"/>
      <c r="P864" s="15"/>
    </row>
    <row r="865" spans="1:16" ht="15.75"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4064</v>
      </c>
      <c r="N865" s="15"/>
      <c r="O865" s="15"/>
      <c r="P865" s="15"/>
    </row>
    <row r="866" spans="1:16" ht="15.75"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4064</v>
      </c>
      <c r="N866" s="15"/>
      <c r="O866" s="15"/>
      <c r="P866" s="15"/>
    </row>
    <row r="867" spans="1:16" ht="15.75"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4064</v>
      </c>
      <c r="N867" s="15"/>
      <c r="O867" s="15"/>
      <c r="P867" s="15"/>
    </row>
    <row r="868" spans="1:16" ht="15.75"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4064</v>
      </c>
      <c r="N868" s="15"/>
      <c r="O868" s="15"/>
      <c r="P868" s="15"/>
    </row>
    <row r="869" spans="1:16" ht="15.75"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4064</v>
      </c>
      <c r="N869" s="15"/>
      <c r="O869" s="15"/>
      <c r="P869" s="15"/>
    </row>
    <row r="870" spans="1:16" ht="15.75"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4064</v>
      </c>
      <c r="N870" s="15"/>
      <c r="O870" s="15"/>
      <c r="P870" s="15"/>
    </row>
    <row r="871" spans="1:16" ht="15.75"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4064</v>
      </c>
      <c r="N871" s="15"/>
      <c r="O871" s="15"/>
      <c r="P871" s="15"/>
    </row>
    <row r="872" spans="1:16" ht="15.75"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4064</v>
      </c>
      <c r="N872" s="15"/>
      <c r="O872" s="15"/>
      <c r="P872" s="15"/>
    </row>
    <row r="873" spans="1:16" ht="15.75"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4064</v>
      </c>
      <c r="N873" s="15"/>
      <c r="O873" s="15"/>
      <c r="P873" s="15"/>
    </row>
    <row r="874" spans="1:16" ht="15.75"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4064</v>
      </c>
      <c r="N874" s="15"/>
      <c r="O874" s="15"/>
      <c r="P874" s="15"/>
    </row>
    <row r="875" spans="1:16" ht="15.75"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4064</v>
      </c>
      <c r="N875" s="15"/>
      <c r="O875" s="15"/>
      <c r="P875" s="15"/>
    </row>
    <row r="876" spans="1:16" ht="15.75"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4064</v>
      </c>
      <c r="N876" s="15"/>
      <c r="O876" s="15"/>
      <c r="P876" s="15"/>
    </row>
    <row r="877" spans="1:16" ht="15.75"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4064</v>
      </c>
      <c r="N877" s="15"/>
      <c r="O877" s="15"/>
      <c r="P877" s="15"/>
    </row>
    <row r="878" spans="1:16" ht="15.75"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4064</v>
      </c>
      <c r="N878" s="15"/>
      <c r="O878" s="15"/>
      <c r="P878" s="15"/>
    </row>
    <row r="879" spans="1:16" ht="15.75"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4064</v>
      </c>
      <c r="N879" s="15"/>
      <c r="O879" s="15"/>
      <c r="P879" s="15"/>
    </row>
    <row r="880" spans="1:16" ht="15.75"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4064</v>
      </c>
      <c r="N880" s="15"/>
      <c r="O880" s="15"/>
      <c r="P880" s="15"/>
    </row>
    <row r="881" spans="1:16" ht="15.75"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4064</v>
      </c>
      <c r="N881" s="15"/>
      <c r="O881" s="15"/>
      <c r="P881" s="15"/>
    </row>
    <row r="882" spans="1:16" ht="15.75"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4064</v>
      </c>
      <c r="N882" s="15"/>
      <c r="O882" s="15"/>
      <c r="P882" s="15"/>
    </row>
    <row r="883" spans="1:16" ht="15.75"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4064</v>
      </c>
      <c r="N883" s="15"/>
      <c r="O883" s="15"/>
      <c r="P883" s="15"/>
    </row>
    <row r="884" spans="1:16" ht="15.75"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4064</v>
      </c>
      <c r="N884" s="15"/>
      <c r="O884" s="15"/>
      <c r="P884" s="15"/>
    </row>
    <row r="885" spans="1:16" ht="15.75"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4064</v>
      </c>
      <c r="N885" s="15"/>
      <c r="O885" s="15"/>
      <c r="P885" s="15"/>
    </row>
    <row r="886" spans="1:16" ht="15.75"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4064</v>
      </c>
      <c r="N886" s="15"/>
      <c r="O886" s="15"/>
      <c r="P886" s="15"/>
    </row>
    <row r="887" spans="1:16" ht="15.75"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4064</v>
      </c>
      <c r="N887" s="15"/>
      <c r="O887" s="15"/>
      <c r="P887" s="15"/>
    </row>
    <row r="888" spans="1:16" ht="15.75"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4064</v>
      </c>
      <c r="N888" s="15"/>
      <c r="O888" s="15"/>
      <c r="P888" s="15"/>
    </row>
    <row r="889" spans="1:16" ht="15.75"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4064</v>
      </c>
      <c r="N889" s="15"/>
      <c r="O889" s="15"/>
      <c r="P889" s="15"/>
    </row>
    <row r="890" spans="1:16" ht="15.75"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4064</v>
      </c>
      <c r="N890" s="15"/>
      <c r="O890" s="15"/>
      <c r="P890" s="15"/>
    </row>
    <row r="891" spans="1:16" ht="15.75"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4064</v>
      </c>
      <c r="N891" s="15"/>
      <c r="O891" s="15"/>
      <c r="P891" s="15"/>
    </row>
    <row r="892" spans="1:16" ht="15.75"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4064</v>
      </c>
      <c r="N892" s="15"/>
      <c r="O892" s="15"/>
      <c r="P892" s="15"/>
    </row>
    <row r="893" spans="1:16" ht="15.75"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4064</v>
      </c>
      <c r="N893" s="15"/>
      <c r="O893" s="15"/>
      <c r="P893" s="15"/>
    </row>
    <row r="894" spans="1:16" ht="15.75"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4064</v>
      </c>
      <c r="N894" s="15"/>
      <c r="O894" s="15"/>
      <c r="P894" s="15"/>
    </row>
    <row r="895" spans="1:16" ht="15.75"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4064</v>
      </c>
      <c r="N895" s="15"/>
      <c r="O895" s="15"/>
      <c r="P895" s="15"/>
    </row>
    <row r="896" spans="1:16" ht="15.75"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4064</v>
      </c>
      <c r="N896" s="15"/>
      <c r="O896" s="15"/>
      <c r="P896" s="15"/>
    </row>
    <row r="897" spans="1:16" ht="15.75"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4064</v>
      </c>
      <c r="N897" s="15"/>
      <c r="O897" s="15"/>
      <c r="P897" s="15"/>
    </row>
    <row r="898" spans="1:16" ht="15.75"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4064</v>
      </c>
      <c r="N898" s="15"/>
      <c r="O898" s="15"/>
      <c r="P898" s="15"/>
    </row>
    <row r="899" spans="1:16" ht="15.75"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4064</v>
      </c>
      <c r="N899" s="15"/>
      <c r="O899" s="15"/>
      <c r="P899" s="15"/>
    </row>
    <row r="900" spans="1:16" ht="15.75"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4064</v>
      </c>
      <c r="N900" s="15"/>
      <c r="O900" s="15"/>
      <c r="P900" s="15"/>
    </row>
    <row r="901" spans="1:16" ht="15.75"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4064</v>
      </c>
      <c r="N901" s="15"/>
      <c r="O901" s="15"/>
      <c r="P901" s="15"/>
    </row>
    <row r="902" spans="1:16" ht="15.75"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4064</v>
      </c>
      <c r="N902" s="15"/>
      <c r="O902" s="15"/>
      <c r="P902" s="15"/>
    </row>
    <row r="903" spans="1:16" ht="15.75"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4064</v>
      </c>
      <c r="N903" s="15"/>
      <c r="O903" s="15"/>
      <c r="P903" s="15"/>
    </row>
    <row r="904" spans="1:16" ht="15.75"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4064</v>
      </c>
      <c r="N904" s="15"/>
      <c r="O904" s="15"/>
      <c r="P904" s="15"/>
    </row>
    <row r="905" spans="1:16" ht="15.75"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4064</v>
      </c>
      <c r="N905" s="15"/>
      <c r="O905" s="15"/>
      <c r="P905" s="15"/>
    </row>
    <row r="906" spans="1:16" ht="15.75"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4064</v>
      </c>
      <c r="N906" s="15"/>
      <c r="O906" s="15"/>
      <c r="P906" s="15"/>
    </row>
    <row r="907" spans="1:16" ht="15.75"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4064</v>
      </c>
      <c r="N907" s="15"/>
      <c r="O907" s="15"/>
      <c r="P907" s="15"/>
    </row>
    <row r="908" spans="1:16" ht="15.75"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4064</v>
      </c>
      <c r="N908" s="15"/>
      <c r="O908" s="15"/>
      <c r="P908" s="15"/>
    </row>
    <row r="909" spans="1:16" ht="15.75"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4064</v>
      </c>
      <c r="N909" s="15"/>
      <c r="O909" s="15"/>
      <c r="P909" s="15"/>
    </row>
    <row r="910" spans="1:16" ht="15.75"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4064</v>
      </c>
      <c r="N910" s="15"/>
      <c r="O910" s="15"/>
      <c r="P910" s="15"/>
    </row>
    <row r="911" spans="1:16" ht="15.75"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4064</v>
      </c>
      <c r="N911" s="15"/>
      <c r="O911" s="15"/>
      <c r="P911" s="15"/>
    </row>
    <row r="912" spans="1:16" ht="15.75"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4064</v>
      </c>
      <c r="N912" s="15"/>
      <c r="O912" s="15"/>
      <c r="P912" s="15"/>
    </row>
    <row r="913" spans="1:16" ht="15.75"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4064</v>
      </c>
      <c r="N913" s="15"/>
      <c r="O913" s="15"/>
      <c r="P913" s="15"/>
    </row>
    <row r="914" spans="1:16" ht="15.75"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4064</v>
      </c>
      <c r="N914" s="15"/>
      <c r="O914" s="15"/>
      <c r="P914" s="15"/>
    </row>
    <row r="915" spans="1:16" ht="15.75"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4064</v>
      </c>
      <c r="N915" s="15"/>
      <c r="O915" s="15"/>
      <c r="P915" s="15"/>
    </row>
    <row r="916" spans="1:16" ht="15.75"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4064</v>
      </c>
      <c r="N916" s="15"/>
      <c r="O916" s="15"/>
      <c r="P916" s="15"/>
    </row>
    <row r="917" spans="1:16" ht="15.75"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4064</v>
      </c>
      <c r="N917" s="15"/>
      <c r="O917" s="15"/>
      <c r="P917" s="15"/>
    </row>
    <row r="918" spans="1:16" ht="15.75"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4064</v>
      </c>
      <c r="N918" s="15"/>
      <c r="O918" s="15"/>
      <c r="P918" s="15"/>
    </row>
    <row r="919" spans="1:16" ht="15.75"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4064</v>
      </c>
      <c r="N919" s="15"/>
      <c r="O919" s="15"/>
      <c r="P919" s="15"/>
    </row>
    <row r="920" spans="1:16" ht="15.75"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4064</v>
      </c>
      <c r="N920" s="15"/>
      <c r="O920" s="15"/>
      <c r="P920" s="15"/>
    </row>
    <row r="921" spans="1:16" ht="15.75"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4064</v>
      </c>
      <c r="N921" s="15"/>
      <c r="O921" s="15"/>
      <c r="P921" s="15"/>
    </row>
    <row r="922" spans="1:16" ht="15.75"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4064</v>
      </c>
      <c r="N922" s="15"/>
      <c r="O922" s="15"/>
      <c r="P922" s="15"/>
    </row>
    <row r="923" spans="1:16" ht="15.75"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4064</v>
      </c>
      <c r="N923" s="15"/>
      <c r="O923" s="15"/>
      <c r="P923" s="15"/>
    </row>
    <row r="924" spans="1:16" ht="15.75"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4064</v>
      </c>
      <c r="N924" s="15"/>
      <c r="O924" s="15"/>
      <c r="P924" s="15"/>
    </row>
    <row r="925" spans="1:16" ht="15.75"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4064</v>
      </c>
      <c r="N925" s="15"/>
      <c r="O925" s="15"/>
      <c r="P925" s="15"/>
    </row>
    <row r="926" spans="1:16" ht="15.75"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4064</v>
      </c>
      <c r="N926" s="15"/>
      <c r="O926" s="15"/>
      <c r="P926" s="15"/>
    </row>
    <row r="927" spans="1:16" ht="15.75"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4064</v>
      </c>
      <c r="N927" s="15"/>
      <c r="O927" s="15"/>
      <c r="P927" s="15"/>
    </row>
    <row r="928" spans="1:16" ht="15.75"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4064</v>
      </c>
      <c r="N928" s="15"/>
      <c r="O928" s="15"/>
      <c r="P928" s="15"/>
    </row>
    <row r="929" spans="1:16" ht="15.75"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4064</v>
      </c>
      <c r="N929" s="15"/>
      <c r="O929" s="15"/>
      <c r="P929" s="15"/>
    </row>
    <row r="930" spans="1:16" ht="15.75"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4064</v>
      </c>
      <c r="N930" s="15"/>
      <c r="O930" s="15"/>
      <c r="P930" s="15"/>
    </row>
    <row r="931" spans="1:16" ht="15.75"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4064</v>
      </c>
      <c r="N931" s="15"/>
      <c r="O931" s="15"/>
      <c r="P931" s="15"/>
    </row>
    <row r="932" spans="1:16" ht="15.75"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4064</v>
      </c>
      <c r="N932" s="15"/>
      <c r="O932" s="15"/>
      <c r="P932" s="15"/>
    </row>
    <row r="933" spans="1:16" ht="15.75"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4064</v>
      </c>
      <c r="N933" s="15"/>
      <c r="O933" s="15"/>
      <c r="P933" s="15"/>
    </row>
    <row r="934" spans="1:16" ht="15.75"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4064</v>
      </c>
      <c r="N934" s="15"/>
      <c r="O934" s="15"/>
      <c r="P934" s="15"/>
    </row>
    <row r="935" spans="1:16" ht="15.75"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4064</v>
      </c>
      <c r="N935" s="15"/>
      <c r="O935" s="15"/>
      <c r="P935" s="15"/>
    </row>
    <row r="936" spans="1:16" ht="15.75"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4064</v>
      </c>
      <c r="N936" s="15"/>
      <c r="O936" s="15"/>
      <c r="P936" s="15"/>
    </row>
    <row r="937" spans="1:16" ht="15.75"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4064</v>
      </c>
      <c r="N937" s="15"/>
      <c r="O937" s="15"/>
      <c r="P937" s="15"/>
    </row>
    <row r="938" spans="1:16" ht="15.75"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4064</v>
      </c>
      <c r="N938" s="15"/>
      <c r="O938" s="15"/>
      <c r="P938" s="15"/>
    </row>
    <row r="939" spans="1:16" ht="15.75"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4064</v>
      </c>
      <c r="N939" s="15"/>
      <c r="O939" s="15"/>
      <c r="P939" s="15"/>
    </row>
    <row r="940" spans="1:16" ht="15.75"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4064</v>
      </c>
      <c r="N940" s="15"/>
      <c r="O940" s="15"/>
      <c r="P940" s="15"/>
    </row>
    <row r="941" spans="1:16" ht="15.75"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4064</v>
      </c>
      <c r="N941" s="15"/>
      <c r="O941" s="15"/>
      <c r="P941" s="15"/>
    </row>
    <row r="942" spans="1:16" ht="15.75"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4064</v>
      </c>
      <c r="N942" s="15"/>
      <c r="O942" s="15"/>
      <c r="P942" s="15"/>
    </row>
    <row r="943" spans="1:16" ht="15.75"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4064</v>
      </c>
      <c r="N943" s="15"/>
      <c r="O943" s="15"/>
      <c r="P943" s="15"/>
    </row>
    <row r="944" spans="1:16" ht="15.75"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4064</v>
      </c>
      <c r="N944" s="15"/>
      <c r="O944" s="15"/>
      <c r="P944" s="15"/>
    </row>
    <row r="945" spans="1:16" ht="15.75"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4064</v>
      </c>
      <c r="N945" s="15"/>
      <c r="O945" s="15"/>
      <c r="P945" s="15"/>
    </row>
    <row r="946" spans="1:16" ht="15.75"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4064</v>
      </c>
      <c r="N946" s="15"/>
      <c r="O946" s="15"/>
      <c r="P946" s="15"/>
    </row>
    <row r="947" spans="1:16" ht="15.75"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4064</v>
      </c>
      <c r="N947" s="15"/>
      <c r="O947" s="15"/>
      <c r="P947" s="15"/>
    </row>
    <row r="948" spans="1:16" ht="15.75"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4064</v>
      </c>
      <c r="N948" s="15"/>
      <c r="O948" s="15"/>
      <c r="P948" s="15"/>
    </row>
    <row r="949" spans="1:16" ht="15.75"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4064</v>
      </c>
      <c r="N949" s="15"/>
      <c r="O949" s="15"/>
      <c r="P949" s="15"/>
    </row>
    <row r="950" spans="1:16" ht="15.75"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4064</v>
      </c>
      <c r="N950" s="15"/>
      <c r="O950" s="15"/>
      <c r="P950" s="15"/>
    </row>
    <row r="951" spans="1:16" ht="15.75"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4064</v>
      </c>
      <c r="N951" s="15"/>
      <c r="O951" s="15"/>
      <c r="P951" s="15"/>
    </row>
    <row r="952" spans="1:16" ht="15.75"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4064</v>
      </c>
      <c r="N952" s="15"/>
      <c r="O952" s="15"/>
      <c r="P952" s="15"/>
    </row>
    <row r="953" spans="1:16" ht="15.75"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4064</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403</v>
      </c>
    </row>
    <row r="3" spans="2:16" ht="22.5" customHeight="1" thickBot="1" x14ac:dyDescent="0.3">
      <c r="B3" s="135" t="s">
        <v>6415</v>
      </c>
      <c r="C3" s="150">
        <f>COUNTIF(VODANET!K5:K4966,"ACEITO")</f>
        <v>1997</v>
      </c>
      <c r="D3" s="150">
        <f>1200-C2</f>
        <v>797</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1">
        <v>40</v>
      </c>
      <c r="D27" s="462"/>
      <c r="E27" s="461">
        <v>40</v>
      </c>
      <c r="F27" s="462"/>
      <c r="G27" s="461">
        <v>40</v>
      </c>
      <c r="H27" s="462"/>
      <c r="I27" s="461">
        <v>40</v>
      </c>
      <c r="J27" s="462"/>
      <c r="K27" s="461">
        <v>40</v>
      </c>
      <c r="L27" s="462"/>
      <c r="M27" s="110">
        <f>SUM(C27:L27)</f>
        <v>200</v>
      </c>
    </row>
    <row r="28" spans="2:14" ht="16.5" customHeight="1" x14ac:dyDescent="0.25">
      <c r="B28" s="104" t="s">
        <v>5490</v>
      </c>
      <c r="C28" s="461">
        <f>COUNTIFS(VODANET!$AB$5:$AB$4966,"&gt;="&amp;Mensal!C26,VODANET!$AB$5:$AB$4966,"&lt;="&amp;Mensal!D26)</f>
        <v>56</v>
      </c>
      <c r="D28" s="462"/>
      <c r="E28" s="461">
        <f>COUNTIFS(VODANET!$AB$5:$AB$4966,"&gt;="&amp;Mensal!E26,VODANET!$AB$5:$AB$4966,"&lt;="&amp;Mensal!F26)</f>
        <v>41</v>
      </c>
      <c r="F28" s="462"/>
      <c r="G28" s="461">
        <f>COUNTIFS(VODANET!$AB$5:$AB$4966,"&gt;="&amp;Mensal!G26,VODANET!$AB$5:$AB$4966,"&lt;="&amp;Mensal!H26)</f>
        <v>57</v>
      </c>
      <c r="H28" s="462"/>
      <c r="I28" s="461">
        <f>COUNTIFS(VODANET!$AB$5:$AB$4966,"&gt;="&amp;Mensal!I26,VODANET!$AB$5:$AB$4966,"&lt;="&amp;Mensal!J26)</f>
        <v>21</v>
      </c>
      <c r="J28" s="462"/>
      <c r="K28" s="461">
        <f>COUNTIFS(VODANET!$AB$5:$AB$4966,"&gt;="&amp;Mensal!K26,VODANET!$AB$5:$AB$4966,"&lt;="&amp;Mensal!L26)</f>
        <v>21</v>
      </c>
      <c r="L28" s="462"/>
      <c r="M28" s="110">
        <f>SUM(C28:L28)</f>
        <v>196</v>
      </c>
    </row>
    <row r="29" spans="2:14" ht="16.5" customHeight="1" thickBot="1" x14ac:dyDescent="0.3">
      <c r="B29" s="105" t="s">
        <v>6760</v>
      </c>
      <c r="C29" s="459">
        <v>0</v>
      </c>
      <c r="D29" s="460"/>
      <c r="E29" s="459">
        <v>0</v>
      </c>
      <c r="F29" s="460"/>
      <c r="G29" s="459">
        <v>0</v>
      </c>
      <c r="H29" s="460"/>
      <c r="I29" s="459">
        <v>0</v>
      </c>
      <c r="J29" s="460"/>
      <c r="K29" s="459">
        <v>6</v>
      </c>
      <c r="L29" s="460"/>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1997</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1">
        <v>18</v>
      </c>
      <c r="D39" s="462"/>
      <c r="E39" s="461">
        <v>58</v>
      </c>
      <c r="F39" s="462"/>
      <c r="G39" s="461">
        <v>58</v>
      </c>
      <c r="H39" s="462"/>
      <c r="I39" s="461">
        <v>56</v>
      </c>
      <c r="J39" s="462"/>
      <c r="K39" s="110">
        <f>SUM(C39:J39)</f>
        <v>190</v>
      </c>
    </row>
    <row r="40" spans="2:11" ht="16.5" customHeight="1" x14ac:dyDescent="0.25">
      <c r="B40" s="104" t="s">
        <v>5490</v>
      </c>
      <c r="C40" s="461">
        <f>COUNTIFS(VODANET!$AB$5:$AB$4966,"&gt;="&amp;Mensal!C38,VODANET!$AB$5:$AB$4966,"&lt;="&amp;Mensal!D38)</f>
        <v>14</v>
      </c>
      <c r="D40" s="462"/>
      <c r="E40" s="461">
        <f>COUNTIFS(VODANET!$AB$5:$AB$4966,"&gt;="&amp;Mensal!E38,VODANET!$AB$5:$AB$4966,"&lt;="&amp;Mensal!F38)</f>
        <v>26</v>
      </c>
      <c r="F40" s="462"/>
      <c r="G40" s="461">
        <f>COUNTIFS(VODANET!$AB$5:$AB$4966,"&gt;="&amp;Mensal!G38,VODANET!$AB$5:$AB$4966,"&lt;="&amp;Mensal!H38)</f>
        <v>68</v>
      </c>
      <c r="H40" s="462"/>
      <c r="I40" s="461">
        <f>COUNTIFS(VODANET!$AB$5:$AB$4966,"&gt;="&amp;Mensal!I38,VODANET!$AB$5:$AB$4966,"&lt;="&amp;Mensal!J38)</f>
        <v>33</v>
      </c>
      <c r="J40" s="462"/>
      <c r="K40" s="110">
        <f>SUM(C40:J40)</f>
        <v>141</v>
      </c>
    </row>
    <row r="41" spans="2:11" ht="16.5" customHeight="1" thickBot="1" x14ac:dyDescent="0.3">
      <c r="B41" s="105" t="s">
        <v>6760</v>
      </c>
      <c r="C41" s="459">
        <v>7</v>
      </c>
      <c r="D41" s="460"/>
      <c r="E41" s="459">
        <v>16</v>
      </c>
      <c r="F41" s="460"/>
      <c r="G41" s="459">
        <v>6</v>
      </c>
      <c r="H41" s="460"/>
      <c r="I41" s="459">
        <v>15</v>
      </c>
      <c r="J41" s="460"/>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1997</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1">
        <v>50</v>
      </c>
      <c r="D52" s="462"/>
      <c r="E52" s="461">
        <v>20</v>
      </c>
      <c r="F52" s="462"/>
      <c r="G52" s="461">
        <v>20</v>
      </c>
      <c r="H52" s="462"/>
      <c r="I52" s="461">
        <v>90</v>
      </c>
      <c r="J52" s="462"/>
      <c r="K52" s="461">
        <v>10</v>
      </c>
      <c r="L52" s="462"/>
      <c r="M52" s="110">
        <f>SUM(C52:L52)</f>
        <v>190</v>
      </c>
    </row>
    <row r="53" spans="2:13" ht="16.5" customHeight="1" x14ac:dyDescent="0.25">
      <c r="B53" s="104" t="s">
        <v>5490</v>
      </c>
      <c r="C53" s="461">
        <f>COUNTIFS(VODANET!$AB$5:$AB$4966,"&gt;="&amp;Mensal!C51,VODANET!$AB$5:$AB$4966,"&lt;="&amp;Mensal!D51)</f>
        <v>29</v>
      </c>
      <c r="D53" s="462"/>
      <c r="E53" s="461">
        <f>COUNTIFS(VODANET!$AB$5:$AB$4966,"&gt;="&amp;Mensal!E51,VODANET!$AB$5:$AB$4966,"&lt;="&amp;Mensal!F51)</f>
        <v>12</v>
      </c>
      <c r="F53" s="462"/>
      <c r="G53" s="461">
        <f>COUNTIFS(VODANET!$AB$5:$AB$4966,"&gt;="&amp;Mensal!G51,VODANET!$AB$5:$AB$4966,"&lt;="&amp;Mensal!H51)</f>
        <v>17</v>
      </c>
      <c r="H53" s="462"/>
      <c r="I53" s="461">
        <f>COUNTIFS(VODANET!$AB$5:$AB$4966,"&gt;="&amp;Mensal!I51,VODANET!$AB$5:$AB$4966,"&lt;="&amp;Mensal!J51)</f>
        <v>33</v>
      </c>
      <c r="J53" s="462"/>
      <c r="K53" s="461">
        <f>COUNTIFS(VODANET!$AB$5:$AB$4966,"&gt;="&amp;Mensal!K51,VODANET!$AB$5:$AB$4966,"&lt;="&amp;Mensal!L51)</f>
        <v>22</v>
      </c>
      <c r="L53" s="462"/>
      <c r="M53" s="110">
        <f>SUM(C53:L53)</f>
        <v>113</v>
      </c>
    </row>
    <row r="54" spans="2:13" ht="16.5" customHeight="1" thickBot="1" x14ac:dyDescent="0.3">
      <c r="B54" s="105" t="s">
        <v>6760</v>
      </c>
      <c r="C54" s="459">
        <v>3</v>
      </c>
      <c r="D54" s="460"/>
      <c r="E54" s="459">
        <v>7</v>
      </c>
      <c r="F54" s="460"/>
      <c r="G54" s="459">
        <v>6</v>
      </c>
      <c r="H54" s="460"/>
      <c r="I54" s="459">
        <v>0</v>
      </c>
      <c r="J54" s="460"/>
      <c r="K54" s="459">
        <v>0</v>
      </c>
      <c r="L54" s="460"/>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1997</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1">
        <v>0</v>
      </c>
      <c r="D64" s="462"/>
      <c r="E64" s="461">
        <v>40</v>
      </c>
      <c r="F64" s="462"/>
      <c r="G64" s="461">
        <v>30</v>
      </c>
      <c r="H64" s="462"/>
      <c r="I64" s="461">
        <v>50</v>
      </c>
      <c r="J64" s="462"/>
      <c r="K64" s="461">
        <v>80</v>
      </c>
      <c r="L64" s="462"/>
      <c r="M64" s="110">
        <f>SUM(C64:L64)</f>
        <v>200</v>
      </c>
    </row>
    <row r="65" spans="2:13" ht="16.5" customHeight="1" x14ac:dyDescent="0.25">
      <c r="B65" s="104" t="s">
        <v>5490</v>
      </c>
      <c r="C65" s="461">
        <f>COUNTIFS(VODANET!$AB$5:$AB$4966,"&gt;="&amp;Mensal!C63,VODANET!$AB$5:$AB$4966,"&lt;="&amp;Mensal!D63)</f>
        <v>0</v>
      </c>
      <c r="D65" s="462"/>
      <c r="E65" s="461">
        <f>COUNTIFS(VODANET!$AB$5:$AB$4966,"&gt;="&amp;Mensal!E63,VODANET!$AB$5:$AB$4966,"&lt;="&amp;Mensal!F63)</f>
        <v>33</v>
      </c>
      <c r="F65" s="462"/>
      <c r="G65" s="461">
        <f>COUNTIFS(VODANET!$AB$5:$AB$4966,"&gt;="&amp;Mensal!G63,VODANET!$AB$5:$AB$4966,"&lt;="&amp;Mensal!H63)</f>
        <v>6</v>
      </c>
      <c r="H65" s="462"/>
      <c r="I65" s="461">
        <f>COUNTIFS(VODANET!$AB$5:$AB$4966,"&gt;="&amp;Mensal!I63,VODANET!$AB$5:$AB$4966,"&lt;="&amp;Mensal!J63)</f>
        <v>56</v>
      </c>
      <c r="J65" s="462"/>
      <c r="K65" s="461">
        <f>COUNTIFS(VODANET!$AB$5:$AB$4966,"&gt;="&amp;Mensal!K63,VODANET!$AB$5:$AB$4966,"&lt;="&amp;Mensal!L63)</f>
        <v>43</v>
      </c>
      <c r="L65" s="462"/>
      <c r="M65" s="110">
        <f>SUM(C65:L65)</f>
        <v>138</v>
      </c>
    </row>
    <row r="66" spans="2:13" ht="16.5" customHeight="1" thickBot="1" x14ac:dyDescent="0.3">
      <c r="B66" s="105" t="s">
        <v>6760</v>
      </c>
      <c r="C66" s="459">
        <v>8</v>
      </c>
      <c r="D66" s="460"/>
      <c r="E66" s="459">
        <v>0</v>
      </c>
      <c r="F66" s="460"/>
      <c r="G66" s="459">
        <v>6</v>
      </c>
      <c r="H66" s="460"/>
      <c r="I66" s="459">
        <v>10</v>
      </c>
      <c r="J66" s="460"/>
      <c r="K66" s="459">
        <v>8</v>
      </c>
      <c r="L66" s="460"/>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1997</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1">
        <v>100</v>
      </c>
      <c r="D77" s="462"/>
      <c r="E77" s="461">
        <v>100</v>
      </c>
      <c r="F77" s="462"/>
      <c r="G77" s="461">
        <v>91</v>
      </c>
      <c r="H77" s="462"/>
      <c r="I77" s="461">
        <v>13</v>
      </c>
      <c r="J77" s="462"/>
      <c r="K77" s="110">
        <f>SUM(C77:J77)</f>
        <v>304</v>
      </c>
    </row>
    <row r="78" spans="2:13" ht="16.5" customHeight="1" x14ac:dyDescent="0.25">
      <c r="B78" s="104" t="s">
        <v>5490</v>
      </c>
      <c r="C78" s="461">
        <f>COUNTIFS(VODANET!$AB$5:$AB$4966,"&gt;="&amp;Mensal!C76,VODANET!$AB$5:$AB$4966,"&lt;="&amp;Mensal!D76)</f>
        <v>50</v>
      </c>
      <c r="D78" s="462"/>
      <c r="E78" s="461">
        <f>COUNTIFS(VODANET!$AB$5:$AB$4966,"&gt;="&amp;Mensal!E76,VODANET!$AB$5:$AB$4966,"&lt;="&amp;Mensal!F76)</f>
        <v>80</v>
      </c>
      <c r="F78" s="462"/>
      <c r="G78" s="461">
        <f>COUNTIFS(VODANET!$AB$5:$AB$4966,"&gt;="&amp;Mensal!G76,VODANET!$AB$5:$AB$4966,"&lt;="&amp;Mensal!H76)</f>
        <v>92</v>
      </c>
      <c r="H78" s="462"/>
      <c r="I78" s="461">
        <f>COUNTIFS(VODANET!$AB$5:$AB$4966,"&gt;="&amp;Mensal!I76,VODANET!$AB$5:$AB$4966,"&lt;="&amp;Mensal!J76)</f>
        <v>7</v>
      </c>
      <c r="J78" s="462"/>
      <c r="K78" s="110">
        <f>SUM(C78:J78)</f>
        <v>229</v>
      </c>
    </row>
    <row r="79" spans="2:13" ht="16.5" customHeight="1" thickBot="1" x14ac:dyDescent="0.3">
      <c r="B79" s="105" t="s">
        <v>6760</v>
      </c>
      <c r="C79" s="459">
        <v>10</v>
      </c>
      <c r="D79" s="460"/>
      <c r="E79" s="459">
        <v>6</v>
      </c>
      <c r="F79" s="460"/>
      <c r="G79" s="459">
        <v>7</v>
      </c>
      <c r="H79" s="460"/>
      <c r="I79" s="459">
        <v>0</v>
      </c>
      <c r="J79" s="460"/>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1997</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1">
        <v>10</v>
      </c>
      <c r="D91" s="462"/>
      <c r="E91" s="461">
        <v>10</v>
      </c>
      <c r="F91" s="462"/>
      <c r="G91" s="461">
        <v>10</v>
      </c>
      <c r="H91" s="462"/>
      <c r="I91" s="461">
        <v>10</v>
      </c>
      <c r="J91" s="462"/>
      <c r="K91" s="461">
        <v>10</v>
      </c>
      <c r="L91" s="462"/>
      <c r="M91" s="110">
        <f>SUM(C91:L91)</f>
        <v>50</v>
      </c>
    </row>
    <row r="92" spans="2:13" ht="16.5" customHeight="1" x14ac:dyDescent="0.25">
      <c r="B92" s="104" t="s">
        <v>5490</v>
      </c>
      <c r="C92" s="461">
        <f>COUNTIFS(VODANET!$AB$5:$AB$4966,"&gt;="&amp;Mensal!C90,VODANET!$AB$5:$AB$4966,"&lt;="&amp;Mensal!D90)</f>
        <v>6</v>
      </c>
      <c r="D92" s="462"/>
      <c r="E92" s="461">
        <f>COUNTIFS(VODANET!$AB$5:$AB$4966,"&gt;="&amp;Mensal!E90,VODANET!$AB$5:$AB$4966,"&lt;="&amp;Mensal!F90)</f>
        <v>12</v>
      </c>
      <c r="F92" s="462"/>
      <c r="G92" s="461">
        <f>COUNTIFS(VODANET!$AB$5:$AB$4966,"&gt;="&amp;Mensal!G90,VODANET!$AB$5:$AB$4966,"&lt;="&amp;Mensal!H90)</f>
        <v>9</v>
      </c>
      <c r="H92" s="462"/>
      <c r="I92" s="461">
        <f>COUNTIFS(VODANET!$AB$5:$AB$4966,"&gt;="&amp;Mensal!I90,VODANET!$AB$5:$AB$4966,"&lt;="&amp;Mensal!J90)</f>
        <v>18</v>
      </c>
      <c r="J92" s="462"/>
      <c r="K92" s="461">
        <f>COUNTIFS(VODANET!$AB$5:$AB$4966,"&gt;="&amp;Mensal!K90,VODANET!$AB$5:$AB$4966,"&lt;="&amp;Mensal!L90)</f>
        <v>30</v>
      </c>
      <c r="L92" s="462"/>
      <c r="M92" s="110">
        <f>SUM(C92:L92)</f>
        <v>75</v>
      </c>
    </row>
    <row r="93" spans="2:13" ht="16.5" customHeight="1" thickBot="1" x14ac:dyDescent="0.3">
      <c r="B93" s="105" t="s">
        <v>6760</v>
      </c>
      <c r="C93" s="459">
        <v>1</v>
      </c>
      <c r="D93" s="460"/>
      <c r="E93" s="459">
        <v>0</v>
      </c>
      <c r="F93" s="460"/>
      <c r="G93" s="459">
        <v>3</v>
      </c>
      <c r="H93" s="460"/>
      <c r="I93" s="459">
        <v>0</v>
      </c>
      <c r="J93" s="460"/>
      <c r="K93" s="459">
        <v>8</v>
      </c>
      <c r="L93" s="460"/>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1997</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5490</v>
      </c>
      <c r="C106" s="461">
        <f>COUNTIFS(VODANET!$AB$5:$AB$4966,"&gt;="&amp;Mensal!C104,VODANET!$AB$5:$AB$4966,"&lt;="&amp;Mensal!D104)</f>
        <v>2</v>
      </c>
      <c r="D106" s="462"/>
      <c r="E106" s="461">
        <f>COUNTIFS(VODANET!$AB$5:$AB$4966,"&gt;="&amp;Mensal!E104,VODANET!$AB$5:$AB$4966,"&lt;="&amp;Mensal!F104)</f>
        <v>29</v>
      </c>
      <c r="F106" s="462"/>
      <c r="G106" s="461">
        <f>COUNTIFS(VODANET!$AB$5:$AB$4966,"&gt;="&amp;Mensal!G104,VODANET!$AB$5:$AB$4966,"&lt;="&amp;Mensal!H104)</f>
        <v>1</v>
      </c>
      <c r="H106" s="462"/>
      <c r="I106" s="461">
        <f>COUNTIFS(VODANET!$AB$5:$AB$4966,"&gt;="&amp;Mensal!I104,VODANET!$AB$5:$AB$4966,"&lt;="&amp;Mensal!J104)</f>
        <v>5</v>
      </c>
      <c r="J106" s="462"/>
      <c r="K106" s="461">
        <f>COUNTIFS(VODANET!$AB$5:$AB$4966,"&gt;="&amp;Mensal!K104,VODANET!$AB$5:$AB$4966,"&lt;="&amp;Mensal!L104)</f>
        <v>26</v>
      </c>
      <c r="L106" s="462"/>
      <c r="M106" s="110">
        <f>SUM(C106:L106)</f>
        <v>63</v>
      </c>
    </row>
    <row r="107" spans="2:13" ht="16.5" customHeight="1" thickBot="1" x14ac:dyDescent="0.3">
      <c r="B107" s="105" t="s">
        <v>6760</v>
      </c>
      <c r="C107" s="459">
        <v>0</v>
      </c>
      <c r="D107" s="460"/>
      <c r="E107" s="459">
        <v>2</v>
      </c>
      <c r="F107" s="460"/>
      <c r="G107" s="459">
        <v>3</v>
      </c>
      <c r="H107" s="460"/>
      <c r="I107" s="459">
        <v>0</v>
      </c>
      <c r="J107" s="460"/>
      <c r="K107" s="459">
        <v>0</v>
      </c>
      <c r="L107" s="460"/>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1997</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5490</v>
      </c>
      <c r="C119" s="461">
        <f>COUNTIFS(VODANET!$AB$5:$AB$4966,"&gt;="&amp;Mensal!C117,VODANET!$AB$5:$AB$4966,"&lt;="&amp;Mensal!D117)</f>
        <v>9</v>
      </c>
      <c r="D119" s="462"/>
      <c r="E119" s="461">
        <f>COUNTIFS(VODANET!$AB$5:$AB$4966,"&gt;="&amp;Mensal!E117,VODANET!$AB$5:$AB$4966,"&lt;="&amp;Mensal!F117)</f>
        <v>26</v>
      </c>
      <c r="F119" s="462"/>
      <c r="G119" s="461">
        <f>COUNTIFS(VODANET!$AB$5:$AB$4966,"&gt;="&amp;Mensal!G117,VODANET!$AB$5:$AB$4966,"&lt;="&amp;Mensal!H117)</f>
        <v>27</v>
      </c>
      <c r="H119" s="462"/>
      <c r="I119" s="461">
        <f>COUNTIFS(VODANET!$AB$5:$AB$4966,"&gt;="&amp;Mensal!I117,VODANET!$AB$5:$AB$4966,"&lt;="&amp;Mensal!J117)</f>
        <v>14</v>
      </c>
      <c r="J119" s="462"/>
      <c r="K119" s="461">
        <f>COUNTIFS(VODANET!$AB$5:$AB$4966,"&gt;="&amp;Mensal!K117,VODANET!$AB$5:$AB$4966,"&lt;="&amp;Mensal!L117)</f>
        <v>15</v>
      </c>
      <c r="L119" s="462"/>
      <c r="M119" s="110">
        <f>SUM(C119:L119)</f>
        <v>91</v>
      </c>
    </row>
    <row r="120" spans="2:13" ht="16.5" customHeight="1" thickBot="1" x14ac:dyDescent="0.3">
      <c r="B120" s="105" t="s">
        <v>6760</v>
      </c>
      <c r="C120" s="459">
        <v>4</v>
      </c>
      <c r="D120" s="460"/>
      <c r="E120" s="459">
        <v>2</v>
      </c>
      <c r="F120" s="460"/>
      <c r="G120" s="459">
        <v>0</v>
      </c>
      <c r="H120" s="460"/>
      <c r="I120" s="459">
        <v>0</v>
      </c>
      <c r="J120" s="460"/>
      <c r="K120" s="459">
        <v>0</v>
      </c>
      <c r="L120" s="460"/>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1997</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5490</v>
      </c>
      <c r="C132" s="461">
        <f>COUNTIFS(VODANET!$AB$5:$AB$4966,"&gt;="&amp;Mensal!C130,VODANET!$AB$5:$AB$4966,"&lt;="&amp;Mensal!D130)</f>
        <v>33</v>
      </c>
      <c r="D132" s="462"/>
      <c r="E132" s="461">
        <f>COUNTIFS(VODANET!$AB$5:$AB$4966,"&gt;="&amp;Mensal!E130,VODANET!$AB$5:$AB$4966,"&lt;="&amp;Mensal!F130)</f>
        <v>20</v>
      </c>
      <c r="F132" s="462"/>
      <c r="G132" s="461">
        <f>COUNTIFS(VODANET!$AB$5:$AB$4966,"&gt;="&amp;Mensal!G130,VODANET!$AB$5:$AB$4966,"&lt;="&amp;Mensal!H130)</f>
        <v>15</v>
      </c>
      <c r="H132" s="462"/>
      <c r="I132" s="461">
        <f>COUNTIFS(VODANET!$AB$5:$AB$4966,"&gt;="&amp;Mensal!I130,VODANET!$AB$5:$AB$4966,"&lt;="&amp;Mensal!J130)</f>
        <v>33</v>
      </c>
      <c r="J132" s="462"/>
      <c r="K132" s="461">
        <f>COUNTIFS(VODANET!$AB$5:$AB$4966,"&gt;="&amp;Mensal!K130,VODANET!$AB$5:$AB$4966,"&lt;="&amp;Mensal!L130)</f>
        <v>23</v>
      </c>
      <c r="L132" s="462"/>
      <c r="M132" s="110">
        <f>SUM(C132:L132)</f>
        <v>124</v>
      </c>
    </row>
    <row r="133" spans="2:13" ht="16.5" customHeight="1" thickBot="1" x14ac:dyDescent="0.3">
      <c r="B133" s="105" t="s">
        <v>6760</v>
      </c>
      <c r="C133" s="459">
        <v>4</v>
      </c>
      <c r="D133" s="460"/>
      <c r="E133" s="459">
        <v>0</v>
      </c>
      <c r="F133" s="460"/>
      <c r="G133" s="459">
        <v>4</v>
      </c>
      <c r="H133" s="460"/>
      <c r="I133" s="459">
        <v>1</v>
      </c>
      <c r="J133" s="460"/>
      <c r="K133" s="459">
        <v>5</v>
      </c>
      <c r="L133" s="460"/>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1997</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5490</v>
      </c>
      <c r="C145" s="461">
        <f>COUNTIFS(VODANET!$AB$5:$AB$4966,"&gt;="&amp;Mensal!C143,VODANET!$AB$5:$AB$4966,"&lt;="&amp;Mensal!D143)</f>
        <v>28</v>
      </c>
      <c r="D145" s="462"/>
      <c r="E145" s="461">
        <f>COUNTIFS(VODANET!$AB$5:$AB$4966,"&gt;="&amp;Mensal!E143,VODANET!$AB$5:$AB$4966,"&lt;="&amp;Mensal!F143)</f>
        <v>32</v>
      </c>
      <c r="F145" s="462"/>
      <c r="G145" s="461">
        <f>COUNTIFS(VODANET!$AB$5:$AB$4966,"&gt;="&amp;Mensal!G143,VODANET!$AB$5:$AB$4966,"&lt;="&amp;Mensal!H143)</f>
        <v>40</v>
      </c>
      <c r="H145" s="462"/>
      <c r="I145" s="461">
        <f>COUNTIFS(VODANET!$AB$5:$AB$4966,"&gt;="&amp;Mensal!I143,VODANET!$AB$5:$AB$4966,"&lt;="&amp;Mensal!J143)</f>
        <v>24</v>
      </c>
      <c r="J145" s="462"/>
      <c r="K145" s="461">
        <f>COUNTIFS(VODANET!$AB$5:$AB$4966,"&gt;="&amp;Mensal!K143,VODANET!$AB$5:$AB$4966,"&lt;="&amp;Mensal!L143)</f>
        <v>26</v>
      </c>
      <c r="L145" s="462"/>
      <c r="M145" s="110">
        <f>SUM(C145:L145)</f>
        <v>150</v>
      </c>
    </row>
    <row r="146" spans="2:13" ht="16.5" customHeight="1" thickBot="1" x14ac:dyDescent="0.3">
      <c r="B146" s="105" t="s">
        <v>6760</v>
      </c>
      <c r="C146" s="459">
        <v>1</v>
      </c>
      <c r="D146" s="460"/>
      <c r="E146" s="459">
        <v>0</v>
      </c>
      <c r="F146" s="460"/>
      <c r="G146" s="459">
        <v>4</v>
      </c>
      <c r="H146" s="460"/>
      <c r="I146" s="459">
        <v>0</v>
      </c>
      <c r="J146" s="460"/>
      <c r="K146" s="459">
        <v>6</v>
      </c>
      <c r="L146" s="460"/>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1997</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1">
        <v>50</v>
      </c>
      <c r="D157" s="462"/>
      <c r="E157" s="461">
        <v>50</v>
      </c>
      <c r="F157" s="462"/>
      <c r="G157" s="461">
        <v>50</v>
      </c>
      <c r="H157" s="462"/>
      <c r="I157" s="461">
        <v>50</v>
      </c>
      <c r="J157" s="462"/>
      <c r="K157" s="110">
        <f>SUM(C157:J157)</f>
        <v>200</v>
      </c>
    </row>
    <row r="158" spans="2:13" ht="16.5" customHeight="1" x14ac:dyDescent="0.25">
      <c r="B158" s="104" t="s">
        <v>5490</v>
      </c>
      <c r="C158" s="461">
        <f>COUNTIFS(VODANET!$AB$5:$AB$4966,"&gt;="&amp;Mensal!C156,VODANET!$AB$5:$AB$4966,"&lt;="&amp;Mensal!D156)</f>
        <v>47</v>
      </c>
      <c r="D158" s="462"/>
      <c r="E158" s="461">
        <f>COUNTIFS(VODANET!$AB$5:$AB$4966,"&gt;="&amp;Mensal!E156,VODANET!$AB$5:$AB$4966,"&lt;="&amp;Mensal!F156)</f>
        <v>32</v>
      </c>
      <c r="F158" s="462"/>
      <c r="G158" s="461">
        <f>COUNTIFS(VODANET!$AB$5:$AB$4966,"&gt;="&amp;Mensal!G156,VODANET!$AB$5:$AB$4966,"&lt;="&amp;Mensal!H156)</f>
        <v>36</v>
      </c>
      <c r="H158" s="462"/>
      <c r="I158" s="461">
        <f>COUNTIFS(VODANET!$AB$5:$AB$4966,"&gt;="&amp;Mensal!I156,VODANET!$AB$5:$AB$4966,"&lt;="&amp;Mensal!J156)</f>
        <v>90</v>
      </c>
      <c r="J158" s="462"/>
      <c r="K158" s="110">
        <f>SUM(C158:J158)</f>
        <v>205</v>
      </c>
    </row>
    <row r="159" spans="2:13" ht="16.5" customHeight="1" thickBot="1" x14ac:dyDescent="0.3">
      <c r="B159" s="105" t="s">
        <v>6760</v>
      </c>
      <c r="C159" s="459">
        <v>0</v>
      </c>
      <c r="D159" s="460"/>
      <c r="E159" s="459">
        <v>0</v>
      </c>
      <c r="F159" s="460"/>
      <c r="G159" s="459">
        <v>0</v>
      </c>
      <c r="H159" s="460"/>
      <c r="I159" s="459">
        <v>0</v>
      </c>
      <c r="J159" s="460"/>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1997</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5490</v>
      </c>
      <c r="C171" s="461">
        <f>COUNTIFS(VODANET!$AB$5:$AB$4966,"&gt;="&amp;Mensal!C169,VODANET!$AB$5:$AB$4966,"&lt;="&amp;Mensal!D169)</f>
        <v>10</v>
      </c>
      <c r="D171" s="462"/>
      <c r="E171" s="461">
        <f>COUNTIFS(VODANET!$AB$5:$AB$4966,"&gt;="&amp;Mensal!E169,VODANET!$AB$5:$AB$4966,"&lt;="&amp;Mensal!F169)</f>
        <v>11</v>
      </c>
      <c r="F171" s="462"/>
      <c r="G171" s="461">
        <f>COUNTIFS(VODANET!$AB$5:$AB$4966,"&gt;="&amp;Mensal!G169,VODANET!$AB$5:$AB$4966,"&lt;="&amp;Mensal!H169)</f>
        <v>5</v>
      </c>
      <c r="H171" s="462"/>
      <c r="I171" s="461">
        <f>COUNTIFS(VODANET!$AB$5:$AB$4966,"&gt;="&amp;Mensal!I169,VODANET!$AB$5:$AB$4966,"&lt;="&amp;Mensal!J169)</f>
        <v>5</v>
      </c>
      <c r="J171" s="462"/>
      <c r="K171" s="461">
        <f>COUNTIFS(VODANET!$AB$5:$AB$4966,"&gt;="&amp;Mensal!K169,VODANET!$AB$5:$AB$4966,"&lt;="&amp;Mensal!L169)</f>
        <v>6</v>
      </c>
      <c r="L171" s="462"/>
      <c r="M171" s="110">
        <f>SUM(C171:L171)</f>
        <v>37</v>
      </c>
    </row>
    <row r="172" spans="2:13" ht="16.5" customHeight="1" thickBot="1" x14ac:dyDescent="0.3">
      <c r="B172" s="105" t="s">
        <v>6760</v>
      </c>
      <c r="C172" s="459">
        <v>1</v>
      </c>
      <c r="D172" s="460"/>
      <c r="E172" s="459">
        <v>0</v>
      </c>
      <c r="F172" s="460"/>
      <c r="G172" s="459">
        <v>0</v>
      </c>
      <c r="H172" s="460"/>
      <c r="I172" s="459">
        <v>2</v>
      </c>
      <c r="J172" s="460"/>
      <c r="K172" s="459">
        <v>0</v>
      </c>
      <c r="L172" s="460"/>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1997</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1">
        <v>8</v>
      </c>
      <c r="D183" s="462"/>
      <c r="E183" s="461">
        <v>3</v>
      </c>
      <c r="F183" s="462"/>
      <c r="G183" s="461">
        <v>0</v>
      </c>
      <c r="H183" s="462"/>
      <c r="I183" s="461">
        <v>0</v>
      </c>
      <c r="J183" s="462"/>
      <c r="K183" s="461">
        <v>0</v>
      </c>
      <c r="L183" s="462"/>
      <c r="M183" s="110">
        <f>SUM(C183:L183)</f>
        <v>11</v>
      </c>
    </row>
    <row r="184" spans="2:13" ht="16.5" customHeight="1" x14ac:dyDescent="0.25">
      <c r="B184" s="104" t="s">
        <v>5490</v>
      </c>
      <c r="C184" s="461">
        <f>COUNTIFS(VODANET!$AB$5:$AB$4966,"&gt;="&amp;Mensal!C182,VODANET!$AB$5:$AB$4966,"&lt;="&amp;Mensal!D182)</f>
        <v>2</v>
      </c>
      <c r="D184" s="462"/>
      <c r="E184" s="461">
        <f>COUNTIFS(VODANET!$AB$5:$AB$4966,"&gt;="&amp;Mensal!E182,VODANET!$AB$5:$AB$4966,"&lt;="&amp;Mensal!F182)</f>
        <v>0</v>
      </c>
      <c r="F184" s="462"/>
      <c r="G184" s="461">
        <f>COUNTIFS(VODANET!$AB$5:$AB$4966,"&gt;="&amp;Mensal!G182,VODANET!$AB$5:$AB$4966,"&lt;="&amp;Mensal!H182)</f>
        <v>1</v>
      </c>
      <c r="H184" s="462"/>
      <c r="I184" s="461">
        <f>COUNTIFS(VODANET!$AB$5:$AB$4966,"&gt;="&amp;Mensal!I182,VODANET!$AB$5:$AB$4966,"&lt;="&amp;Mensal!J182)</f>
        <v>4</v>
      </c>
      <c r="J184" s="462"/>
      <c r="K184" s="461">
        <f>COUNTIFS(VODANET!$AB$5:$AB$4966,"&gt;="&amp;Mensal!K182,VODANET!$AB$5:$AB$4966,"&lt;="&amp;Mensal!L182)</f>
        <v>3</v>
      </c>
      <c r="L184" s="462"/>
      <c r="M184" s="110">
        <f>SUM(C184:L184)</f>
        <v>10</v>
      </c>
    </row>
    <row r="185" spans="2:13" ht="16.5" customHeight="1" thickBot="1" x14ac:dyDescent="0.3">
      <c r="B185" s="105" t="s">
        <v>6760</v>
      </c>
      <c r="C185" s="459">
        <v>0</v>
      </c>
      <c r="D185" s="460"/>
      <c r="E185" s="459">
        <v>0</v>
      </c>
      <c r="F185" s="460"/>
      <c r="G185" s="459">
        <v>0</v>
      </c>
      <c r="H185" s="460"/>
      <c r="I185" s="459">
        <v>0</v>
      </c>
      <c r="J185" s="460"/>
      <c r="K185" s="459">
        <v>0</v>
      </c>
      <c r="L185" s="460"/>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1997</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1">
        <v>0</v>
      </c>
      <c r="D196" s="462"/>
      <c r="E196" s="461">
        <v>0</v>
      </c>
      <c r="F196" s="462"/>
      <c r="G196" s="461">
        <v>0</v>
      </c>
      <c r="H196" s="462"/>
      <c r="I196" s="461">
        <v>0</v>
      </c>
      <c r="J196" s="462"/>
      <c r="K196" s="461">
        <v>0</v>
      </c>
      <c r="L196" s="462"/>
      <c r="M196" s="110">
        <f>SUM(C196:L196)</f>
        <v>0</v>
      </c>
    </row>
    <row r="197" spans="2:13" ht="16.5" customHeight="1" x14ac:dyDescent="0.25">
      <c r="B197" s="104" t="s">
        <v>5490</v>
      </c>
      <c r="C197" s="461">
        <f>COUNTIFS(VODANET!$AB$5:$AB$4966,"&gt;="&amp;Mensal!C195,VODANET!$AB$5:$AB$4966,"&lt;="&amp;Mensal!D195)</f>
        <v>0</v>
      </c>
      <c r="D197" s="462"/>
      <c r="E197" s="461">
        <f>COUNTIFS(VODANET!$AB$5:$AB$4966,"&gt;="&amp;Mensal!E195,VODANET!$AB$5:$AB$4966,"&lt;="&amp;Mensal!F195)</f>
        <v>0</v>
      </c>
      <c r="F197" s="462"/>
      <c r="G197" s="461">
        <f>COUNTIFS(VODANET!$AB$5:$AB$4966,"&gt;="&amp;Mensal!G195,VODANET!$AB$5:$AB$4966,"&lt;="&amp;Mensal!H195)</f>
        <v>0</v>
      </c>
      <c r="H197" s="462"/>
      <c r="I197" s="461">
        <f>COUNTIFS(VODANET!$AB$5:$AB$4966,"&gt;="&amp;Mensal!I195,VODANET!$AB$5:$AB$4966,"&lt;="&amp;Mensal!J195)</f>
        <v>0</v>
      </c>
      <c r="J197" s="462"/>
      <c r="K197" s="461">
        <f>COUNTIFS(VODANET!$AB$5:$AB$4966,"&gt;="&amp;Mensal!K195,VODANET!$AB$5:$AB$4966,"&lt;="&amp;Mensal!L195)</f>
        <v>0</v>
      </c>
      <c r="L197" s="462"/>
      <c r="M197" s="110">
        <f>SUM(C197:L197)</f>
        <v>0</v>
      </c>
    </row>
    <row r="198" spans="2:13" ht="16.5" customHeight="1" thickBot="1" x14ac:dyDescent="0.3">
      <c r="B198" s="105" t="s">
        <v>6760</v>
      </c>
      <c r="C198" s="459">
        <v>0</v>
      </c>
      <c r="D198" s="460"/>
      <c r="E198" s="459">
        <v>0</v>
      </c>
      <c r="F198" s="460"/>
      <c r="G198" s="459">
        <v>0</v>
      </c>
      <c r="H198" s="460"/>
      <c r="I198" s="459">
        <v>0</v>
      </c>
      <c r="J198" s="460"/>
      <c r="K198" s="459">
        <v>0</v>
      </c>
      <c r="L198" s="460"/>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1997</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1">
        <v>0</v>
      </c>
      <c r="D209" s="462"/>
      <c r="E209" s="461">
        <v>0</v>
      </c>
      <c r="F209" s="462"/>
      <c r="G209" s="461">
        <v>0</v>
      </c>
      <c r="H209" s="462"/>
      <c r="I209" s="461">
        <v>0</v>
      </c>
      <c r="J209" s="462"/>
      <c r="K209" s="461">
        <v>0</v>
      </c>
      <c r="L209" s="462"/>
      <c r="M209" s="110">
        <f>SUM(C209:L209)</f>
        <v>0</v>
      </c>
    </row>
    <row r="210" spans="2:13" ht="16.5" customHeight="1" x14ac:dyDescent="0.25">
      <c r="B210" s="104" t="s">
        <v>5490</v>
      </c>
      <c r="C210" s="461">
        <f>COUNTIFS(VODANET!$AB$5:$AB$4966,"&gt;="&amp;Mensal!C208,VODANET!$AB$5:$AB$4966,"&lt;="&amp;Mensal!D208)</f>
        <v>0</v>
      </c>
      <c r="D210" s="462"/>
      <c r="E210" s="461">
        <f>COUNTIFS(VODANET!$AB$5:$AB$4966,"&gt;="&amp;Mensal!E208,VODANET!$AB$5:$AB$4966,"&lt;="&amp;Mensal!F208)</f>
        <v>0</v>
      </c>
      <c r="F210" s="462"/>
      <c r="G210" s="461">
        <f>COUNTIFS(VODANET!$AB$5:$AB$4966,"&gt;="&amp;Mensal!G208,VODANET!$AB$5:$AB$4966,"&lt;="&amp;Mensal!H208)</f>
        <v>0</v>
      </c>
      <c r="H210" s="462"/>
      <c r="I210" s="461">
        <f>COUNTIFS(VODANET!$AB$5:$AB$4966,"&gt;="&amp;Mensal!I208,VODANET!$AB$5:$AB$4966,"&lt;="&amp;Mensal!J208)</f>
        <v>2</v>
      </c>
      <c r="J210" s="462"/>
      <c r="K210" s="461">
        <f>COUNTIFS(VODANET!$AB$5:$AB$4966,"&gt;="&amp;Mensal!K208,VODANET!$AB$5:$AB$4966,"&lt;="&amp;Mensal!L208)</f>
        <v>1</v>
      </c>
      <c r="L210" s="462"/>
      <c r="M210" s="110">
        <f>SUM(C210:L210)</f>
        <v>3</v>
      </c>
    </row>
    <row r="211" spans="2:13" ht="16.5" customHeight="1" thickBot="1" x14ac:dyDescent="0.3">
      <c r="B211" s="105" t="s">
        <v>6760</v>
      </c>
      <c r="C211" s="459">
        <v>0</v>
      </c>
      <c r="D211" s="460"/>
      <c r="E211" s="459">
        <v>0</v>
      </c>
      <c r="F211" s="460"/>
      <c r="G211" s="459">
        <v>0</v>
      </c>
      <c r="H211" s="460"/>
      <c r="I211" s="459">
        <v>0</v>
      </c>
      <c r="J211" s="460"/>
      <c r="K211" s="459">
        <v>0</v>
      </c>
      <c r="L211" s="460"/>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1997</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1">
        <v>0</v>
      </c>
      <c r="D222" s="462"/>
      <c r="E222" s="461">
        <v>0</v>
      </c>
      <c r="F222" s="462"/>
      <c r="G222" s="461">
        <v>0</v>
      </c>
      <c r="H222" s="462"/>
      <c r="I222" s="461">
        <v>0</v>
      </c>
      <c r="J222" s="462"/>
      <c r="K222" s="461">
        <v>0</v>
      </c>
      <c r="L222" s="462"/>
      <c r="M222" s="110">
        <f>SUM(C222:L222)</f>
        <v>0</v>
      </c>
    </row>
    <row r="223" spans="2:13" ht="16.5" customHeight="1" x14ac:dyDescent="0.25">
      <c r="B223" s="104" t="s">
        <v>5490</v>
      </c>
      <c r="C223" s="461">
        <f>COUNTIFS(VODANET!$AB$5:$AB$4966,"&gt;="&amp;Mensal!C221,VODANET!$AB$5:$AB$4966,"&lt;="&amp;Mensal!D221)</f>
        <v>0</v>
      </c>
      <c r="D223" s="462"/>
      <c r="E223" s="461">
        <f>COUNTIFS(VODANET!$AB$5:$AB$4966,"&gt;="&amp;Mensal!E221,VODANET!$AB$5:$AB$4966,"&lt;="&amp;Mensal!F221)</f>
        <v>0</v>
      </c>
      <c r="F223" s="462"/>
      <c r="G223" s="461">
        <f>COUNTIFS(VODANET!$AB$5:$AB$4966,"&gt;="&amp;Mensal!G221,VODANET!$AB$5:$AB$4966,"&lt;="&amp;Mensal!H221)</f>
        <v>0</v>
      </c>
      <c r="H223" s="462"/>
      <c r="I223" s="461">
        <f>COUNTIFS(VODANET!$AB$5:$AB$4966,"&gt;="&amp;Mensal!I221,VODANET!$AB$5:$AB$4966,"&lt;="&amp;Mensal!J221)</f>
        <v>0</v>
      </c>
      <c r="J223" s="462"/>
      <c r="K223" s="461">
        <f>COUNTIFS(VODANET!$AB$5:$AB$4966,"&gt;="&amp;Mensal!K221,VODANET!$AB$5:$AB$4966,"&lt;="&amp;Mensal!L221)</f>
        <v>1</v>
      </c>
      <c r="L223" s="462"/>
      <c r="M223" s="110">
        <f>SUM(C223:L223)</f>
        <v>1</v>
      </c>
    </row>
    <row r="224" spans="2:13" ht="16.5" customHeight="1" thickBot="1" x14ac:dyDescent="0.3">
      <c r="B224" s="105" t="s">
        <v>6760</v>
      </c>
      <c r="C224" s="459">
        <v>0</v>
      </c>
      <c r="D224" s="460"/>
      <c r="E224" s="459">
        <v>0</v>
      </c>
      <c r="F224" s="460"/>
      <c r="G224" s="459">
        <v>0</v>
      </c>
      <c r="H224" s="460"/>
      <c r="I224" s="459">
        <v>0</v>
      </c>
      <c r="J224" s="460"/>
      <c r="K224" s="459">
        <v>0</v>
      </c>
      <c r="L224" s="460"/>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1997</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1">
        <v>0</v>
      </c>
      <c r="D235" s="462"/>
      <c r="E235" s="461">
        <v>0</v>
      </c>
      <c r="F235" s="462"/>
      <c r="G235" s="461">
        <v>0</v>
      </c>
      <c r="H235" s="462"/>
      <c r="I235" s="461">
        <v>0</v>
      </c>
      <c r="J235" s="462"/>
      <c r="K235" s="461">
        <v>0</v>
      </c>
      <c r="L235" s="462"/>
      <c r="M235" s="110">
        <f>SUM(C235:L235)</f>
        <v>0</v>
      </c>
    </row>
    <row r="236" spans="2:13" ht="16.5" customHeight="1" x14ac:dyDescent="0.25">
      <c r="B236" s="104" t="s">
        <v>5490</v>
      </c>
      <c r="C236" s="461">
        <f>COUNTIFS(VODANET!$AB$5:$AB$4966,"&gt;="&amp;Mensal!C234,VODANET!$AB$5:$AB$4966,"&lt;="&amp;Mensal!D234)</f>
        <v>0</v>
      </c>
      <c r="D236" s="462"/>
      <c r="E236" s="461">
        <f>COUNTIFS(VODANET!$AB$5:$AB$4966,"&gt;="&amp;Mensal!E234,VODANET!$AB$5:$AB$4966,"&lt;="&amp;Mensal!F234)</f>
        <v>0</v>
      </c>
      <c r="F236" s="462"/>
      <c r="G236" s="461">
        <f>COUNTIFS(VODANET!$AB$5:$AB$4966,"&gt;="&amp;Mensal!G234,VODANET!$AB$5:$AB$4966,"&lt;="&amp;Mensal!H234)</f>
        <v>0</v>
      </c>
      <c r="H236" s="462"/>
      <c r="I236" s="461">
        <f>COUNTIFS(VODANET!$AB$5:$AB$4966,"&gt;="&amp;Mensal!I234,VODANET!$AB$5:$AB$4966,"&lt;="&amp;Mensal!J234)</f>
        <v>0</v>
      </c>
      <c r="J236" s="462"/>
      <c r="K236" s="461">
        <f>COUNTIFS(VODANET!$AB$5:$AB$4966,"&gt;="&amp;Mensal!K234,VODANET!$AB$5:$AB$4966,"&lt;="&amp;Mensal!L234)</f>
        <v>0</v>
      </c>
      <c r="L236" s="462"/>
      <c r="M236" s="110">
        <f>SUM(C236:L236)</f>
        <v>0</v>
      </c>
    </row>
    <row r="237" spans="2:13" ht="16.5" customHeight="1" thickBot="1" x14ac:dyDescent="0.3">
      <c r="B237" s="105" t="s">
        <v>6760</v>
      </c>
      <c r="C237" s="459">
        <v>0</v>
      </c>
      <c r="D237" s="460"/>
      <c r="E237" s="459">
        <v>0</v>
      </c>
      <c r="F237" s="460"/>
      <c r="G237" s="459">
        <v>0</v>
      </c>
      <c r="H237" s="460"/>
      <c r="I237" s="459">
        <v>0</v>
      </c>
      <c r="J237" s="460"/>
      <c r="K237" s="459">
        <v>0</v>
      </c>
      <c r="L237" s="460"/>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1997</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1">
        <v>0</v>
      </c>
      <c r="D248" s="462"/>
      <c r="E248" s="461">
        <v>0</v>
      </c>
      <c r="F248" s="462"/>
      <c r="G248" s="461">
        <v>0</v>
      </c>
      <c r="H248" s="462"/>
      <c r="I248" s="461">
        <v>0</v>
      </c>
      <c r="J248" s="462"/>
      <c r="K248" s="461">
        <v>0</v>
      </c>
      <c r="L248" s="462"/>
      <c r="M248" s="110">
        <f>SUM(C248:L248)</f>
        <v>0</v>
      </c>
    </row>
    <row r="249" spans="2:13" ht="16.5" customHeight="1" x14ac:dyDescent="0.25">
      <c r="B249" s="104" t="s">
        <v>5490</v>
      </c>
      <c r="C249" s="461">
        <f>COUNTIFS(VODANET!$AB$5:$AB$4966,"&gt;="&amp;Mensal!C247,VODANET!$AB$5:$AB$4966,"&lt;="&amp;Mensal!D247)</f>
        <v>0</v>
      </c>
      <c r="D249" s="462"/>
      <c r="E249" s="461">
        <f>COUNTIFS(VODANET!$AB$5:$AB$4966,"&gt;="&amp;Mensal!E247,VODANET!$AB$5:$AB$4966,"&lt;="&amp;Mensal!F247)</f>
        <v>0</v>
      </c>
      <c r="F249" s="462"/>
      <c r="G249" s="461">
        <f>COUNTIFS(VODANET!$AB$5:$AB$4966,"&gt;="&amp;Mensal!G247,VODANET!$AB$5:$AB$4966,"&lt;="&amp;Mensal!H247)</f>
        <v>1</v>
      </c>
      <c r="H249" s="462"/>
      <c r="I249" s="461">
        <f>COUNTIFS(VODANET!$AB$5:$AB$4966,"&gt;="&amp;Mensal!I247,VODANET!$AB$5:$AB$4966,"&lt;="&amp;Mensal!J247)</f>
        <v>1</v>
      </c>
      <c r="J249" s="462"/>
      <c r="K249" s="461">
        <f>COUNTIFS(VODANET!$AB$5:$AB$4966,"&gt;="&amp;Mensal!K247,VODANET!$AB$5:$AB$4966,"&lt;="&amp;Mensal!L247)</f>
        <v>2</v>
      </c>
      <c r="L249" s="462"/>
      <c r="M249" s="110">
        <f>SUM(C249:L249)</f>
        <v>4</v>
      </c>
    </row>
    <row r="250" spans="2:13" ht="16.5" customHeight="1" thickBot="1" x14ac:dyDescent="0.3">
      <c r="B250" s="105" t="s">
        <v>6760</v>
      </c>
      <c r="C250" s="459">
        <v>0</v>
      </c>
      <c r="D250" s="460"/>
      <c r="E250" s="459">
        <v>0</v>
      </c>
      <c r="F250" s="460"/>
      <c r="G250" s="459">
        <v>0</v>
      </c>
      <c r="H250" s="460"/>
      <c r="I250" s="459">
        <v>0</v>
      </c>
      <c r="J250" s="460"/>
      <c r="K250" s="459">
        <v>0</v>
      </c>
      <c r="L250" s="460"/>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1997</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1">
        <v>0</v>
      </c>
      <c r="D261" s="462"/>
      <c r="E261" s="461">
        <v>0</v>
      </c>
      <c r="F261" s="462"/>
      <c r="G261" s="461">
        <v>0</v>
      </c>
      <c r="H261" s="462"/>
      <c r="I261" s="461">
        <v>0</v>
      </c>
      <c r="J261" s="462"/>
      <c r="K261" s="110">
        <f>SUM(C261:J261)</f>
        <v>0</v>
      </c>
      <c r="L261"/>
    </row>
    <row r="262" spans="2:12" ht="16.5" customHeight="1" x14ac:dyDescent="0.25">
      <c r="B262" s="104" t="s">
        <v>5490</v>
      </c>
      <c r="C262" s="461">
        <f>COUNTIFS(VODANET!$AB$5:$AB$4966,"&gt;="&amp;Mensal!C260,VODANET!$AB$5:$AB$4966,"&lt;="&amp;Mensal!D260)</f>
        <v>7</v>
      </c>
      <c r="D262" s="462"/>
      <c r="E262" s="461">
        <f>COUNTIFS(VODANET!$AB$5:$AB$4966,"&gt;="&amp;Mensal!E260,VODANET!$AB$5:$AB$4966,"&lt;="&amp;Mensal!F260)</f>
        <v>0</v>
      </c>
      <c r="F262" s="462"/>
      <c r="G262" s="461">
        <f>COUNTIFS(VODANET!$AB$5:$AB$4966,"&gt;="&amp;Mensal!G260,VODANET!$AB$5:$AB$4966,"&lt;="&amp;Mensal!H260)</f>
        <v>2</v>
      </c>
      <c r="H262" s="462"/>
      <c r="I262" s="461">
        <f>COUNTIFS(VODANET!$AB$5:$AB$4966,"&gt;="&amp;Mensal!I260,VODANET!$AB$5:$AB$4966,"&lt;="&amp;Mensal!J260)</f>
        <v>4</v>
      </c>
      <c r="J262" s="462"/>
      <c r="K262" s="110">
        <f>SUM(C262:J262)</f>
        <v>13</v>
      </c>
      <c r="L262"/>
    </row>
    <row r="263" spans="2:12" ht="16.5" customHeight="1" thickBot="1" x14ac:dyDescent="0.3">
      <c r="B263" s="105" t="s">
        <v>6760</v>
      </c>
      <c r="C263" s="459">
        <v>0</v>
      </c>
      <c r="D263" s="460"/>
      <c r="E263" s="459">
        <v>0</v>
      </c>
      <c r="F263" s="460"/>
      <c r="G263" s="459">
        <v>0</v>
      </c>
      <c r="H263" s="460"/>
      <c r="I263" s="459">
        <v>0</v>
      </c>
      <c r="J263" s="460"/>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1997</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1">
        <v>0</v>
      </c>
      <c r="D274" s="462"/>
      <c r="E274" s="461">
        <v>0</v>
      </c>
      <c r="F274" s="462"/>
      <c r="G274" s="461">
        <v>0</v>
      </c>
      <c r="H274" s="462"/>
      <c r="I274" s="461">
        <v>0</v>
      </c>
      <c r="J274" s="462"/>
      <c r="K274" s="461">
        <v>0</v>
      </c>
      <c r="L274" s="462"/>
      <c r="M274" s="110">
        <f>SUM(C274:L274)</f>
        <v>0</v>
      </c>
    </row>
    <row r="275" spans="2:13" ht="16.5" customHeight="1" x14ac:dyDescent="0.25">
      <c r="B275" s="104" t="s">
        <v>5490</v>
      </c>
      <c r="C275" s="461">
        <f>COUNTIFS(VODANET!$AB$5:$AB$4966,"&gt;="&amp;Mensal!C273,VODANET!$AB$5:$AB$4966,"&lt;="&amp;Mensal!D273)</f>
        <v>0</v>
      </c>
      <c r="D275" s="462"/>
      <c r="E275" s="461">
        <f>COUNTIFS(VODANET!$AB$5:$AB$4966,"&gt;="&amp;Mensal!E273,VODANET!$AB$5:$AB$4966,"&lt;="&amp;Mensal!F273)</f>
        <v>4</v>
      </c>
      <c r="F275" s="462"/>
      <c r="G275" s="461">
        <f>COUNTIFS(VODANET!$AB$5:$AB$4966,"&gt;="&amp;Mensal!G273,VODANET!$AB$5:$AB$4966,"&lt;="&amp;Mensal!H273)</f>
        <v>3</v>
      </c>
      <c r="H275" s="462"/>
      <c r="I275" s="461">
        <f>COUNTIFS(VODANET!$AB$5:$AB$4966,"&gt;="&amp;Mensal!I273,VODANET!$AB$5:$AB$4966,"&lt;="&amp;Mensal!J273)</f>
        <v>2</v>
      </c>
      <c r="J275" s="462"/>
      <c r="K275" s="461">
        <f>COUNTIFS(VODANET!$AB$5:$AB$4966,"&gt;="&amp;Mensal!K273,VODANET!$AB$5:$AB$4966,"&lt;="&amp;Mensal!L273)</f>
        <v>0</v>
      </c>
      <c r="L275" s="462"/>
      <c r="M275" s="110">
        <f>SUM(C275:L275)</f>
        <v>9</v>
      </c>
    </row>
    <row r="276" spans="2:13" ht="16.5" customHeight="1" thickBot="1" x14ac:dyDescent="0.3">
      <c r="B276" s="105" t="s">
        <v>6760</v>
      </c>
      <c r="C276" s="459">
        <v>0</v>
      </c>
      <c r="D276" s="460"/>
      <c r="E276" s="459">
        <v>0</v>
      </c>
      <c r="F276" s="460"/>
      <c r="G276" s="459">
        <v>0</v>
      </c>
      <c r="H276" s="460"/>
      <c r="I276" s="459">
        <v>0</v>
      </c>
      <c r="J276" s="460"/>
      <c r="K276" s="459">
        <v>0</v>
      </c>
      <c r="L276" s="460"/>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1997</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1">
        <v>0</v>
      </c>
      <c r="D287" s="462"/>
      <c r="E287" s="461">
        <v>0</v>
      </c>
      <c r="F287" s="462"/>
      <c r="G287" s="461">
        <v>0</v>
      </c>
      <c r="H287" s="462"/>
      <c r="I287" s="461">
        <v>0</v>
      </c>
      <c r="J287" s="462"/>
      <c r="K287" s="461">
        <v>0</v>
      </c>
      <c r="L287" s="462"/>
      <c r="M287" s="110">
        <f>SUM(C287:L287)</f>
        <v>0</v>
      </c>
    </row>
    <row r="288" spans="2:13" ht="16.5" customHeight="1" x14ac:dyDescent="0.25">
      <c r="B288" s="104" t="s">
        <v>5490</v>
      </c>
      <c r="C288" s="461">
        <f>COUNTIFS(VODANET!$AB$5:$AB$4966,"&gt;="&amp;Mensal!C286,VODANET!$AB$5:$AB$4966,"&lt;="&amp;Mensal!D286)</f>
        <v>0</v>
      </c>
      <c r="D288" s="462"/>
      <c r="E288" s="461">
        <f>COUNTIFS(VODANET!$AB$5:$AB$4966,"&gt;="&amp;Mensal!E286,VODANET!$AB$5:$AB$4966,"&lt;="&amp;Mensal!F286)</f>
        <v>0</v>
      </c>
      <c r="F288" s="462"/>
      <c r="G288" s="461">
        <f>COUNTIFS(VODANET!$AB$5:$AB$4966,"&gt;="&amp;Mensal!G286,VODANET!$AB$5:$AB$4966,"&lt;="&amp;Mensal!H286)</f>
        <v>0</v>
      </c>
      <c r="H288" s="462"/>
      <c r="I288" s="461">
        <f>COUNTIFS(VODANET!$AB$5:$AB$4966,"&gt;="&amp;Mensal!I286,VODANET!$AB$5:$AB$4966,"&lt;="&amp;Mensal!J286)</f>
        <v>0</v>
      </c>
      <c r="J288" s="462"/>
      <c r="K288" s="461">
        <f>COUNTIFS(VODANET!$AB$5:$AB$4966,"&gt;="&amp;Mensal!K286,VODANET!$AB$5:$AB$4966,"&lt;="&amp;Mensal!L286)</f>
        <v>0</v>
      </c>
      <c r="L288" s="462"/>
      <c r="M288" s="110">
        <f>SUM(C288:L288)</f>
        <v>0</v>
      </c>
    </row>
    <row r="289" spans="2:13" ht="16.5" customHeight="1" thickBot="1" x14ac:dyDescent="0.3">
      <c r="B289" s="105" t="s">
        <v>6760</v>
      </c>
      <c r="C289" s="459">
        <v>0</v>
      </c>
      <c r="D289" s="460"/>
      <c r="E289" s="459">
        <v>0</v>
      </c>
      <c r="F289" s="460"/>
      <c r="G289" s="459">
        <v>0</v>
      </c>
      <c r="H289" s="460"/>
      <c r="I289" s="459">
        <v>0</v>
      </c>
      <c r="J289" s="460"/>
      <c r="K289" s="459">
        <v>0</v>
      </c>
      <c r="L289" s="460"/>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1997</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1">
        <v>0</v>
      </c>
      <c r="D300" s="462"/>
      <c r="E300" s="461">
        <v>0</v>
      </c>
      <c r="F300" s="462"/>
      <c r="G300" s="461">
        <v>0</v>
      </c>
      <c r="H300" s="462"/>
      <c r="I300" s="461">
        <v>0</v>
      </c>
      <c r="J300" s="462"/>
      <c r="K300" s="461">
        <v>0</v>
      </c>
      <c r="L300" s="462"/>
      <c r="M300" s="110">
        <f>SUM(C300:L300)</f>
        <v>0</v>
      </c>
    </row>
    <row r="301" spans="2:13" ht="16.5" customHeight="1" x14ac:dyDescent="0.25">
      <c r="B301" s="104" t="s">
        <v>5490</v>
      </c>
      <c r="C301" s="461">
        <f>COUNTIFS(VODANET!$AB$5:$AB$4966,"&gt;="&amp;Mensal!C299,VODANET!$AB$5:$AB$4966,"&lt;="&amp;Mensal!D299)</f>
        <v>1</v>
      </c>
      <c r="D301" s="462"/>
      <c r="E301" s="461">
        <f>COUNTIFS(VODANET!$AB$5:$AB$4966,"&gt;="&amp;Mensal!E299,VODANET!$AB$5:$AB$4966,"&lt;="&amp;Mensal!F299)</f>
        <v>0</v>
      </c>
      <c r="F301" s="462"/>
      <c r="G301" s="461">
        <f>COUNTIFS(VODANET!$AB$5:$AB$4966,"&gt;="&amp;Mensal!G299,VODANET!$AB$5:$AB$4966,"&lt;="&amp;Mensal!H299)</f>
        <v>0</v>
      </c>
      <c r="H301" s="462"/>
      <c r="I301" s="461">
        <f>COUNTIFS(VODANET!$AB$5:$AB$4966,"&gt;="&amp;Mensal!I299,VODANET!$AB$5:$AB$4966,"&lt;="&amp;Mensal!J299)</f>
        <v>0</v>
      </c>
      <c r="J301" s="462"/>
      <c r="K301" s="461">
        <f>COUNTIFS(VODANET!$AB$5:$AB$4966,"&gt;="&amp;Mensal!K299,VODANET!$AB$5:$AB$4966,"&lt;="&amp;Mensal!L299)</f>
        <v>0</v>
      </c>
      <c r="L301" s="462"/>
      <c r="M301" s="110">
        <f>SUM(C301:L301)</f>
        <v>1</v>
      </c>
    </row>
    <row r="302" spans="2:13" ht="16.5" customHeight="1" thickBot="1" x14ac:dyDescent="0.3">
      <c r="B302" s="105" t="s">
        <v>6760</v>
      </c>
      <c r="C302" s="459">
        <v>0</v>
      </c>
      <c r="D302" s="460"/>
      <c r="E302" s="459">
        <v>0</v>
      </c>
      <c r="F302" s="460"/>
      <c r="G302" s="459">
        <v>0</v>
      </c>
      <c r="H302" s="460"/>
      <c r="I302" s="459">
        <v>0</v>
      </c>
      <c r="J302" s="460"/>
      <c r="K302" s="459">
        <v>0</v>
      </c>
      <c r="L302" s="460"/>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1997</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1">
        <v>0</v>
      </c>
      <c r="D313" s="462"/>
      <c r="E313" s="461">
        <v>0</v>
      </c>
      <c r="F313" s="462"/>
      <c r="G313" s="461">
        <v>0</v>
      </c>
      <c r="H313" s="462"/>
      <c r="I313" s="461">
        <v>0</v>
      </c>
      <c r="J313" s="462"/>
      <c r="K313" s="461">
        <v>0</v>
      </c>
      <c r="L313" s="462"/>
      <c r="M313" s="110">
        <f>SUM(C313:L313)</f>
        <v>0</v>
      </c>
    </row>
    <row r="314" spans="2:13" ht="16.5" customHeight="1" x14ac:dyDescent="0.25">
      <c r="B314" s="104" t="s">
        <v>5490</v>
      </c>
      <c r="C314" s="461">
        <f>COUNTIFS(VODANET!$AB$5:$AB$4966,"&gt;="&amp;Mensal!C312,VODANET!$AB$5:$AB$4966,"&lt;="&amp;Mensal!D312)</f>
        <v>0</v>
      </c>
      <c r="D314" s="462"/>
      <c r="E314" s="461">
        <f>COUNTIFS(VODANET!$AB$5:$AB$4966,"&gt;="&amp;Mensal!E312,VODANET!$AB$5:$AB$4966,"&lt;="&amp;Mensal!F312)</f>
        <v>0</v>
      </c>
      <c r="F314" s="462"/>
      <c r="G314" s="461">
        <f>COUNTIFS(VODANET!$AB$5:$AB$4966,"&gt;="&amp;Mensal!G312,VODANET!$AB$5:$AB$4966,"&lt;="&amp;Mensal!H312)</f>
        <v>2</v>
      </c>
      <c r="H314" s="462"/>
      <c r="I314" s="461">
        <f>COUNTIFS(VODANET!$AB$5:$AB$4966,"&gt;="&amp;Mensal!I312,VODANET!$AB$5:$AB$4966,"&lt;="&amp;Mensal!J312)</f>
        <v>0</v>
      </c>
      <c r="J314" s="462"/>
      <c r="K314" s="461">
        <f>COUNTIFS(VODANET!$AB$5:$AB$4966,"&gt;="&amp;Mensal!K312,VODANET!$AB$5:$AB$4966,"&lt;="&amp;Mensal!L312)</f>
        <v>0</v>
      </c>
      <c r="L314" s="462"/>
      <c r="M314" s="110">
        <f>SUM(C314:L314)</f>
        <v>2</v>
      </c>
    </row>
    <row r="315" spans="2:13" ht="16.5" customHeight="1" thickBot="1" x14ac:dyDescent="0.3">
      <c r="B315" s="105" t="s">
        <v>6760</v>
      </c>
      <c r="C315" s="459">
        <v>0</v>
      </c>
      <c r="D315" s="460"/>
      <c r="E315" s="459">
        <v>0</v>
      </c>
      <c r="F315" s="460"/>
      <c r="G315" s="459">
        <v>0</v>
      </c>
      <c r="H315" s="460"/>
      <c r="I315" s="459">
        <v>0</v>
      </c>
      <c r="J315" s="460"/>
      <c r="K315" s="459">
        <v>0</v>
      </c>
      <c r="L315" s="460"/>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2</v>
      </c>
      <c r="F318" s="176">
        <f>SUM(C318:E318)</f>
        <v>2</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5" t="s">
        <v>6751</v>
      </c>
      <c r="E4" s="466"/>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3" t="s">
        <v>6756</v>
      </c>
      <c r="E9" s="464"/>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O1" zoomScale="90" zoomScaleNormal="90" workbookViewId="0">
      <pane ySplit="1" topLeftCell="A1789" activePane="bottomLeft" state="frozen"/>
      <selection activeCell="P1" sqref="P1"/>
      <selection pane="bottomLeft" activeCell="S1803" sqref="S180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9667</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23239</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23240</v>
      </c>
      <c r="K845" s="15" t="s">
        <v>23241</v>
      </c>
      <c r="L845" s="15" t="s">
        <v>4302</v>
      </c>
      <c r="M845" s="15" t="s">
        <v>23242</v>
      </c>
      <c r="N845" s="15" t="s">
        <v>453</v>
      </c>
      <c r="O845" s="15" t="s">
        <v>453</v>
      </c>
      <c r="P845" s="15" t="s">
        <v>453</v>
      </c>
      <c r="Q845" s="15" t="s">
        <v>23243</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23244</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23245</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23246</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23247</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23248</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14029</v>
      </c>
      <c r="G2132" t="s">
        <v>167</v>
      </c>
      <c r="H2132" s="14" t="s">
        <v>453</v>
      </c>
      <c r="I2132" s="14" t="s">
        <v>453</v>
      </c>
      <c r="J2132" t="s">
        <v>23178</v>
      </c>
      <c r="K2132" t="s">
        <v>23185</v>
      </c>
      <c r="L2132" t="s">
        <v>23186</v>
      </c>
      <c r="M2132" t="s">
        <v>23180</v>
      </c>
      <c r="N2132" s="14" t="s">
        <v>453</v>
      </c>
      <c r="O2132" s="14" t="s">
        <v>453</v>
      </c>
      <c r="P2132" s="14" t="s">
        <v>453</v>
      </c>
      <c r="Q2132" s="14" t="s">
        <v>453</v>
      </c>
      <c r="R2132" s="14" t="s">
        <v>453</v>
      </c>
      <c r="S2132" t="s">
        <v>23187</v>
      </c>
      <c r="T2132" t="s">
        <v>14775</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14029</v>
      </c>
      <c r="G2133" t="s">
        <v>167</v>
      </c>
      <c r="H2133" s="14" t="s">
        <v>453</v>
      </c>
      <c r="I2133" s="14" t="s">
        <v>453</v>
      </c>
      <c r="J2133" t="s">
        <v>23178</v>
      </c>
      <c r="K2133" t="s">
        <v>23188</v>
      </c>
      <c r="L2133" t="s">
        <v>23189</v>
      </c>
      <c r="M2133" t="s">
        <v>23180</v>
      </c>
      <c r="N2133" s="14" t="s">
        <v>453</v>
      </c>
      <c r="O2133" s="14" t="s">
        <v>453</v>
      </c>
      <c r="P2133" s="14" t="s">
        <v>453</v>
      </c>
      <c r="Q2133" s="14" t="s">
        <v>453</v>
      </c>
      <c r="R2133" s="14" t="s">
        <v>453</v>
      </c>
      <c r="S2133" t="s">
        <v>23190</v>
      </c>
      <c r="T2133" t="s">
        <v>14775</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41830</v>
      </c>
      <c r="E2134" t="s">
        <v>1449</v>
      </c>
      <c r="F2134" t="s">
        <v>14029</v>
      </c>
      <c r="G2134" t="s">
        <v>167</v>
      </c>
      <c r="H2134" s="14" t="s">
        <v>453</v>
      </c>
      <c r="I2134" s="14" t="s">
        <v>453</v>
      </c>
      <c r="J2134" t="s">
        <v>23178</v>
      </c>
      <c r="K2134" t="s">
        <v>23191</v>
      </c>
      <c r="L2134" t="s">
        <v>23192</v>
      </c>
      <c r="M2134" t="s">
        <v>23180</v>
      </c>
      <c r="N2134" s="14" t="s">
        <v>453</v>
      </c>
      <c r="O2134" s="14" t="s">
        <v>453</v>
      </c>
      <c r="P2134" s="14" t="s">
        <v>453</v>
      </c>
      <c r="Q2134" s="14" t="s">
        <v>453</v>
      </c>
      <c r="R2134" s="14" t="s">
        <v>453</v>
      </c>
      <c r="S2134" t="s">
        <v>23193</v>
      </c>
      <c r="T2134" t="s">
        <v>14775</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7">
        <f>COUNTIFS(VODANET!K5:K2074,"ACEITO",VODANET!M5:M2074,"SH SAT")</f>
        <v>401</v>
      </c>
      <c r="H2" s="57">
        <f>F2-G2</f>
        <v>420</v>
      </c>
      <c r="I2" s="57">
        <f>H2-C2</f>
        <v>-15</v>
      </c>
      <c r="J2" s="57">
        <v>0</v>
      </c>
      <c r="L2">
        <v>2581</v>
      </c>
      <c r="M2">
        <f>L2-1927</f>
        <v>654</v>
      </c>
      <c r="O2" s="15" t="s">
        <v>20173</v>
      </c>
      <c r="Q2">
        <f>M14+V14</f>
        <v>2845</v>
      </c>
      <c r="R2" s="15">
        <f>Q2-Q6</f>
        <v>848</v>
      </c>
      <c r="S2" s="15">
        <f>R2-C9-C2</f>
        <v>50</v>
      </c>
      <c r="T2">
        <f>S2-J2-J9</f>
        <v>50</v>
      </c>
    </row>
    <row r="3" spans="2:28" x14ac:dyDescent="0.25">
      <c r="B3" s="57" t="s">
        <v>20141</v>
      </c>
      <c r="C3" s="57">
        <f>75+200</f>
        <v>275</v>
      </c>
      <c r="D3" s="57">
        <f>Z14</f>
        <v>460</v>
      </c>
      <c r="E3" s="57">
        <f>SUMIF(G16:G100,"SH SAT",E16:E100)</f>
        <v>237</v>
      </c>
      <c r="F3" s="57">
        <f>D3+E3</f>
        <v>697</v>
      </c>
      <c r="G3" s="467"/>
      <c r="H3" s="57">
        <f>F3-G2</f>
        <v>296</v>
      </c>
      <c r="I3" s="57">
        <f>(H3-C3)-J3</f>
        <v>14</v>
      </c>
      <c r="J3" s="57">
        <v>7</v>
      </c>
      <c r="L3">
        <v>91</v>
      </c>
      <c r="M3">
        <f>C2+C9</f>
        <v>798</v>
      </c>
      <c r="O3" s="15" t="s">
        <v>20172</v>
      </c>
      <c r="Q3">
        <f>O14+X14</f>
        <v>3056</v>
      </c>
      <c r="R3" s="15">
        <f>Q3-Q6</f>
        <v>1059</v>
      </c>
      <c r="S3" s="15">
        <f>R3-C11-C4</f>
        <v>317</v>
      </c>
      <c r="T3">
        <f>S3-J4-J11-M7</f>
        <v>254</v>
      </c>
    </row>
    <row r="4" spans="2:28" x14ac:dyDescent="0.25">
      <c r="B4" s="57" t="s">
        <v>20146</v>
      </c>
      <c r="C4" s="57">
        <f>75+360</f>
        <v>435</v>
      </c>
      <c r="D4" s="57">
        <f>X14</f>
        <v>540</v>
      </c>
      <c r="E4" s="57">
        <f>SUMIF(G16:G100,"SH SAT",D16:D100)</f>
        <v>288</v>
      </c>
      <c r="F4" s="57">
        <f>D4+E4</f>
        <v>828</v>
      </c>
      <c r="G4" s="467"/>
      <c r="H4" s="57">
        <f>F4-G2</f>
        <v>427</v>
      </c>
      <c r="I4" s="57">
        <f>(H4-C4)-J4</f>
        <v>-21</v>
      </c>
      <c r="J4" s="57">
        <v>13</v>
      </c>
      <c r="M4">
        <f>M2-M3</f>
        <v>-144</v>
      </c>
      <c r="O4" s="15" t="s">
        <v>20174</v>
      </c>
      <c r="Q4">
        <f>Q14+Z14</f>
        <v>2594</v>
      </c>
      <c r="R4" s="15">
        <f>Q4-Q6</f>
        <v>597</v>
      </c>
      <c r="S4" s="15">
        <f>R4-C3-C10</f>
        <v>119</v>
      </c>
      <c r="T4">
        <f>S4-J3-J10-M8</f>
        <v>81</v>
      </c>
    </row>
    <row r="5" spans="2:28" x14ac:dyDescent="0.25">
      <c r="B5" s="57" t="s">
        <v>20143</v>
      </c>
      <c r="C5" s="57">
        <v>147</v>
      </c>
      <c r="D5" s="57">
        <f>AB14</f>
        <v>180</v>
      </c>
      <c r="E5" s="57">
        <f>SUMIF(G16:G100,"SH SAT",F16:F100)</f>
        <v>344</v>
      </c>
      <c r="F5" s="57">
        <f>D5+E5</f>
        <v>524</v>
      </c>
      <c r="G5" s="467"/>
      <c r="H5" s="57">
        <f>F5-G2</f>
        <v>123</v>
      </c>
      <c r="I5" s="57">
        <f>H5-C5</f>
        <v>-24</v>
      </c>
      <c r="J5" s="57">
        <v>0</v>
      </c>
      <c r="O5" s="15" t="s">
        <v>20175</v>
      </c>
      <c r="Q5">
        <f>S14+AB14</f>
        <v>2450</v>
      </c>
      <c r="R5" s="15">
        <f>Q5-Q6</f>
        <v>453</v>
      </c>
      <c r="S5" s="15">
        <f>R5-C12-C5</f>
        <v>-122</v>
      </c>
      <c r="T5">
        <f>S5-J5-J12</f>
        <v>-122</v>
      </c>
    </row>
    <row r="6" spans="2:28" ht="15.75" thickBot="1" x14ac:dyDescent="0.3">
      <c r="B6" s="15"/>
      <c r="D6" s="15"/>
      <c r="E6" s="15"/>
      <c r="F6" s="15"/>
      <c r="G6" s="15"/>
      <c r="H6" s="15"/>
      <c r="O6" s="15" t="s">
        <v>20176</v>
      </c>
      <c r="Q6">
        <f>Mensal!C3</f>
        <v>1997</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7">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7"/>
      <c r="H10" s="57">
        <f>F10-G9</f>
        <v>258</v>
      </c>
      <c r="I10" s="57">
        <f>(H10-C10)-J10-M8</f>
        <v>24</v>
      </c>
      <c r="J10" s="57">
        <v>7</v>
      </c>
    </row>
    <row r="11" spans="2:28" x14ac:dyDescent="0.25">
      <c r="B11" s="57" t="s">
        <v>20146</v>
      </c>
      <c r="C11" s="57">
        <v>307</v>
      </c>
      <c r="D11" s="57">
        <f>O14</f>
        <v>2516</v>
      </c>
      <c r="E11" s="57">
        <f>D14</f>
        <v>615</v>
      </c>
      <c r="F11" s="57">
        <f>D11-E11</f>
        <v>1901</v>
      </c>
      <c r="G11" s="467"/>
      <c r="H11" s="57">
        <f>F11-G9</f>
        <v>473</v>
      </c>
      <c r="I11" s="57">
        <f>(H11-C11)-J11-M7</f>
        <v>116</v>
      </c>
      <c r="J11" s="57">
        <v>20</v>
      </c>
    </row>
    <row r="12" spans="2:28" x14ac:dyDescent="0.25">
      <c r="B12" s="57" t="s">
        <v>20143</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8558</v>
      </c>
      <c r="B185" s="173" t="s">
        <v>10388</v>
      </c>
      <c r="C185" s="10" t="s">
        <v>171</v>
      </c>
      <c r="D185" s="173" t="s">
        <v>3622</v>
      </c>
      <c r="E185" s="257">
        <v>41516</v>
      </c>
    </row>
    <row r="186" spans="1:5" x14ac:dyDescent="0.25">
      <c r="A186" s="57" t="s">
        <v>415</v>
      </c>
      <c r="B186" s="173" t="s">
        <v>9486</v>
      </c>
      <c r="C186" s="10" t="s">
        <v>207</v>
      </c>
      <c r="D186" s="173" t="s">
        <v>1390</v>
      </c>
      <c r="E186" s="257">
        <v>41516</v>
      </c>
    </row>
    <row r="187" spans="1:5" x14ac:dyDescent="0.25">
      <c r="A187" s="57" t="s">
        <v>8895</v>
      </c>
      <c r="B187" s="173" t="s">
        <v>11267</v>
      </c>
      <c r="C187" s="10" t="s">
        <v>6942</v>
      </c>
      <c r="D187" s="173" t="s">
        <v>6957</v>
      </c>
      <c r="E187" s="257">
        <v>41516</v>
      </c>
    </row>
    <row r="188" spans="1:5" x14ac:dyDescent="0.25">
      <c r="A188" s="57" t="s">
        <v>17831</v>
      </c>
      <c r="B188" s="173" t="s">
        <v>11098</v>
      </c>
      <c r="C188" s="10" t="s">
        <v>164</v>
      </c>
      <c r="D188" s="173" t="s">
        <v>6382</v>
      </c>
      <c r="E188" s="257">
        <v>41516</v>
      </c>
    </row>
    <row r="189" spans="1:5" x14ac:dyDescent="0.25">
      <c r="A189" s="57" t="s">
        <v>9195</v>
      </c>
      <c r="B189" s="173" t="s">
        <v>11733</v>
      </c>
      <c r="C189" s="10" t="s">
        <v>4726</v>
      </c>
      <c r="D189" s="173" t="s">
        <v>9020</v>
      </c>
      <c r="E189" s="257">
        <v>41516</v>
      </c>
    </row>
    <row r="190" spans="1:5" x14ac:dyDescent="0.25">
      <c r="A190" s="57" t="s">
        <v>14026</v>
      </c>
      <c r="B190" s="173" t="s">
        <v>10101</v>
      </c>
      <c r="C190" s="10" t="s">
        <v>1701</v>
      </c>
      <c r="D190" s="173" t="s">
        <v>2926</v>
      </c>
      <c r="E190" s="257">
        <v>41516</v>
      </c>
    </row>
    <row r="191" spans="1:5" x14ac:dyDescent="0.25">
      <c r="A191" s="57" t="s">
        <v>4133</v>
      </c>
      <c r="B191" s="173" t="s">
        <v>10121</v>
      </c>
      <c r="C191" s="10" t="s">
        <v>1917</v>
      </c>
      <c r="D191" s="173" t="s">
        <v>14663</v>
      </c>
      <c r="E191" s="257">
        <v>41516</v>
      </c>
    </row>
    <row r="192" spans="1:5" x14ac:dyDescent="0.25">
      <c r="A192" s="57" t="s">
        <v>12688</v>
      </c>
      <c r="B192" s="173" t="s">
        <v>10718</v>
      </c>
      <c r="C192" s="10" t="s">
        <v>162</v>
      </c>
      <c r="D192" s="173" t="s">
        <v>15839</v>
      </c>
      <c r="E192" s="257">
        <v>41516</v>
      </c>
    </row>
    <row r="193" spans="1:5" x14ac:dyDescent="0.25">
      <c r="A193" s="57" t="s">
        <v>428</v>
      </c>
      <c r="B193" s="173" t="s">
        <v>9540</v>
      </c>
      <c r="C193" s="10" t="s">
        <v>116</v>
      </c>
      <c r="D193" s="173" t="s">
        <v>273</v>
      </c>
      <c r="E193" s="257">
        <v>41523</v>
      </c>
    </row>
    <row r="194" spans="1:5" x14ac:dyDescent="0.25">
      <c r="A194" s="57" t="s">
        <v>17911</v>
      </c>
      <c r="B194" s="173" t="s">
        <v>10942</v>
      </c>
      <c r="C194" s="10" t="s">
        <v>4729</v>
      </c>
      <c r="D194" s="173" t="s">
        <v>6003</v>
      </c>
      <c r="E194" s="257">
        <v>41523</v>
      </c>
    </row>
    <row r="195" spans="1:5" x14ac:dyDescent="0.25">
      <c r="A195" s="57" t="s">
        <v>8901</v>
      </c>
      <c r="B195" s="173" t="s">
        <v>11283</v>
      </c>
      <c r="C195" s="10" t="s">
        <v>6942</v>
      </c>
      <c r="D195" s="173" t="s">
        <v>6992</v>
      </c>
      <c r="E195" s="257">
        <v>41523</v>
      </c>
    </row>
    <row r="196" spans="1:5" x14ac:dyDescent="0.25">
      <c r="A196" s="57" t="s">
        <v>19482</v>
      </c>
      <c r="B196" s="173" t="s">
        <v>17291</v>
      </c>
      <c r="C196" s="10" t="s">
        <v>167</v>
      </c>
      <c r="D196" s="173" t="s">
        <v>17288</v>
      </c>
      <c r="E196" s="257">
        <v>41523</v>
      </c>
    </row>
    <row r="197" spans="1:5" x14ac:dyDescent="0.25">
      <c r="A197" s="57" t="s">
        <v>11798</v>
      </c>
      <c r="B197" s="173" t="s">
        <v>11205</v>
      </c>
      <c r="C197" s="10" t="s">
        <v>6829</v>
      </c>
      <c r="D197" s="173" t="s">
        <v>6831</v>
      </c>
      <c r="E197" s="257">
        <v>41523</v>
      </c>
    </row>
    <row r="198" spans="1:5" x14ac:dyDescent="0.25">
      <c r="A198" s="57" t="s">
        <v>5053</v>
      </c>
      <c r="B198" s="173" t="s">
        <v>10181</v>
      </c>
      <c r="C198" s="10" t="s">
        <v>3122</v>
      </c>
      <c r="D198" s="173" t="s">
        <v>3124</v>
      </c>
      <c r="E198" s="257">
        <v>41523</v>
      </c>
    </row>
    <row r="199" spans="1:5" x14ac:dyDescent="0.25">
      <c r="A199" s="57" t="s">
        <v>14479</v>
      </c>
      <c r="B199" s="173" t="s">
        <v>10577</v>
      </c>
      <c r="C199" s="10" t="s">
        <v>176</v>
      </c>
      <c r="D199" s="173" t="s">
        <v>7133</v>
      </c>
      <c r="E199" s="257">
        <v>41523</v>
      </c>
    </row>
    <row r="200" spans="1:5" x14ac:dyDescent="0.25">
      <c r="A200" s="57" t="s">
        <v>5506</v>
      </c>
      <c r="B200" s="173" t="s">
        <v>9752</v>
      </c>
      <c r="C200" s="10" t="s">
        <v>1901</v>
      </c>
      <c r="D200" s="173" t="s">
        <v>3863</v>
      </c>
      <c r="E200" s="257">
        <v>41523</v>
      </c>
    </row>
    <row r="201" spans="1:5" x14ac:dyDescent="0.25">
      <c r="A201" s="57" t="s">
        <v>15622</v>
      </c>
      <c r="B201" s="173" t="s">
        <v>13382</v>
      </c>
      <c r="C201" s="10" t="s">
        <v>12134</v>
      </c>
      <c r="D201" s="173" t="s">
        <v>14520</v>
      </c>
      <c r="E201" s="257">
        <v>41523</v>
      </c>
    </row>
    <row r="202" spans="1:5" x14ac:dyDescent="0.25">
      <c r="A202" s="57" t="s">
        <v>7174</v>
      </c>
      <c r="B202" s="173" t="s">
        <v>10940</v>
      </c>
      <c r="C202" s="10" t="s">
        <v>4729</v>
      </c>
      <c r="D202" s="173" t="s">
        <v>6001</v>
      </c>
      <c r="E202" s="257">
        <v>41523</v>
      </c>
    </row>
    <row r="203" spans="1:5" x14ac:dyDescent="0.25">
      <c r="A203" s="57" t="s">
        <v>11813</v>
      </c>
      <c r="B203" s="173" t="s">
        <v>11477</v>
      </c>
      <c r="C203" s="10" t="s">
        <v>7581</v>
      </c>
      <c r="D203" s="173" t="s">
        <v>7604</v>
      </c>
      <c r="E203" s="257">
        <v>41523</v>
      </c>
    </row>
    <row r="204" spans="1:5" x14ac:dyDescent="0.25">
      <c r="A204" s="57" t="s">
        <v>8567</v>
      </c>
      <c r="B204" s="173" t="s">
        <v>11227</v>
      </c>
      <c r="C204" s="10" t="s">
        <v>6861</v>
      </c>
      <c r="D204" s="173" t="s">
        <v>6868</v>
      </c>
      <c r="E204" s="257">
        <v>41523</v>
      </c>
    </row>
    <row r="205" spans="1:5" x14ac:dyDescent="0.25">
      <c r="A205" s="57" t="s">
        <v>8954</v>
      </c>
      <c r="B205" s="173" t="s">
        <v>11272</v>
      </c>
      <c r="C205" s="10" t="s">
        <v>6942</v>
      </c>
      <c r="D205" s="173" t="s">
        <v>6967</v>
      </c>
      <c r="E205" s="257">
        <v>41523</v>
      </c>
    </row>
    <row r="206" spans="1:5" x14ac:dyDescent="0.25">
      <c r="A206" s="57" t="s">
        <v>18570</v>
      </c>
      <c r="B206" s="173" t="s">
        <v>18035</v>
      </c>
      <c r="C206" s="10" t="s">
        <v>13761</v>
      </c>
      <c r="D206" s="173" t="s">
        <v>18032</v>
      </c>
      <c r="E206" s="257">
        <v>41523</v>
      </c>
    </row>
    <row r="207" spans="1:5" x14ac:dyDescent="0.25">
      <c r="A207" s="57" t="s">
        <v>8888</v>
      </c>
      <c r="B207" s="173" t="s">
        <v>11151</v>
      </c>
      <c r="C207" s="10" t="s">
        <v>3247</v>
      </c>
      <c r="D207" s="173" t="s">
        <v>6561</v>
      </c>
      <c r="E207" s="257">
        <v>41523</v>
      </c>
    </row>
    <row r="208" spans="1:5" x14ac:dyDescent="0.25">
      <c r="A208" s="57" t="s">
        <v>20310</v>
      </c>
      <c r="B208" s="173" t="s">
        <v>17148</v>
      </c>
      <c r="C208" s="10" t="s">
        <v>13730</v>
      </c>
      <c r="D208" s="173" t="s">
        <v>20209</v>
      </c>
      <c r="E208" s="257">
        <v>41523</v>
      </c>
    </row>
    <row r="209" spans="1:5" x14ac:dyDescent="0.25">
      <c r="A209" s="57" t="s">
        <v>19318</v>
      </c>
      <c r="B209" s="173" t="s">
        <v>17791</v>
      </c>
      <c r="C209" s="10" t="s">
        <v>8301</v>
      </c>
      <c r="D209" s="173" t="s">
        <v>19319</v>
      </c>
      <c r="E209" s="257">
        <v>41523</v>
      </c>
    </row>
    <row r="210" spans="1:5" x14ac:dyDescent="0.25">
      <c r="A210" s="57" t="s">
        <v>20282</v>
      </c>
      <c r="B210" s="173" t="s">
        <v>17828</v>
      </c>
      <c r="C210" s="10" t="s">
        <v>13701</v>
      </c>
      <c r="D210" s="173" t="s">
        <v>20243</v>
      </c>
      <c r="E210" s="257">
        <v>41523</v>
      </c>
    </row>
    <row r="211" spans="1:5" x14ac:dyDescent="0.25">
      <c r="A211" s="57" t="s">
        <v>2908</v>
      </c>
      <c r="B211" s="173" t="s">
        <v>9978</v>
      </c>
      <c r="C211" s="10" t="s">
        <v>184</v>
      </c>
      <c r="D211" s="173" t="s">
        <v>2624</v>
      </c>
      <c r="E211" s="257">
        <v>41530</v>
      </c>
    </row>
    <row r="212" spans="1:5" x14ac:dyDescent="0.25">
      <c r="A212" s="57" t="s">
        <v>19961</v>
      </c>
      <c r="B212" s="173" t="s">
        <v>19036</v>
      </c>
      <c r="C212" s="10" t="s">
        <v>13743</v>
      </c>
      <c r="D212" s="173" t="s">
        <v>19033</v>
      </c>
      <c r="E212" s="257">
        <v>41530</v>
      </c>
    </row>
    <row r="213" spans="1:5" x14ac:dyDescent="0.25">
      <c r="A213" s="57" t="s">
        <v>19379</v>
      </c>
      <c r="B213" s="173" t="s">
        <v>17303</v>
      </c>
      <c r="C213" s="10" t="s">
        <v>167</v>
      </c>
      <c r="D213" s="173" t="s">
        <v>17300</v>
      </c>
      <c r="E213" s="257">
        <v>41530</v>
      </c>
    </row>
    <row r="214" spans="1:5" x14ac:dyDescent="0.25">
      <c r="A214" s="57" t="s">
        <v>19540</v>
      </c>
      <c r="B214" s="173" t="s">
        <v>17281</v>
      </c>
      <c r="C214" s="10" t="s">
        <v>167</v>
      </c>
      <c r="D214" s="173" t="s">
        <v>17279</v>
      </c>
      <c r="E214" s="257">
        <v>41530</v>
      </c>
    </row>
    <row r="215" spans="1:5" x14ac:dyDescent="0.25">
      <c r="A215" s="57" t="s">
        <v>17777</v>
      </c>
      <c r="B215" s="173" t="s">
        <v>17381</v>
      </c>
      <c r="C215" s="10" t="s">
        <v>167</v>
      </c>
      <c r="D215" s="173" t="s">
        <v>17378</v>
      </c>
      <c r="E215" s="257">
        <v>41530</v>
      </c>
    </row>
    <row r="216" spans="1:5" x14ac:dyDescent="0.25">
      <c r="A216" s="57" t="s">
        <v>1880</v>
      </c>
      <c r="B216" s="173" t="s">
        <v>9735</v>
      </c>
      <c r="C216" s="10" t="s">
        <v>1879</v>
      </c>
      <c r="D216" s="173" t="s">
        <v>1207</v>
      </c>
      <c r="E216" s="257">
        <v>41530</v>
      </c>
    </row>
    <row r="217" spans="1:5" x14ac:dyDescent="0.25">
      <c r="A217" s="57" t="s">
        <v>2670</v>
      </c>
      <c r="B217" s="173" t="s">
        <v>9972</v>
      </c>
      <c r="C217" s="10" t="s">
        <v>2591</v>
      </c>
      <c r="D217" s="173" t="s">
        <v>2611</v>
      </c>
      <c r="E217" s="257">
        <v>41530</v>
      </c>
    </row>
    <row r="218" spans="1:5" x14ac:dyDescent="0.25">
      <c r="A218" s="57" t="s">
        <v>1268</v>
      </c>
      <c r="B218" s="173" t="s">
        <v>9635</v>
      </c>
      <c r="C218" s="10" t="s">
        <v>917</v>
      </c>
      <c r="D218" s="173" t="s">
        <v>1217</v>
      </c>
      <c r="E218" s="257">
        <v>41530</v>
      </c>
    </row>
    <row r="219" spans="1:5" x14ac:dyDescent="0.25">
      <c r="A219" s="57" t="s">
        <v>8899</v>
      </c>
      <c r="B219" s="173" t="s">
        <v>11278</v>
      </c>
      <c r="C219" s="10" t="s">
        <v>6942</v>
      </c>
      <c r="D219" s="173" t="s">
        <v>6976</v>
      </c>
      <c r="E219" s="257">
        <v>41530</v>
      </c>
    </row>
    <row r="220" spans="1:5" x14ac:dyDescent="0.25">
      <c r="A220" s="57" t="s">
        <v>12123</v>
      </c>
      <c r="B220" s="173" t="s">
        <v>11703</v>
      </c>
      <c r="C220" s="10" t="s">
        <v>8722</v>
      </c>
      <c r="D220" s="173" t="s">
        <v>8724</v>
      </c>
      <c r="E220" s="257">
        <v>41530</v>
      </c>
    </row>
    <row r="221" spans="1:5" s="15" customFormat="1" x14ac:dyDescent="0.25">
      <c r="A221" s="57" t="s">
        <v>9311</v>
      </c>
      <c r="B221" s="173" t="s">
        <v>11716</v>
      </c>
      <c r="C221" s="10" t="s">
        <v>1701</v>
      </c>
      <c r="D221" s="173" t="s">
        <v>8974</v>
      </c>
      <c r="E221" s="257">
        <v>41530</v>
      </c>
    </row>
    <row r="222" spans="1:5" s="15" customFormat="1" x14ac:dyDescent="0.25">
      <c r="A222" s="57" t="s">
        <v>19767</v>
      </c>
      <c r="B222" s="173" t="s">
        <v>18789</v>
      </c>
      <c r="C222" s="10" t="s">
        <v>118</v>
      </c>
      <c r="D222" s="173" t="s">
        <v>18788</v>
      </c>
      <c r="E222" s="257">
        <v>41530</v>
      </c>
    </row>
    <row r="223" spans="1:5" s="15" customFormat="1" x14ac:dyDescent="0.25">
      <c r="A223" s="57" t="s">
        <v>19603</v>
      </c>
      <c r="B223" s="173" t="s">
        <v>17395</v>
      </c>
      <c r="C223" s="10" t="s">
        <v>167</v>
      </c>
      <c r="D223" s="173" t="s">
        <v>17393</v>
      </c>
      <c r="E223" s="257">
        <v>41530</v>
      </c>
    </row>
    <row r="224" spans="1:5" s="15" customFormat="1" x14ac:dyDescent="0.25">
      <c r="A224" s="57" t="s">
        <v>8893</v>
      </c>
      <c r="B224" s="173" t="s">
        <v>11224</v>
      </c>
      <c r="C224" s="10" t="s">
        <v>6861</v>
      </c>
      <c r="D224" s="173" t="s">
        <v>15010</v>
      </c>
      <c r="E224" s="257">
        <v>41530</v>
      </c>
    </row>
    <row r="225" spans="1:5" s="15" customFormat="1" x14ac:dyDescent="0.25">
      <c r="A225" s="57" t="s">
        <v>2590</v>
      </c>
      <c r="B225" s="173" t="s">
        <v>9935</v>
      </c>
      <c r="C225" s="10" t="s">
        <v>2529</v>
      </c>
      <c r="D225" s="173" t="s">
        <v>2532</v>
      </c>
      <c r="E225" s="257">
        <v>41530</v>
      </c>
    </row>
    <row r="226" spans="1:5" s="15" customFormat="1" x14ac:dyDescent="0.25">
      <c r="A226" s="57" t="s">
        <v>9259</v>
      </c>
      <c r="B226" s="173" t="s">
        <v>10973</v>
      </c>
      <c r="C226" s="10" t="s">
        <v>4729</v>
      </c>
      <c r="D226" s="173" t="s">
        <v>6040</v>
      </c>
      <c r="E226" s="257">
        <v>41530</v>
      </c>
    </row>
    <row r="227" spans="1:5" s="15" customFormat="1" x14ac:dyDescent="0.25">
      <c r="A227" s="57" t="s">
        <v>16984</v>
      </c>
      <c r="B227" s="173" t="s">
        <v>11664</v>
      </c>
      <c r="C227" s="10" t="s">
        <v>8599</v>
      </c>
      <c r="D227" s="173" t="s">
        <v>8601</v>
      </c>
      <c r="E227" s="257">
        <v>41530</v>
      </c>
    </row>
    <row r="228" spans="1:5" s="15" customFormat="1" x14ac:dyDescent="0.25">
      <c r="A228" s="57" t="s">
        <v>2656</v>
      </c>
      <c r="B228" s="173" t="s">
        <v>9939</v>
      </c>
      <c r="C228" s="10" t="s">
        <v>2529</v>
      </c>
      <c r="D228" s="173" t="s">
        <v>2535</v>
      </c>
      <c r="E228" s="257">
        <v>41530</v>
      </c>
    </row>
    <row r="229" spans="1:5" s="15" customFormat="1" x14ac:dyDescent="0.25">
      <c r="A229" s="57" t="s">
        <v>401</v>
      </c>
      <c r="B229" s="173" t="s">
        <v>9518</v>
      </c>
      <c r="C229" s="10" t="s">
        <v>190</v>
      </c>
      <c r="D229" s="173" t="s">
        <v>64</v>
      </c>
      <c r="E229" s="257">
        <v>41530</v>
      </c>
    </row>
    <row r="230" spans="1:5" s="15" customFormat="1" x14ac:dyDescent="0.25">
      <c r="A230" s="57" t="s">
        <v>2657</v>
      </c>
      <c r="B230" s="173" t="s">
        <v>9941</v>
      </c>
      <c r="C230" s="10" t="s">
        <v>2529</v>
      </c>
      <c r="D230" s="173" t="s">
        <v>2537</v>
      </c>
      <c r="E230" s="257">
        <v>41530</v>
      </c>
    </row>
    <row r="231" spans="1:5" s="15" customFormat="1" x14ac:dyDescent="0.25">
      <c r="A231" s="57" t="s">
        <v>5527</v>
      </c>
      <c r="B231" s="173" t="s">
        <v>10487</v>
      </c>
      <c r="C231" s="10" t="s">
        <v>3926</v>
      </c>
      <c r="D231" s="173" t="s">
        <v>4087</v>
      </c>
      <c r="E231" s="257">
        <v>41530</v>
      </c>
    </row>
    <row r="232" spans="1:5" s="15" customFormat="1" x14ac:dyDescent="0.25">
      <c r="A232" s="57" t="s">
        <v>11794</v>
      </c>
      <c r="B232" s="173" t="s">
        <v>11080</v>
      </c>
      <c r="C232" s="10" t="s">
        <v>4726</v>
      </c>
      <c r="D232" s="173" t="s">
        <v>6351</v>
      </c>
      <c r="E232" s="257">
        <v>41530</v>
      </c>
    </row>
    <row r="233" spans="1:5" s="15" customFormat="1" x14ac:dyDescent="0.25">
      <c r="A233" s="57" t="s">
        <v>9171</v>
      </c>
      <c r="B233" s="173" t="s">
        <v>10982</v>
      </c>
      <c r="C233" s="10" t="s">
        <v>4729</v>
      </c>
      <c r="D233" s="173" t="s">
        <v>6516</v>
      </c>
      <c r="E233" s="257">
        <v>41530</v>
      </c>
    </row>
    <row r="234" spans="1:5" s="15" customFormat="1" x14ac:dyDescent="0.25">
      <c r="A234" s="57" t="s">
        <v>11917</v>
      </c>
      <c r="B234" s="173" t="s">
        <v>11506</v>
      </c>
      <c r="C234" s="10" t="s">
        <v>7693</v>
      </c>
      <c r="D234" s="173" t="s">
        <v>15059</v>
      </c>
      <c r="E234" s="257">
        <v>41530</v>
      </c>
    </row>
    <row r="235" spans="1:5" s="15" customFormat="1" x14ac:dyDescent="0.25">
      <c r="A235" s="57" t="s">
        <v>8952</v>
      </c>
      <c r="B235" s="173" t="s">
        <v>11265</v>
      </c>
      <c r="C235" s="10" t="s">
        <v>6942</v>
      </c>
      <c r="D235" s="173" t="s">
        <v>6953</v>
      </c>
      <c r="E235" s="257">
        <v>41530</v>
      </c>
    </row>
    <row r="236" spans="1:5" s="15" customFormat="1" x14ac:dyDescent="0.25">
      <c r="A236" s="57" t="s">
        <v>12772</v>
      </c>
      <c r="B236" s="173" t="s">
        <v>11759</v>
      </c>
      <c r="C236" s="10" t="s">
        <v>1526</v>
      </c>
      <c r="D236" s="173" t="s">
        <v>9153</v>
      </c>
      <c r="E236" s="257">
        <v>41530</v>
      </c>
    </row>
    <row r="237" spans="1:5" s="15" customFormat="1" x14ac:dyDescent="0.25">
      <c r="A237" s="57" t="s">
        <v>13178</v>
      </c>
      <c r="B237" s="173" t="s">
        <v>11735</v>
      </c>
      <c r="C237" s="10" t="s">
        <v>7829</v>
      </c>
      <c r="D237" s="173" t="s">
        <v>9027</v>
      </c>
      <c r="E237" s="257">
        <v>41530</v>
      </c>
    </row>
    <row r="238" spans="1:5" s="15" customFormat="1" x14ac:dyDescent="0.25">
      <c r="A238" s="57" t="s">
        <v>17768</v>
      </c>
      <c r="B238" s="173" t="s">
        <v>17252</v>
      </c>
      <c r="C238" s="10" t="s">
        <v>13683</v>
      </c>
      <c r="D238" s="173" t="s">
        <v>17249</v>
      </c>
      <c r="E238" s="257">
        <v>41530</v>
      </c>
    </row>
    <row r="239" spans="1:5" s="15" customFormat="1" x14ac:dyDescent="0.25">
      <c r="A239" s="57" t="s">
        <v>19522</v>
      </c>
      <c r="B239" s="173" t="s">
        <v>19120</v>
      </c>
      <c r="C239" s="10" t="s">
        <v>13801</v>
      </c>
      <c r="D239" s="173" t="s">
        <v>19117</v>
      </c>
      <c r="E239" s="257">
        <v>41530</v>
      </c>
    </row>
    <row r="240" spans="1:5" s="15" customFormat="1" x14ac:dyDescent="0.25">
      <c r="A240" s="57" t="s">
        <v>17930</v>
      </c>
      <c r="B240" s="173" t="s">
        <v>17315</v>
      </c>
      <c r="C240" s="10" t="s">
        <v>167</v>
      </c>
      <c r="D240" s="173" t="s">
        <v>17312</v>
      </c>
      <c r="E240" s="257">
        <v>41530</v>
      </c>
    </row>
    <row r="241" spans="1:5" s="15" customFormat="1" x14ac:dyDescent="0.25">
      <c r="A241" s="57" t="s">
        <v>17621</v>
      </c>
      <c r="B241" s="173" t="s">
        <v>17295</v>
      </c>
      <c r="C241" s="10" t="s">
        <v>167</v>
      </c>
      <c r="D241" s="173" t="s">
        <v>17292</v>
      </c>
      <c r="E241" s="257">
        <v>41530</v>
      </c>
    </row>
    <row r="242" spans="1:5" s="15" customFormat="1" x14ac:dyDescent="0.25">
      <c r="A242" s="57" t="s">
        <v>20462</v>
      </c>
      <c r="B242" s="173" t="s">
        <v>17986</v>
      </c>
      <c r="C242" s="10" t="s">
        <v>8254</v>
      </c>
      <c r="D242" s="173" t="s">
        <v>17984</v>
      </c>
      <c r="E242" s="257">
        <v>41530</v>
      </c>
    </row>
    <row r="243" spans="1:5" s="15" customFormat="1" x14ac:dyDescent="0.25">
      <c r="A243" s="57" t="s">
        <v>11479</v>
      </c>
      <c r="B243" s="173" t="s">
        <v>11482</v>
      </c>
      <c r="C243" s="10" t="s">
        <v>7609</v>
      </c>
      <c r="D243" s="173" t="s">
        <v>7611</v>
      </c>
      <c r="E243" s="257">
        <v>41530</v>
      </c>
    </row>
    <row r="244" spans="1:5" s="15" customFormat="1" x14ac:dyDescent="0.25">
      <c r="A244" s="57" t="s">
        <v>15602</v>
      </c>
      <c r="B244" s="173" t="s">
        <v>12159</v>
      </c>
      <c r="C244" s="10" t="s">
        <v>12134</v>
      </c>
      <c r="D244" s="173" t="s">
        <v>14576</v>
      </c>
      <c r="E244" s="257">
        <v>41530</v>
      </c>
    </row>
    <row r="245" spans="1:5" s="15" customFormat="1" x14ac:dyDescent="0.25">
      <c r="A245" s="57" t="s">
        <v>14603</v>
      </c>
      <c r="B245" s="173" t="s">
        <v>12636</v>
      </c>
      <c r="C245" s="10" t="s">
        <v>12624</v>
      </c>
      <c r="D245" s="173" t="s">
        <v>12634</v>
      </c>
      <c r="E245" s="257">
        <v>41530</v>
      </c>
    </row>
    <row r="246" spans="1:5" s="15" customFormat="1" x14ac:dyDescent="0.25">
      <c r="A246" s="57" t="s">
        <v>12572</v>
      </c>
      <c r="B246" s="173" t="s">
        <v>11306</v>
      </c>
      <c r="C246" s="10" t="s">
        <v>175</v>
      </c>
      <c r="D246" s="173" t="s">
        <v>7060</v>
      </c>
      <c r="E246" s="257">
        <v>41530</v>
      </c>
    </row>
    <row r="247" spans="1:5" s="15" customFormat="1" x14ac:dyDescent="0.25">
      <c r="A247" s="57" t="s">
        <v>13430</v>
      </c>
      <c r="B247" s="173" t="s">
        <v>11487</v>
      </c>
      <c r="C247" s="10" t="s">
        <v>7645</v>
      </c>
      <c r="D247" s="173" t="s">
        <v>7647</v>
      </c>
      <c r="E247" s="257">
        <v>41530</v>
      </c>
    </row>
    <row r="248" spans="1:5" s="15" customFormat="1" x14ac:dyDescent="0.25">
      <c r="A248" s="57" t="s">
        <v>12579</v>
      </c>
      <c r="B248" s="173" t="s">
        <v>11340</v>
      </c>
      <c r="C248" s="10" t="s">
        <v>7233</v>
      </c>
      <c r="D248" s="173" t="s">
        <v>7245</v>
      </c>
      <c r="E248" s="257">
        <v>41530</v>
      </c>
    </row>
    <row r="249" spans="1:5" s="15" customFormat="1" x14ac:dyDescent="0.25">
      <c r="A249" s="57" t="s">
        <v>12070</v>
      </c>
      <c r="B249" s="173" t="s">
        <v>11346</v>
      </c>
      <c r="C249" s="10" t="s">
        <v>7233</v>
      </c>
      <c r="D249" s="173" t="s">
        <v>7262</v>
      </c>
      <c r="E249" s="257">
        <v>41530</v>
      </c>
    </row>
    <row r="250" spans="1:5" s="15" customFormat="1" x14ac:dyDescent="0.25">
      <c r="A250" s="57" t="s">
        <v>5502</v>
      </c>
      <c r="B250" s="173" t="s">
        <v>9584</v>
      </c>
      <c r="C250" s="10" t="s">
        <v>701</v>
      </c>
      <c r="D250" s="173" t="s">
        <v>4687</v>
      </c>
      <c r="E250" s="257">
        <v>41530</v>
      </c>
    </row>
    <row r="251" spans="1:5" s="15" customFormat="1" x14ac:dyDescent="0.25">
      <c r="A251" s="57" t="s">
        <v>9265</v>
      </c>
      <c r="B251" s="173" t="s">
        <v>10978</v>
      </c>
      <c r="C251" s="10" t="s">
        <v>4729</v>
      </c>
      <c r="D251" s="173" t="s">
        <v>6049</v>
      </c>
      <c r="E251" s="257">
        <v>41530</v>
      </c>
    </row>
    <row r="252" spans="1:5" s="15" customFormat="1" x14ac:dyDescent="0.25">
      <c r="A252" s="57" t="s">
        <v>9263</v>
      </c>
      <c r="B252" s="173" t="s">
        <v>10977</v>
      </c>
      <c r="C252" s="10" t="s">
        <v>4729</v>
      </c>
      <c r="D252" s="173" t="s">
        <v>6046</v>
      </c>
      <c r="E252" s="257">
        <v>41530</v>
      </c>
    </row>
    <row r="253" spans="1:5" s="15" customFormat="1" x14ac:dyDescent="0.25">
      <c r="A253" s="57" t="s">
        <v>12758</v>
      </c>
      <c r="B253" s="173" t="s">
        <v>11669</v>
      </c>
      <c r="C253" s="10" t="s">
        <v>8615</v>
      </c>
      <c r="D253" s="173" t="s">
        <v>8617</v>
      </c>
      <c r="E253" s="257">
        <v>41530</v>
      </c>
    </row>
    <row r="254" spans="1:5" s="15" customFormat="1" x14ac:dyDescent="0.25">
      <c r="A254" s="57" t="s">
        <v>9232</v>
      </c>
      <c r="B254" s="173" t="s">
        <v>10575</v>
      </c>
      <c r="C254" s="10" t="s">
        <v>2386</v>
      </c>
      <c r="D254" s="173" t="s">
        <v>4794</v>
      </c>
      <c r="E254" s="257">
        <v>41530</v>
      </c>
    </row>
    <row r="255" spans="1:5" s="15" customFormat="1" x14ac:dyDescent="0.25">
      <c r="A255" s="57" t="s">
        <v>14532</v>
      </c>
      <c r="B255" s="173" t="s">
        <v>12274</v>
      </c>
      <c r="C255" s="10" t="s">
        <v>12266</v>
      </c>
      <c r="D255" s="173" t="s">
        <v>12272</v>
      </c>
      <c r="E255" s="257">
        <v>41530</v>
      </c>
    </row>
    <row r="256" spans="1:5" s="15" customFormat="1" x14ac:dyDescent="0.25">
      <c r="A256" s="57" t="s">
        <v>14083</v>
      </c>
      <c r="B256" s="173" t="s">
        <v>12290</v>
      </c>
      <c r="C256" s="10" t="s">
        <v>12266</v>
      </c>
      <c r="D256" s="173" t="s">
        <v>12288</v>
      </c>
      <c r="E256" s="257">
        <v>41530</v>
      </c>
    </row>
    <row r="257" spans="1:5" s="15" customFormat="1" x14ac:dyDescent="0.25">
      <c r="A257" s="57" t="s">
        <v>14080</v>
      </c>
      <c r="B257" s="173" t="s">
        <v>12282</v>
      </c>
      <c r="C257" s="10" t="s">
        <v>12266</v>
      </c>
      <c r="D257" s="173" t="s">
        <v>12280</v>
      </c>
      <c r="E257" s="257">
        <v>41530</v>
      </c>
    </row>
    <row r="258" spans="1:5" s="15" customFormat="1" x14ac:dyDescent="0.25">
      <c r="A258" s="57" t="s">
        <v>14579</v>
      </c>
      <c r="B258" s="173" t="s">
        <v>12306</v>
      </c>
      <c r="C258" s="10" t="s">
        <v>12266</v>
      </c>
      <c r="D258" s="173" t="s">
        <v>12304</v>
      </c>
      <c r="E258" s="257">
        <v>41530</v>
      </c>
    </row>
    <row r="259" spans="1:5" s="15" customFormat="1" x14ac:dyDescent="0.25">
      <c r="A259" s="57" t="s">
        <v>14543</v>
      </c>
      <c r="B259" s="173" t="s">
        <v>12342</v>
      </c>
      <c r="C259" s="10" t="s">
        <v>12266</v>
      </c>
      <c r="D259" s="173" t="s">
        <v>12339</v>
      </c>
      <c r="E259" s="257">
        <v>41530</v>
      </c>
    </row>
    <row r="260" spans="1:5" s="15" customFormat="1" x14ac:dyDescent="0.25">
      <c r="A260" s="57" t="s">
        <v>8560</v>
      </c>
      <c r="B260" s="173" t="s">
        <v>10533</v>
      </c>
      <c r="C260" s="10" t="s">
        <v>171</v>
      </c>
      <c r="D260" s="173" t="s">
        <v>4755</v>
      </c>
      <c r="E260" s="257">
        <v>41530</v>
      </c>
    </row>
    <row r="261" spans="1:5" s="15" customFormat="1" x14ac:dyDescent="0.25">
      <c r="A261" s="57" t="s">
        <v>12085</v>
      </c>
      <c r="B261" s="173" t="s">
        <v>11513</v>
      </c>
      <c r="C261" s="10" t="s">
        <v>7718</v>
      </c>
      <c r="D261" s="173" t="s">
        <v>7720</v>
      </c>
      <c r="E261" s="257">
        <v>41530</v>
      </c>
    </row>
    <row r="262" spans="1:5" s="15" customFormat="1" x14ac:dyDescent="0.25">
      <c r="A262" s="57" t="s">
        <v>15443</v>
      </c>
      <c r="B262" s="173" t="s">
        <v>12956</v>
      </c>
      <c r="C262" s="10" t="s">
        <v>168</v>
      </c>
      <c r="D262" s="173" t="s">
        <v>12954</v>
      </c>
      <c r="E262" s="257">
        <v>41530</v>
      </c>
    </row>
    <row r="263" spans="1:5" s="15" customFormat="1" x14ac:dyDescent="0.25">
      <c r="A263" s="57" t="s">
        <v>9425</v>
      </c>
      <c r="B263" s="173" t="s">
        <v>11386</v>
      </c>
      <c r="C263" s="10" t="s">
        <v>7323</v>
      </c>
      <c r="D263" s="173" t="s">
        <v>7325</v>
      </c>
      <c r="E263" s="257">
        <v>41530</v>
      </c>
    </row>
    <row r="264" spans="1:5" s="15" customFormat="1" x14ac:dyDescent="0.25">
      <c r="A264" s="57" t="s">
        <v>5951</v>
      </c>
      <c r="B264" s="173" t="s">
        <v>10377</v>
      </c>
      <c r="C264" s="10" t="s">
        <v>171</v>
      </c>
      <c r="D264" s="173" t="s">
        <v>3601</v>
      </c>
      <c r="E264" s="257">
        <v>41530</v>
      </c>
    </row>
    <row r="265" spans="1:5" s="15" customFormat="1" x14ac:dyDescent="0.25">
      <c r="A265" s="57" t="s">
        <v>15536</v>
      </c>
      <c r="B265" s="173" t="s">
        <v>12469</v>
      </c>
      <c r="C265" s="10" t="s">
        <v>1786</v>
      </c>
      <c r="D265" s="173" t="s">
        <v>12467</v>
      </c>
      <c r="E265" s="257">
        <v>41530</v>
      </c>
    </row>
    <row r="266" spans="1:5" s="15" customFormat="1" x14ac:dyDescent="0.25">
      <c r="A266" s="57" t="s">
        <v>15329</v>
      </c>
      <c r="B266" s="173" t="s">
        <v>11510</v>
      </c>
      <c r="C266" s="10" t="s">
        <v>7705</v>
      </c>
      <c r="D266" s="173" t="s">
        <v>7706</v>
      </c>
      <c r="E266" s="257">
        <v>41530</v>
      </c>
    </row>
    <row r="267" spans="1:5" s="15" customFormat="1" x14ac:dyDescent="0.25">
      <c r="A267" s="57" t="s">
        <v>12036</v>
      </c>
      <c r="B267" s="173" t="s">
        <v>11284</v>
      </c>
      <c r="C267" s="10" t="s">
        <v>6983</v>
      </c>
      <c r="D267" s="173" t="s">
        <v>6995</v>
      </c>
      <c r="E267" s="257">
        <v>41530</v>
      </c>
    </row>
    <row r="268" spans="1:5" s="15" customFormat="1" x14ac:dyDescent="0.25">
      <c r="A268" s="57" t="s">
        <v>5158</v>
      </c>
      <c r="B268" s="173" t="s">
        <v>10650</v>
      </c>
      <c r="C268" s="10" t="s">
        <v>4944</v>
      </c>
      <c r="D268" s="173" t="s">
        <v>5004</v>
      </c>
      <c r="E268" s="257">
        <v>41530</v>
      </c>
    </row>
    <row r="269" spans="1:5" s="15" customFormat="1" x14ac:dyDescent="0.25">
      <c r="A269" s="57" t="s">
        <v>12092</v>
      </c>
      <c r="B269" s="173" t="s">
        <v>11570</v>
      </c>
      <c r="C269" s="10" t="s">
        <v>1810</v>
      </c>
      <c r="D269" s="173" t="s">
        <v>7888</v>
      </c>
      <c r="E269" s="257">
        <v>41530</v>
      </c>
    </row>
    <row r="270" spans="1:5" s="15" customFormat="1" x14ac:dyDescent="0.25">
      <c r="A270" s="57" t="s">
        <v>5116</v>
      </c>
      <c r="B270" s="173" t="s">
        <v>9711</v>
      </c>
      <c r="C270" s="10" t="s">
        <v>1843</v>
      </c>
      <c r="D270" s="173" t="s">
        <v>3849</v>
      </c>
      <c r="E270" s="257">
        <v>41530</v>
      </c>
    </row>
    <row r="271" spans="1:5" s="15" customFormat="1" x14ac:dyDescent="0.25">
      <c r="A271" s="57" t="s">
        <v>17475</v>
      </c>
      <c r="B271" s="173" t="s">
        <v>11163</v>
      </c>
      <c r="C271" s="10" t="s">
        <v>6518</v>
      </c>
      <c r="D271" s="173" t="s">
        <v>6575</v>
      </c>
      <c r="E271" s="257">
        <v>41530</v>
      </c>
    </row>
    <row r="272" spans="1:5" s="15" customFormat="1" x14ac:dyDescent="0.25">
      <c r="A272" s="57" t="s">
        <v>5740</v>
      </c>
      <c r="B272" s="173" t="s">
        <v>10782</v>
      </c>
      <c r="C272" s="10" t="s">
        <v>5390</v>
      </c>
      <c r="D272" s="173" t="s">
        <v>5411</v>
      </c>
      <c r="E272" s="257">
        <v>41530</v>
      </c>
    </row>
    <row r="273" spans="1:5" s="15" customFormat="1" x14ac:dyDescent="0.25">
      <c r="A273" s="57" t="s">
        <v>5744</v>
      </c>
      <c r="B273" s="173" t="s">
        <v>10786</v>
      </c>
      <c r="C273" s="10" t="s">
        <v>5390</v>
      </c>
      <c r="D273" s="173" t="s">
        <v>5418</v>
      </c>
      <c r="E273" s="257">
        <v>41530</v>
      </c>
    </row>
    <row r="274" spans="1:5" s="15" customFormat="1" x14ac:dyDescent="0.25">
      <c r="A274" s="57" t="s">
        <v>14591</v>
      </c>
      <c r="B274" s="173" t="s">
        <v>12348</v>
      </c>
      <c r="C274" s="10" t="s">
        <v>12343</v>
      </c>
      <c r="D274" s="173" t="s">
        <v>12345</v>
      </c>
      <c r="E274" s="257">
        <v>41530</v>
      </c>
    </row>
    <row r="275" spans="1:5" s="15" customFormat="1" x14ac:dyDescent="0.25">
      <c r="A275" s="57" t="s">
        <v>9424</v>
      </c>
      <c r="B275" s="173" t="s">
        <v>11368</v>
      </c>
      <c r="C275" s="10" t="s">
        <v>1778</v>
      </c>
      <c r="D275" s="173" t="s">
        <v>7301</v>
      </c>
      <c r="E275" s="257">
        <v>41530</v>
      </c>
    </row>
    <row r="276" spans="1:5" s="15" customFormat="1" x14ac:dyDescent="0.25">
      <c r="A276" s="57" t="s">
        <v>11888</v>
      </c>
      <c r="B276" s="173" t="s">
        <v>11281</v>
      </c>
      <c r="C276" s="10" t="s">
        <v>6978</v>
      </c>
      <c r="D276" s="173" t="s">
        <v>6989</v>
      </c>
      <c r="E276" s="257">
        <v>41530</v>
      </c>
    </row>
    <row r="277" spans="1:5" s="15" customFormat="1" x14ac:dyDescent="0.25">
      <c r="A277" s="57" t="s">
        <v>6128</v>
      </c>
      <c r="B277" s="173" t="s">
        <v>9615</v>
      </c>
      <c r="C277" s="10" t="s">
        <v>819</v>
      </c>
      <c r="D277" s="173" t="s">
        <v>1236</v>
      </c>
      <c r="E277" s="257">
        <v>41530</v>
      </c>
    </row>
    <row r="278" spans="1:5" s="15" customFormat="1" x14ac:dyDescent="0.25">
      <c r="A278" s="57" t="s">
        <v>11524</v>
      </c>
      <c r="B278" s="173" t="s">
        <v>11528</v>
      </c>
      <c r="C278" s="10" t="s">
        <v>7738</v>
      </c>
      <c r="D278" s="173" t="s">
        <v>7740</v>
      </c>
      <c r="E278" s="257">
        <v>41530</v>
      </c>
    </row>
    <row r="279" spans="1:5" s="15" customFormat="1" x14ac:dyDescent="0.25">
      <c r="A279" s="57" t="s">
        <v>13145</v>
      </c>
      <c r="B279" s="173" t="s">
        <v>11565</v>
      </c>
      <c r="C279" s="10" t="s">
        <v>188</v>
      </c>
      <c r="D279" s="173" t="s">
        <v>7871</v>
      </c>
      <c r="E279" s="257">
        <v>41530</v>
      </c>
    </row>
    <row r="280" spans="1:5" s="15" customFormat="1" x14ac:dyDescent="0.25">
      <c r="A280" s="57" t="s">
        <v>13141</v>
      </c>
      <c r="B280" s="173" t="s">
        <v>11561</v>
      </c>
      <c r="C280" s="10" t="s">
        <v>188</v>
      </c>
      <c r="D280" s="173" t="s">
        <v>7859</v>
      </c>
      <c r="E280" s="257">
        <v>41530</v>
      </c>
    </row>
    <row r="281" spans="1:5" s="15" customFormat="1" x14ac:dyDescent="0.25">
      <c r="A281" s="57" t="s">
        <v>15176</v>
      </c>
      <c r="B281" s="173" t="s">
        <v>11536</v>
      </c>
      <c r="C281" s="10" t="s">
        <v>7755</v>
      </c>
      <c r="D281" s="173" t="s">
        <v>8422</v>
      </c>
      <c r="E281" s="257">
        <v>41530</v>
      </c>
    </row>
    <row r="282" spans="1:5" s="15" customFormat="1" x14ac:dyDescent="0.25">
      <c r="A282" s="57" t="s">
        <v>9235</v>
      </c>
      <c r="B282" s="173" t="s">
        <v>10707</v>
      </c>
      <c r="C282" s="10" t="s">
        <v>162</v>
      </c>
      <c r="D282" s="173" t="s">
        <v>5316</v>
      </c>
      <c r="E282" s="257">
        <v>41530</v>
      </c>
    </row>
    <row r="283" spans="1:5" s="15" customFormat="1" x14ac:dyDescent="0.25">
      <c r="A283" s="57" t="s">
        <v>13132</v>
      </c>
      <c r="B283" s="173" t="s">
        <v>11493</v>
      </c>
      <c r="C283" s="10" t="s">
        <v>7667</v>
      </c>
      <c r="D283" s="173" t="s">
        <v>7669</v>
      </c>
      <c r="E283" s="257">
        <v>41530</v>
      </c>
    </row>
    <row r="284" spans="1:5" s="15" customFormat="1" x14ac:dyDescent="0.25">
      <c r="A284" s="57" t="s">
        <v>2906</v>
      </c>
      <c r="B284" s="173" t="s">
        <v>9976</v>
      </c>
      <c r="C284" s="10" t="s">
        <v>184</v>
      </c>
      <c r="D284" s="173" t="s">
        <v>2621</v>
      </c>
      <c r="E284" s="257">
        <v>41537</v>
      </c>
    </row>
    <row r="285" spans="1:5" s="15" customFormat="1" x14ac:dyDescent="0.25">
      <c r="A285" s="57" t="s">
        <v>5735</v>
      </c>
      <c r="B285" s="173" t="s">
        <v>10686</v>
      </c>
      <c r="C285" s="10" t="s">
        <v>3056</v>
      </c>
      <c r="D285" s="173" t="s">
        <v>15147</v>
      </c>
      <c r="E285" s="257">
        <v>41537</v>
      </c>
    </row>
    <row r="286" spans="1:5" s="15" customFormat="1" x14ac:dyDescent="0.25">
      <c r="A286" s="57" t="s">
        <v>5733</v>
      </c>
      <c r="B286" s="173" t="s">
        <v>10684</v>
      </c>
      <c r="C286" s="10" t="s">
        <v>3056</v>
      </c>
      <c r="D286" s="173" t="s">
        <v>5262</v>
      </c>
      <c r="E286" s="257">
        <v>41537</v>
      </c>
    </row>
    <row r="287" spans="1:5" s="15" customFormat="1" x14ac:dyDescent="0.25">
      <c r="A287" s="57" t="s">
        <v>15743</v>
      </c>
      <c r="B287" s="173" t="s">
        <v>11717</v>
      </c>
      <c r="C287" s="10" t="s">
        <v>5172</v>
      </c>
      <c r="D287" s="173" t="s">
        <v>9327</v>
      </c>
      <c r="E287" s="257">
        <v>41537</v>
      </c>
    </row>
    <row r="288" spans="1:5" s="15" customFormat="1" x14ac:dyDescent="0.25">
      <c r="A288" s="57" t="s">
        <v>14067</v>
      </c>
      <c r="B288" s="173" t="s">
        <v>11743</v>
      </c>
      <c r="C288" s="10" t="s">
        <v>9035</v>
      </c>
      <c r="D288" s="173" t="s">
        <v>9054</v>
      </c>
      <c r="E288" s="257">
        <v>41537</v>
      </c>
    </row>
    <row r="289" spans="1:5" s="15" customFormat="1" x14ac:dyDescent="0.25">
      <c r="A289" s="57" t="s">
        <v>5789</v>
      </c>
      <c r="B289" s="173" t="s">
        <v>10511</v>
      </c>
      <c r="C289" s="10" t="s">
        <v>3926</v>
      </c>
      <c r="D289" s="173" t="s">
        <v>14671</v>
      </c>
      <c r="E289" s="257">
        <v>41537</v>
      </c>
    </row>
    <row r="290" spans="1:5" s="15" customFormat="1" x14ac:dyDescent="0.25">
      <c r="A290" s="57" t="s">
        <v>5503</v>
      </c>
      <c r="B290" s="173" t="s">
        <v>9690</v>
      </c>
      <c r="C290" s="10" t="s">
        <v>1018</v>
      </c>
      <c r="D290" s="173" t="s">
        <v>1020</v>
      </c>
      <c r="E290" s="257">
        <v>41537</v>
      </c>
    </row>
    <row r="291" spans="1:5" s="15" customFormat="1" x14ac:dyDescent="0.25">
      <c r="A291" s="57" t="s">
        <v>5226</v>
      </c>
      <c r="B291" s="173" t="s">
        <v>10663</v>
      </c>
      <c r="C291" s="10" t="s">
        <v>4949</v>
      </c>
      <c r="D291" s="173" t="s">
        <v>5025</v>
      </c>
      <c r="E291" s="257">
        <v>41537</v>
      </c>
    </row>
    <row r="292" spans="1:5" s="15" customFormat="1" x14ac:dyDescent="0.25">
      <c r="A292" s="57" t="s">
        <v>9422</v>
      </c>
      <c r="B292" s="173" t="s">
        <v>11247</v>
      </c>
      <c r="C292" s="10" t="s">
        <v>6912</v>
      </c>
      <c r="D292" s="173" t="s">
        <v>6920</v>
      </c>
      <c r="E292" s="257">
        <v>41537</v>
      </c>
    </row>
    <row r="293" spans="1:5" s="15" customFormat="1" x14ac:dyDescent="0.25">
      <c r="A293" s="57" t="s">
        <v>5211</v>
      </c>
      <c r="B293" s="173" t="s">
        <v>10173</v>
      </c>
      <c r="C293" s="10" t="s">
        <v>3107</v>
      </c>
      <c r="D293" s="173" t="s">
        <v>3109</v>
      </c>
      <c r="E293" s="257">
        <v>41537</v>
      </c>
    </row>
    <row r="294" spans="1:5" s="15" customFormat="1" x14ac:dyDescent="0.25">
      <c r="A294" s="57" t="s">
        <v>5154</v>
      </c>
      <c r="B294" s="173" t="s">
        <v>10642</v>
      </c>
      <c r="C294" s="10" t="s">
        <v>4944</v>
      </c>
      <c r="D294" s="173" t="s">
        <v>14935</v>
      </c>
      <c r="E294" s="257">
        <v>41537</v>
      </c>
    </row>
    <row r="295" spans="1:5" x14ac:dyDescent="0.25">
      <c r="A295" s="57" t="s">
        <v>4135</v>
      </c>
      <c r="B295" s="173" t="s">
        <v>10271</v>
      </c>
      <c r="C295" s="10" t="s">
        <v>3285</v>
      </c>
      <c r="D295" s="173" t="s">
        <v>3287</v>
      </c>
      <c r="E295" s="257">
        <v>41537</v>
      </c>
    </row>
    <row r="296" spans="1:5" x14ac:dyDescent="0.25">
      <c r="A296" s="57" t="s">
        <v>20219</v>
      </c>
      <c r="B296" s="173" t="s">
        <v>18943</v>
      </c>
      <c r="C296" s="10" t="s">
        <v>2525</v>
      </c>
      <c r="D296" s="173" t="s">
        <v>18941</v>
      </c>
      <c r="E296" s="257">
        <v>41544</v>
      </c>
    </row>
    <row r="297" spans="1:5" x14ac:dyDescent="0.25">
      <c r="A297" s="57" t="s">
        <v>17566</v>
      </c>
      <c r="B297" s="173" t="s">
        <v>16046</v>
      </c>
      <c r="C297" s="10" t="s">
        <v>13614</v>
      </c>
      <c r="D297" s="173" t="s">
        <v>16044</v>
      </c>
      <c r="E297" s="257">
        <v>41551</v>
      </c>
    </row>
    <row r="298" spans="1:5" x14ac:dyDescent="0.25">
      <c r="A298" s="57" t="s">
        <v>20540</v>
      </c>
      <c r="B298" s="173" t="s">
        <v>20481</v>
      </c>
      <c r="C298" s="10" t="s">
        <v>1526</v>
      </c>
      <c r="D298" s="173" t="s">
        <v>20479</v>
      </c>
      <c r="E298" s="257">
        <v>41551</v>
      </c>
    </row>
    <row r="299" spans="1:5" x14ac:dyDescent="0.25">
      <c r="A299" s="57" t="s">
        <v>385</v>
      </c>
      <c r="B299" s="173" t="s">
        <v>9464</v>
      </c>
      <c r="C299" s="10" t="s">
        <v>167</v>
      </c>
      <c r="D299" s="173" t="s">
        <v>23</v>
      </c>
      <c r="E299" s="257">
        <v>41551</v>
      </c>
    </row>
    <row r="300" spans="1:5" x14ac:dyDescent="0.25">
      <c r="A300" s="57" t="s">
        <v>8099</v>
      </c>
      <c r="B300" s="173" t="s">
        <v>10971</v>
      </c>
      <c r="C300" s="10" t="s">
        <v>4729</v>
      </c>
      <c r="D300" s="173" t="s">
        <v>6513</v>
      </c>
      <c r="E300" s="257">
        <v>41551</v>
      </c>
    </row>
    <row r="301" spans="1:5" x14ac:dyDescent="0.25">
      <c r="A301" s="57" t="s">
        <v>13396</v>
      </c>
      <c r="B301" s="173" t="s">
        <v>11606</v>
      </c>
      <c r="C301" s="10" t="s">
        <v>8079</v>
      </c>
      <c r="D301" s="173" t="s">
        <v>13151</v>
      </c>
      <c r="E301" s="257">
        <v>41551</v>
      </c>
    </row>
    <row r="302" spans="1:5" x14ac:dyDescent="0.25">
      <c r="A302" s="57" t="s">
        <v>8960</v>
      </c>
      <c r="B302" s="173" t="s">
        <v>11508</v>
      </c>
      <c r="C302" s="10" t="s">
        <v>5867</v>
      </c>
      <c r="D302" s="173" t="s">
        <v>7698</v>
      </c>
      <c r="E302" s="257">
        <v>41551</v>
      </c>
    </row>
    <row r="303" spans="1:5" x14ac:dyDescent="0.25">
      <c r="A303" s="57" t="s">
        <v>4587</v>
      </c>
      <c r="B303" s="173" t="s">
        <v>10222</v>
      </c>
      <c r="C303" s="10" t="s">
        <v>3185</v>
      </c>
      <c r="D303" s="173" t="s">
        <v>3215</v>
      </c>
      <c r="E303" s="257">
        <v>41551</v>
      </c>
    </row>
    <row r="304" spans="1:5" x14ac:dyDescent="0.25">
      <c r="A304" s="57" t="s">
        <v>13510</v>
      </c>
      <c r="B304" s="173" t="s">
        <v>11295</v>
      </c>
      <c r="C304" s="10" t="s">
        <v>3278</v>
      </c>
      <c r="D304" s="173" t="s">
        <v>7022</v>
      </c>
      <c r="E304" s="257">
        <v>41551</v>
      </c>
    </row>
    <row r="305" spans="1:5" x14ac:dyDescent="0.25">
      <c r="A305" s="57" t="s">
        <v>20210</v>
      </c>
      <c r="B305" s="173" t="s">
        <v>18070</v>
      </c>
      <c r="C305" s="10" t="s">
        <v>13727</v>
      </c>
      <c r="D305" s="173" t="s">
        <v>18069</v>
      </c>
      <c r="E305" s="257">
        <v>41551</v>
      </c>
    </row>
    <row r="306" spans="1:5" x14ac:dyDescent="0.25">
      <c r="A306" s="57" t="s">
        <v>17625</v>
      </c>
      <c r="B306" s="173" t="s">
        <v>17344</v>
      </c>
      <c r="C306" s="10" t="s">
        <v>167</v>
      </c>
      <c r="D306" s="173" t="s">
        <v>17341</v>
      </c>
      <c r="E306" s="257">
        <v>41558</v>
      </c>
    </row>
    <row r="307" spans="1:5" x14ac:dyDescent="0.25">
      <c r="A307" s="57" t="s">
        <v>19745</v>
      </c>
      <c r="B307" s="173" t="s">
        <v>17906</v>
      </c>
      <c r="C307" s="10" t="s">
        <v>13782</v>
      </c>
      <c r="D307" s="173" t="s">
        <v>18349</v>
      </c>
      <c r="E307" s="257">
        <v>41558</v>
      </c>
    </row>
    <row r="308" spans="1:5" x14ac:dyDescent="0.25">
      <c r="A308" s="57" t="s">
        <v>19310</v>
      </c>
      <c r="B308" s="173" t="s">
        <v>17362</v>
      </c>
      <c r="C308" s="10" t="s">
        <v>167</v>
      </c>
      <c r="D308" s="173" t="s">
        <v>17360</v>
      </c>
      <c r="E308" s="257">
        <v>41558</v>
      </c>
    </row>
    <row r="309" spans="1:5" x14ac:dyDescent="0.25">
      <c r="A309" s="57" t="s">
        <v>439</v>
      </c>
      <c r="B309" s="173" t="s">
        <v>9528</v>
      </c>
      <c r="C309" s="10" t="s">
        <v>121</v>
      </c>
      <c r="D309" s="173" t="s">
        <v>347</v>
      </c>
      <c r="E309" s="257">
        <v>41558</v>
      </c>
    </row>
    <row r="310" spans="1:5" x14ac:dyDescent="0.25">
      <c r="A310" s="57" t="s">
        <v>11326</v>
      </c>
      <c r="B310" s="173" t="s">
        <v>11329</v>
      </c>
      <c r="C310" s="10" t="s">
        <v>7216</v>
      </c>
      <c r="D310" s="173" t="s">
        <v>7221</v>
      </c>
      <c r="E310" s="257">
        <v>41558</v>
      </c>
    </row>
    <row r="311" spans="1:5" x14ac:dyDescent="0.25">
      <c r="A311" s="57" t="s">
        <v>4913</v>
      </c>
      <c r="B311" s="173" t="s">
        <v>10283</v>
      </c>
      <c r="C311" s="10" t="s">
        <v>3423</v>
      </c>
      <c r="D311" s="173" t="s">
        <v>3425</v>
      </c>
      <c r="E311" s="257">
        <v>41558</v>
      </c>
    </row>
    <row r="312" spans="1:5" x14ac:dyDescent="0.25">
      <c r="A312" s="57" t="s">
        <v>12015</v>
      </c>
      <c r="B312" s="173" t="s">
        <v>11167</v>
      </c>
      <c r="C312" s="10" t="s">
        <v>6663</v>
      </c>
      <c r="D312" s="173" t="s">
        <v>6665</v>
      </c>
      <c r="E312" s="257">
        <v>41558</v>
      </c>
    </row>
    <row r="313" spans="1:5" x14ac:dyDescent="0.25">
      <c r="A313" s="57" t="s">
        <v>17757</v>
      </c>
      <c r="B313" s="173" t="s">
        <v>17153</v>
      </c>
      <c r="C313" s="10" t="s">
        <v>13730</v>
      </c>
      <c r="D313" s="173" t="s">
        <v>17150</v>
      </c>
      <c r="E313" s="257">
        <v>41565</v>
      </c>
    </row>
    <row r="314" spans="1:5" x14ac:dyDescent="0.25">
      <c r="A314" s="57" t="s">
        <v>17666</v>
      </c>
      <c r="B314" s="173" t="s">
        <v>16200</v>
      </c>
      <c r="C314" s="10" t="s">
        <v>13612</v>
      </c>
      <c r="D314" s="173" t="s">
        <v>16199</v>
      </c>
      <c r="E314" s="257">
        <v>41565</v>
      </c>
    </row>
    <row r="315" spans="1:5" x14ac:dyDescent="0.25">
      <c r="A315" s="57" t="s">
        <v>17752</v>
      </c>
      <c r="B315" s="173" t="s">
        <v>17135</v>
      </c>
      <c r="C315" s="10" t="s">
        <v>13730</v>
      </c>
      <c r="D315" s="173" t="s">
        <v>17132</v>
      </c>
      <c r="E315" s="257">
        <v>41565</v>
      </c>
    </row>
    <row r="316" spans="1:5" x14ac:dyDescent="0.25">
      <c r="A316" s="57" t="s">
        <v>17563</v>
      </c>
      <c r="B316" s="173" t="s">
        <v>16042</v>
      </c>
      <c r="C316" s="10" t="s">
        <v>13614</v>
      </c>
      <c r="D316" s="173" t="s">
        <v>16041</v>
      </c>
      <c r="E316" s="257">
        <v>41565</v>
      </c>
    </row>
    <row r="317" spans="1:5" x14ac:dyDescent="0.25">
      <c r="A317" s="57" t="s">
        <v>9270</v>
      </c>
      <c r="B317" s="173" t="s">
        <v>11071</v>
      </c>
      <c r="C317" s="10" t="s">
        <v>6326</v>
      </c>
      <c r="D317" s="173" t="s">
        <v>6328</v>
      </c>
      <c r="E317" s="257">
        <v>41565</v>
      </c>
    </row>
    <row r="318" spans="1:5" x14ac:dyDescent="0.25">
      <c r="A318" s="57" t="s">
        <v>17635</v>
      </c>
      <c r="B318" s="173" t="s">
        <v>17407</v>
      </c>
      <c r="C318" s="10" t="s">
        <v>167</v>
      </c>
      <c r="D318" s="173" t="s">
        <v>17405</v>
      </c>
      <c r="E318" s="257">
        <v>41565</v>
      </c>
    </row>
    <row r="319" spans="1:5" x14ac:dyDescent="0.25">
      <c r="A319" s="57" t="s">
        <v>5732</v>
      </c>
      <c r="B319" s="173" t="s">
        <v>10683</v>
      </c>
      <c r="C319" s="10" t="s">
        <v>3056</v>
      </c>
      <c r="D319" s="173" t="s">
        <v>5260</v>
      </c>
      <c r="E319" s="257">
        <v>41565</v>
      </c>
    </row>
    <row r="320" spans="1:5" x14ac:dyDescent="0.25">
      <c r="A320" s="57" t="s">
        <v>15274</v>
      </c>
      <c r="B320" s="173" t="s">
        <v>12364</v>
      </c>
      <c r="C320" s="10" t="s">
        <v>12355</v>
      </c>
      <c r="D320" s="173" t="s">
        <v>12362</v>
      </c>
      <c r="E320" s="257">
        <v>41565</v>
      </c>
    </row>
    <row r="321" spans="1:5" x14ac:dyDescent="0.25">
      <c r="A321" s="57" t="s">
        <v>8382</v>
      </c>
      <c r="B321" s="173" t="s">
        <v>11380</v>
      </c>
      <c r="C321" s="10" t="s">
        <v>1910</v>
      </c>
      <c r="D321" s="173" t="s">
        <v>7314</v>
      </c>
      <c r="E321" s="257">
        <v>41565</v>
      </c>
    </row>
    <row r="322" spans="1:5" x14ac:dyDescent="0.25">
      <c r="A322" s="57" t="s">
        <v>20496</v>
      </c>
      <c r="B322" s="173" t="s">
        <v>20477</v>
      </c>
      <c r="C322" s="10" t="s">
        <v>1526</v>
      </c>
      <c r="D322" s="173" t="s">
        <v>20474</v>
      </c>
      <c r="E322" s="257">
        <v>41572</v>
      </c>
    </row>
    <row r="323" spans="1:5" x14ac:dyDescent="0.25">
      <c r="A323" s="57" t="s">
        <v>9261</v>
      </c>
      <c r="B323" s="173" t="s">
        <v>10975</v>
      </c>
      <c r="C323" s="10" t="s">
        <v>4729</v>
      </c>
      <c r="D323" s="173" t="s">
        <v>6043</v>
      </c>
      <c r="E323" s="257">
        <v>41572</v>
      </c>
    </row>
    <row r="324" spans="1:5" x14ac:dyDescent="0.25">
      <c r="A324" s="57" t="s">
        <v>19781</v>
      </c>
      <c r="B324" s="173" t="s">
        <v>18986</v>
      </c>
      <c r="C324" s="10" t="s">
        <v>13627</v>
      </c>
      <c r="D324" s="173" t="s">
        <v>18984</v>
      </c>
      <c r="E324" s="257">
        <v>41572</v>
      </c>
    </row>
    <row r="325" spans="1:5" x14ac:dyDescent="0.25">
      <c r="A325" s="57" t="s">
        <v>17558</v>
      </c>
      <c r="B325" s="173" t="s">
        <v>16037</v>
      </c>
      <c r="C325" s="10" t="s">
        <v>13614</v>
      </c>
      <c r="D325" s="173" t="s">
        <v>20357</v>
      </c>
      <c r="E325" s="257">
        <v>41572</v>
      </c>
    </row>
    <row r="326" spans="1:5" x14ac:dyDescent="0.25">
      <c r="A326" s="57" t="s">
        <v>15360</v>
      </c>
      <c r="B326" s="173" t="s">
        <v>12933</v>
      </c>
      <c r="C326" s="10" t="s">
        <v>168</v>
      </c>
      <c r="D326" s="173" t="s">
        <v>12931</v>
      </c>
      <c r="E326" s="257">
        <v>41572</v>
      </c>
    </row>
    <row r="327" spans="1:5" x14ac:dyDescent="0.25">
      <c r="A327" s="57" t="s">
        <v>5061</v>
      </c>
      <c r="B327" s="173" t="s">
        <v>10226</v>
      </c>
      <c r="C327" s="10" t="s">
        <v>3185</v>
      </c>
      <c r="D327" s="173" t="s">
        <v>3913</v>
      </c>
      <c r="E327" s="257">
        <v>41572</v>
      </c>
    </row>
    <row r="328" spans="1:5" x14ac:dyDescent="0.25">
      <c r="A328" s="57" t="s">
        <v>5966</v>
      </c>
      <c r="B328" s="173" t="s">
        <v>10549</v>
      </c>
      <c r="C328" s="10" t="s">
        <v>2091</v>
      </c>
      <c r="D328" s="173" t="s">
        <v>4763</v>
      </c>
      <c r="E328" s="257">
        <v>41572</v>
      </c>
    </row>
    <row r="329" spans="1:5" x14ac:dyDescent="0.25">
      <c r="A329" s="57" t="s">
        <v>3915</v>
      </c>
      <c r="B329" s="173" t="s">
        <v>10264</v>
      </c>
      <c r="C329" s="10" t="s">
        <v>3273</v>
      </c>
      <c r="D329" s="173" t="s">
        <v>14666</v>
      </c>
      <c r="E329" s="257">
        <v>41572</v>
      </c>
    </row>
    <row r="330" spans="1:5" x14ac:dyDescent="0.25">
      <c r="A330" s="57" t="s">
        <v>20306</v>
      </c>
      <c r="B330" s="173" t="s">
        <v>16197</v>
      </c>
      <c r="C330" s="10" t="s">
        <v>13612</v>
      </c>
      <c r="D330" s="173" t="s">
        <v>20307</v>
      </c>
      <c r="E330" s="257">
        <v>41572</v>
      </c>
    </row>
    <row r="331" spans="1:5" x14ac:dyDescent="0.25">
      <c r="A331" s="57" t="s">
        <v>17555</v>
      </c>
      <c r="B331" s="173" t="s">
        <v>16036</v>
      </c>
      <c r="C331" s="10" t="s">
        <v>13614</v>
      </c>
      <c r="D331" s="173" t="s">
        <v>16033</v>
      </c>
      <c r="E331" s="257">
        <v>41572</v>
      </c>
    </row>
    <row r="332" spans="1:5" x14ac:dyDescent="0.25">
      <c r="A332" s="57" t="s">
        <v>2459</v>
      </c>
      <c r="B332" s="173" t="s">
        <v>9849</v>
      </c>
      <c r="C332" s="10" t="s">
        <v>116</v>
      </c>
      <c r="D332" s="173" t="s">
        <v>2240</v>
      </c>
      <c r="E332" s="257">
        <v>41579</v>
      </c>
    </row>
    <row r="333" spans="1:5" x14ac:dyDescent="0.25">
      <c r="A333" s="57" t="s">
        <v>18227</v>
      </c>
      <c r="B333" s="173" t="s">
        <v>17125</v>
      </c>
      <c r="C333" s="10" t="s">
        <v>1653</v>
      </c>
      <c r="D333" s="173" t="s">
        <v>17122</v>
      </c>
      <c r="E333" s="257">
        <v>41579</v>
      </c>
    </row>
    <row r="334" spans="1:5" x14ac:dyDescent="0.25">
      <c r="A334" s="57" t="s">
        <v>20516</v>
      </c>
      <c r="B334" s="173" t="s">
        <v>17274</v>
      </c>
      <c r="C334" s="10" t="s">
        <v>167</v>
      </c>
      <c r="D334" s="173" t="s">
        <v>17272</v>
      </c>
      <c r="E334" s="257">
        <v>41586</v>
      </c>
    </row>
    <row r="335" spans="1:5" x14ac:dyDescent="0.25">
      <c r="A335" s="57" t="s">
        <v>17734</v>
      </c>
      <c r="B335" s="173" t="s">
        <v>16195</v>
      </c>
      <c r="C335" s="10" t="s">
        <v>13612</v>
      </c>
      <c r="D335" s="173" t="s">
        <v>16192</v>
      </c>
      <c r="E335" s="257">
        <v>41586</v>
      </c>
    </row>
    <row r="336" spans="1:5" x14ac:dyDescent="0.25">
      <c r="A336" s="57" t="s">
        <v>2003</v>
      </c>
      <c r="B336" s="173" t="s">
        <v>9560</v>
      </c>
      <c r="C336" s="10" t="s">
        <v>1580</v>
      </c>
      <c r="D336" s="173" t="s">
        <v>1582</v>
      </c>
      <c r="E336" s="257">
        <v>41586</v>
      </c>
    </row>
    <row r="337" spans="1:5" x14ac:dyDescent="0.25">
      <c r="A337" s="57" t="s">
        <v>13182</v>
      </c>
      <c r="B337" s="173" t="s">
        <v>11773</v>
      </c>
      <c r="C337" s="10" t="s">
        <v>9345</v>
      </c>
      <c r="D337" s="173" t="s">
        <v>9360</v>
      </c>
      <c r="E337" s="257">
        <v>41592</v>
      </c>
    </row>
    <row r="338" spans="1:5" x14ac:dyDescent="0.25">
      <c r="A338" s="57" t="s">
        <v>8894</v>
      </c>
      <c r="B338" s="173" t="s">
        <v>11225</v>
      </c>
      <c r="C338" s="10" t="s">
        <v>6861</v>
      </c>
      <c r="D338" s="173" t="s">
        <v>6864</v>
      </c>
      <c r="E338" s="257">
        <v>41592</v>
      </c>
    </row>
    <row r="339" spans="1:5" x14ac:dyDescent="0.25">
      <c r="A339" s="57" t="s">
        <v>18417</v>
      </c>
      <c r="B339" s="173" t="s">
        <v>17243</v>
      </c>
      <c r="C339" s="10" t="s">
        <v>13663</v>
      </c>
      <c r="D339" s="173" t="s">
        <v>17950</v>
      </c>
      <c r="E339" s="257">
        <v>41592</v>
      </c>
    </row>
    <row r="340" spans="1:5" x14ac:dyDescent="0.25">
      <c r="A340" s="57" t="s">
        <v>3034</v>
      </c>
      <c r="B340" s="173" t="s">
        <v>10001</v>
      </c>
      <c r="C340" s="10" t="s">
        <v>1855</v>
      </c>
      <c r="D340" s="173" t="s">
        <v>2710</v>
      </c>
      <c r="E340" s="257">
        <v>41592</v>
      </c>
    </row>
    <row r="341" spans="1:5" x14ac:dyDescent="0.25">
      <c r="A341" s="57" t="s">
        <v>15669</v>
      </c>
      <c r="B341" s="173" t="s">
        <v>12391</v>
      </c>
      <c r="C341" s="10" t="s">
        <v>12380</v>
      </c>
      <c r="D341" s="173" t="s">
        <v>15670</v>
      </c>
      <c r="E341" s="257">
        <v>41592</v>
      </c>
    </row>
    <row r="342" spans="1:5" x14ac:dyDescent="0.25">
      <c r="A342" s="57" t="s">
        <v>18230</v>
      </c>
      <c r="B342" s="173" t="s">
        <v>17139</v>
      </c>
      <c r="C342" s="10" t="s">
        <v>13730</v>
      </c>
      <c r="D342" s="173" t="s">
        <v>17137</v>
      </c>
      <c r="E342" s="257">
        <v>41592</v>
      </c>
    </row>
    <row r="343" spans="1:5" x14ac:dyDescent="0.25">
      <c r="A343" s="57" t="s">
        <v>5277</v>
      </c>
      <c r="B343" s="173" t="s">
        <v>10324</v>
      </c>
      <c r="C343" s="10" t="s">
        <v>3491</v>
      </c>
      <c r="D343" s="173" t="s">
        <v>3493</v>
      </c>
      <c r="E343" s="257">
        <v>41592</v>
      </c>
    </row>
    <row r="344" spans="1:5" x14ac:dyDescent="0.25">
      <c r="A344" s="57" t="s">
        <v>384</v>
      </c>
      <c r="B344" s="173" t="s">
        <v>9463</v>
      </c>
      <c r="C344" s="10" t="s">
        <v>166</v>
      </c>
      <c r="D344" s="173" t="s">
        <v>21</v>
      </c>
      <c r="E344" s="257">
        <v>41592</v>
      </c>
    </row>
    <row r="345" spans="1:5" x14ac:dyDescent="0.25">
      <c r="A345" s="57" t="s">
        <v>2560</v>
      </c>
      <c r="B345" s="173" t="s">
        <v>9907</v>
      </c>
      <c r="C345" s="10" t="s">
        <v>2440</v>
      </c>
      <c r="D345" s="173" t="s">
        <v>2442</v>
      </c>
      <c r="E345" s="257">
        <v>41592</v>
      </c>
    </row>
    <row r="346" spans="1:5" x14ac:dyDescent="0.25">
      <c r="A346" s="57" t="s">
        <v>17633</v>
      </c>
      <c r="B346" s="173" t="s">
        <v>17399</v>
      </c>
      <c r="C346" s="10" t="s">
        <v>167</v>
      </c>
      <c r="D346" s="173" t="s">
        <v>17397</v>
      </c>
      <c r="E346" s="257">
        <v>41607</v>
      </c>
    </row>
    <row r="347" spans="1:5" x14ac:dyDescent="0.25">
      <c r="A347" s="57" t="s">
        <v>8843</v>
      </c>
      <c r="B347" s="173" t="s">
        <v>11231</v>
      </c>
      <c r="C347" s="10" t="s">
        <v>6861</v>
      </c>
      <c r="D347" s="173" t="s">
        <v>6873</v>
      </c>
      <c r="E347" s="257">
        <v>41607</v>
      </c>
    </row>
    <row r="348" spans="1:5" x14ac:dyDescent="0.25">
      <c r="A348" s="57" t="s">
        <v>19337</v>
      </c>
      <c r="B348" s="173" t="s">
        <v>18721</v>
      </c>
      <c r="C348" s="10" t="s">
        <v>13767</v>
      </c>
      <c r="D348" s="173" t="s">
        <v>18718</v>
      </c>
      <c r="E348" s="257">
        <v>41607</v>
      </c>
    </row>
    <row r="349" spans="1:5" x14ac:dyDescent="0.25">
      <c r="A349" s="57" t="s">
        <v>3045</v>
      </c>
      <c r="B349" s="173" t="s">
        <v>9897</v>
      </c>
      <c r="C349" s="10" t="s">
        <v>2398</v>
      </c>
      <c r="D349" s="173" t="s">
        <v>2677</v>
      </c>
      <c r="E349" s="257">
        <v>41607</v>
      </c>
    </row>
    <row r="350" spans="1:5" x14ac:dyDescent="0.25">
      <c r="A350" s="57" t="s">
        <v>3039</v>
      </c>
      <c r="B350" s="173" t="s">
        <v>10012</v>
      </c>
      <c r="C350" s="10" t="s">
        <v>2688</v>
      </c>
      <c r="D350" s="173" t="s">
        <v>2726</v>
      </c>
      <c r="E350" s="257">
        <v>41614</v>
      </c>
    </row>
    <row r="351" spans="1:5" x14ac:dyDescent="0.25">
      <c r="A351" s="57" t="s">
        <v>10390</v>
      </c>
      <c r="B351" s="173" t="s">
        <v>10393</v>
      </c>
      <c r="C351" s="10" t="s">
        <v>3446</v>
      </c>
      <c r="D351" s="173" t="s">
        <v>6481</v>
      </c>
      <c r="E351" s="257">
        <v>41614</v>
      </c>
    </row>
    <row r="352" spans="1:5" x14ac:dyDescent="0.25">
      <c r="A352" s="57" t="s">
        <v>4893</v>
      </c>
      <c r="B352" s="173" t="s">
        <v>9911</v>
      </c>
      <c r="C352" s="10" t="s">
        <v>2468</v>
      </c>
      <c r="D352" s="173" t="s">
        <v>3885</v>
      </c>
      <c r="E352" s="257">
        <v>41614</v>
      </c>
    </row>
    <row r="353" spans="1:5" x14ac:dyDescent="0.25">
      <c r="A353" s="57" t="s">
        <v>15732</v>
      </c>
      <c r="B353" s="173" t="s">
        <v>11641</v>
      </c>
      <c r="C353" s="10" t="s">
        <v>8277</v>
      </c>
      <c r="D353" s="173" t="s">
        <v>8279</v>
      </c>
      <c r="E353" s="257">
        <v>41614</v>
      </c>
    </row>
    <row r="354" spans="1:5" x14ac:dyDescent="0.25">
      <c r="A354" s="57" t="s">
        <v>17523</v>
      </c>
      <c r="B354" s="173" t="s">
        <v>17307</v>
      </c>
      <c r="C354" s="10" t="s">
        <v>167</v>
      </c>
      <c r="D354" s="173" t="s">
        <v>17304</v>
      </c>
      <c r="E354" s="257">
        <v>41614</v>
      </c>
    </row>
    <row r="355" spans="1:5" x14ac:dyDescent="0.25">
      <c r="A355" s="57" t="s">
        <v>388</v>
      </c>
      <c r="B355" s="173" t="s">
        <v>9469</v>
      </c>
      <c r="C355" s="10" t="s">
        <v>172</v>
      </c>
      <c r="D355" s="173" t="s">
        <v>30</v>
      </c>
      <c r="E355" s="257">
        <v>41614</v>
      </c>
    </row>
    <row r="356" spans="1:5" x14ac:dyDescent="0.25">
      <c r="A356" s="57" t="s">
        <v>2919</v>
      </c>
      <c r="B356" s="173" t="s">
        <v>9984</v>
      </c>
      <c r="C356" s="10" t="s">
        <v>2628</v>
      </c>
      <c r="D356" s="173" t="s">
        <v>2633</v>
      </c>
      <c r="E356" s="257">
        <v>41621</v>
      </c>
    </row>
    <row r="357" spans="1:5" x14ac:dyDescent="0.25">
      <c r="A357" s="57" t="s">
        <v>7158</v>
      </c>
      <c r="B357" s="173" t="s">
        <v>10798</v>
      </c>
      <c r="C357" s="10" t="s">
        <v>5390</v>
      </c>
      <c r="D357" s="173" t="s">
        <v>5435</v>
      </c>
      <c r="E357" s="257">
        <v>41621</v>
      </c>
    </row>
    <row r="358" spans="1:5" x14ac:dyDescent="0.25">
      <c r="A358" s="57" t="s">
        <v>6818</v>
      </c>
      <c r="B358" s="173" t="s">
        <v>10802</v>
      </c>
      <c r="C358" s="10" t="s">
        <v>5390</v>
      </c>
      <c r="D358" s="173" t="s">
        <v>5440</v>
      </c>
      <c r="E358" s="257">
        <v>41621</v>
      </c>
    </row>
    <row r="359" spans="1:5" x14ac:dyDescent="0.25">
      <c r="A359" s="57" t="s">
        <v>2684</v>
      </c>
      <c r="B359" s="173" t="s">
        <v>9842</v>
      </c>
      <c r="C359" s="10" t="s">
        <v>116</v>
      </c>
      <c r="D359" s="173" t="s">
        <v>2231</v>
      </c>
      <c r="E359" s="257">
        <v>41649</v>
      </c>
    </row>
    <row r="360" spans="1:5" x14ac:dyDescent="0.25">
      <c r="A360" s="57" t="s">
        <v>17495</v>
      </c>
      <c r="B360" s="173" t="s">
        <v>16074</v>
      </c>
      <c r="C360" s="10" t="s">
        <v>13605</v>
      </c>
      <c r="D360" s="173" t="s">
        <v>16073</v>
      </c>
      <c r="E360" s="257">
        <v>41649</v>
      </c>
    </row>
    <row r="361" spans="1:5" x14ac:dyDescent="0.25">
      <c r="A361" s="57" t="s">
        <v>17492</v>
      </c>
      <c r="B361" s="173" t="s">
        <v>16072</v>
      </c>
      <c r="C361" s="10" t="s">
        <v>13605</v>
      </c>
      <c r="D361" s="173" t="s">
        <v>16069</v>
      </c>
      <c r="E361" s="257">
        <v>41649</v>
      </c>
    </row>
    <row r="362" spans="1:5" x14ac:dyDescent="0.25">
      <c r="A362" s="57" t="s">
        <v>17731</v>
      </c>
      <c r="B362" s="173" t="s">
        <v>16191</v>
      </c>
      <c r="C362" s="10" t="s">
        <v>13612</v>
      </c>
      <c r="D362" s="173" t="s">
        <v>16189</v>
      </c>
      <c r="E362" s="257">
        <v>41649</v>
      </c>
    </row>
    <row r="363" spans="1:5" x14ac:dyDescent="0.25">
      <c r="A363" s="57" t="s">
        <v>9296</v>
      </c>
      <c r="B363" s="173" t="s">
        <v>11632</v>
      </c>
      <c r="C363" s="10" t="s">
        <v>8245</v>
      </c>
      <c r="D363" s="173" t="s">
        <v>8247</v>
      </c>
      <c r="E363" s="257">
        <v>41649</v>
      </c>
    </row>
    <row r="364" spans="1:5" x14ac:dyDescent="0.25">
      <c r="A364" s="57" t="s">
        <v>2751</v>
      </c>
      <c r="B364" s="173" t="s">
        <v>9966</v>
      </c>
      <c r="C364" s="10" t="s">
        <v>2598</v>
      </c>
      <c r="D364" s="173" t="s">
        <v>2601</v>
      </c>
      <c r="E364" s="257">
        <v>41649</v>
      </c>
    </row>
    <row r="365" spans="1:5" x14ac:dyDescent="0.25">
      <c r="A365" s="257" t="s">
        <v>7802</v>
      </c>
      <c r="B365" s="257" t="s">
        <v>11011</v>
      </c>
      <c r="C365" s="257" t="s">
        <v>4726</v>
      </c>
      <c r="D365" s="257" t="s">
        <v>6094</v>
      </c>
      <c r="E365" s="257">
        <v>41656</v>
      </c>
    </row>
    <row r="366" spans="1:5" x14ac:dyDescent="0.25">
      <c r="A366" s="257" t="s">
        <v>15056</v>
      </c>
      <c r="B366" s="257" t="s">
        <v>11502</v>
      </c>
      <c r="C366" s="257" t="s">
        <v>7682</v>
      </c>
      <c r="D366" s="257" t="s">
        <v>7684</v>
      </c>
      <c r="E366" s="257">
        <v>41656</v>
      </c>
    </row>
    <row r="367" spans="1:5" x14ac:dyDescent="0.25">
      <c r="A367" s="57" t="s">
        <v>19620</v>
      </c>
      <c r="B367" s="359" t="s">
        <v>17904</v>
      </c>
      <c r="C367" s="10" t="s">
        <v>13782</v>
      </c>
      <c r="D367" s="57" t="s">
        <v>18343</v>
      </c>
      <c r="E367" s="257">
        <v>41663</v>
      </c>
    </row>
    <row r="368" spans="1:5" x14ac:dyDescent="0.25">
      <c r="A368" s="57" t="s">
        <v>9294</v>
      </c>
      <c r="B368" s="359" t="s">
        <v>11543</v>
      </c>
      <c r="C368" s="10" t="s">
        <v>7829</v>
      </c>
      <c r="D368" s="57" t="s">
        <v>7831</v>
      </c>
      <c r="E368" s="257">
        <v>41670</v>
      </c>
    </row>
    <row r="369" spans="1:5" x14ac:dyDescent="0.25">
      <c r="A369" s="57" t="s">
        <v>13166</v>
      </c>
      <c r="B369" s="359" t="s">
        <v>11696</v>
      </c>
      <c r="C369" s="10" t="s">
        <v>8697</v>
      </c>
      <c r="D369" s="57" t="s">
        <v>8699</v>
      </c>
      <c r="E369" s="257">
        <v>41670</v>
      </c>
    </row>
    <row r="370" spans="1:5" x14ac:dyDescent="0.25">
      <c r="A370" s="57" t="s">
        <v>12609</v>
      </c>
      <c r="B370" s="359" t="s">
        <v>11633</v>
      </c>
      <c r="C370" s="10" t="s">
        <v>1601</v>
      </c>
      <c r="D370" s="57" t="s">
        <v>8251</v>
      </c>
      <c r="E370" s="257">
        <v>41670</v>
      </c>
    </row>
    <row r="371" spans="1:5" x14ac:dyDescent="0.25">
      <c r="A371" s="57" t="s">
        <v>4902</v>
      </c>
      <c r="B371" s="359" t="s">
        <v>10228</v>
      </c>
      <c r="C371" s="10" t="s">
        <v>3185</v>
      </c>
      <c r="D371" s="57" t="s">
        <v>3222</v>
      </c>
      <c r="E371" s="257">
        <v>41670</v>
      </c>
    </row>
    <row r="372" spans="1:5" x14ac:dyDescent="0.25">
      <c r="A372" s="57" t="s">
        <v>13163</v>
      </c>
      <c r="B372" s="359" t="s">
        <v>11666</v>
      </c>
      <c r="C372" s="10" t="s">
        <v>8606</v>
      </c>
      <c r="D372" s="57" t="s">
        <v>12756</v>
      </c>
      <c r="E372" s="257">
        <v>41684</v>
      </c>
    </row>
    <row r="373" spans="1:5" x14ac:dyDescent="0.25">
      <c r="A373" s="57" t="s">
        <v>7476</v>
      </c>
      <c r="B373" s="359" t="s">
        <v>10215</v>
      </c>
      <c r="C373" s="10" t="s">
        <v>3185</v>
      </c>
      <c r="D373" s="57" t="s">
        <v>14881</v>
      </c>
      <c r="E373" s="257">
        <v>41684</v>
      </c>
    </row>
    <row r="374" spans="1:5" x14ac:dyDescent="0.25">
      <c r="A374" s="57" t="s">
        <v>20072</v>
      </c>
      <c r="B374" s="359" t="s">
        <v>18691</v>
      </c>
      <c r="C374" s="10" t="s">
        <v>2359</v>
      </c>
      <c r="D374" s="57" t="s">
        <v>18690</v>
      </c>
      <c r="E374" s="257">
        <v>41684</v>
      </c>
    </row>
    <row r="375" spans="1:5" x14ac:dyDescent="0.25">
      <c r="A375" s="57" t="s">
        <v>9169</v>
      </c>
      <c r="B375" s="359" t="s">
        <v>10594</v>
      </c>
      <c r="C375" s="10" t="s">
        <v>4729</v>
      </c>
      <c r="D375" s="57" t="s">
        <v>4820</v>
      </c>
      <c r="E375" s="257">
        <v>41684</v>
      </c>
    </row>
    <row r="376" spans="1:5" x14ac:dyDescent="0.25">
      <c r="A376" s="57" t="s">
        <v>11676</v>
      </c>
      <c r="B376" s="359" t="s">
        <v>11679</v>
      </c>
      <c r="C376" s="10" t="s">
        <v>8639</v>
      </c>
      <c r="D376" s="57" t="s">
        <v>8641</v>
      </c>
      <c r="E376" s="257">
        <v>41684</v>
      </c>
    </row>
    <row r="377" spans="1:5" x14ac:dyDescent="0.25">
      <c r="A377" s="57" t="s">
        <v>19382</v>
      </c>
      <c r="B377" s="359" t="s">
        <v>17311</v>
      </c>
      <c r="C377" s="10" t="s">
        <v>167</v>
      </c>
      <c r="D377" s="57" t="s">
        <v>17309</v>
      </c>
      <c r="E377" s="257">
        <v>41684</v>
      </c>
    </row>
    <row r="378" spans="1:5" x14ac:dyDescent="0.25">
      <c r="A378" s="57" t="s">
        <v>6276</v>
      </c>
      <c r="B378" s="359" t="s">
        <v>10891</v>
      </c>
      <c r="C378" s="10" t="s">
        <v>1708</v>
      </c>
      <c r="D378" s="57" t="s">
        <v>5843</v>
      </c>
      <c r="E378" s="257">
        <v>41684</v>
      </c>
    </row>
    <row r="379" spans="1:5" x14ac:dyDescent="0.25">
      <c r="A379" s="57" t="s">
        <v>4134</v>
      </c>
      <c r="B379" s="359" t="s">
        <v>10256</v>
      </c>
      <c r="C379" s="10" t="s">
        <v>3260</v>
      </c>
      <c r="D379" s="57" t="s">
        <v>3262</v>
      </c>
      <c r="E379" s="257">
        <v>41684</v>
      </c>
    </row>
    <row r="380" spans="1:5" x14ac:dyDescent="0.25">
      <c r="A380" s="57" t="s">
        <v>6455</v>
      </c>
      <c r="B380" s="359" t="s">
        <v>9684</v>
      </c>
      <c r="C380" s="10" t="s">
        <v>1806</v>
      </c>
      <c r="D380" s="57" t="s">
        <v>4349</v>
      </c>
      <c r="E380" s="257">
        <v>41691</v>
      </c>
    </row>
    <row r="381" spans="1:5" x14ac:dyDescent="0.25">
      <c r="A381" s="57" t="s">
        <v>6161</v>
      </c>
      <c r="B381" s="359" t="s">
        <v>10883</v>
      </c>
      <c r="C381" s="10" t="s">
        <v>1708</v>
      </c>
      <c r="D381" s="57" t="s">
        <v>5834</v>
      </c>
      <c r="E381" s="257">
        <v>41691</v>
      </c>
    </row>
    <row r="382" spans="1:5" x14ac:dyDescent="0.25">
      <c r="A382" s="57" t="s">
        <v>5062</v>
      </c>
      <c r="B382" s="359" t="s">
        <v>10260</v>
      </c>
      <c r="C382" s="10" t="s">
        <v>3267</v>
      </c>
      <c r="D382" s="57" t="s">
        <v>3269</v>
      </c>
      <c r="E382" s="257">
        <v>41691</v>
      </c>
    </row>
    <row r="383" spans="1:5" x14ac:dyDescent="0.25">
      <c r="A383" s="57" t="s">
        <v>19813</v>
      </c>
      <c r="B383" s="359" t="s">
        <v>10679</v>
      </c>
      <c r="C383" s="10" t="s">
        <v>2561</v>
      </c>
      <c r="D383" s="57" t="s">
        <v>5252</v>
      </c>
      <c r="E383" s="257">
        <v>41691</v>
      </c>
    </row>
    <row r="384" spans="1:5" x14ac:dyDescent="0.25">
      <c r="A384" s="57" t="s">
        <v>7948</v>
      </c>
      <c r="B384" s="359" t="s">
        <v>11191</v>
      </c>
      <c r="C384" s="10" t="s">
        <v>2436</v>
      </c>
      <c r="D384" s="57" t="s">
        <v>6709</v>
      </c>
      <c r="E384" s="257">
        <v>41698</v>
      </c>
    </row>
    <row r="385" spans="1:5" x14ac:dyDescent="0.25">
      <c r="A385" s="57" t="s">
        <v>19870</v>
      </c>
      <c r="B385" s="359" t="s">
        <v>17392</v>
      </c>
      <c r="C385" s="10" t="s">
        <v>167</v>
      </c>
      <c r="D385" s="57" t="s">
        <v>17389</v>
      </c>
      <c r="E385" s="257">
        <v>41698</v>
      </c>
    </row>
    <row r="386" spans="1:5" x14ac:dyDescent="0.25">
      <c r="A386" s="57" t="s">
        <v>5200</v>
      </c>
      <c r="B386" s="359" t="s">
        <v>9750</v>
      </c>
      <c r="C386" s="10" t="s">
        <v>1899</v>
      </c>
      <c r="D386" s="57" t="s">
        <v>3861</v>
      </c>
      <c r="E386" s="257">
        <v>41698</v>
      </c>
    </row>
    <row r="387" spans="1:5" x14ac:dyDescent="0.25">
      <c r="A387" s="57" t="s">
        <v>20015</v>
      </c>
      <c r="B387" s="359" t="s">
        <v>17410</v>
      </c>
      <c r="C387" s="10" t="s">
        <v>167</v>
      </c>
      <c r="D387" s="57" t="s">
        <v>17408</v>
      </c>
      <c r="E387" s="257">
        <v>41698</v>
      </c>
    </row>
    <row r="388" spans="1:5" x14ac:dyDescent="0.25">
      <c r="A388" s="57" t="s">
        <v>7187</v>
      </c>
      <c r="B388" s="359" t="s">
        <v>11161</v>
      </c>
      <c r="C388" s="10" t="s">
        <v>4730</v>
      </c>
      <c r="D388" s="57" t="s">
        <v>6572</v>
      </c>
      <c r="E388" s="257">
        <v>41698</v>
      </c>
    </row>
    <row r="389" spans="1:5" x14ac:dyDescent="0.25">
      <c r="A389" s="57" t="s">
        <v>7186</v>
      </c>
      <c r="B389" s="359" t="s">
        <v>11149</v>
      </c>
      <c r="C389" s="10" t="s">
        <v>4730</v>
      </c>
      <c r="D389" s="57" t="s">
        <v>6559</v>
      </c>
      <c r="E389" s="257">
        <v>41698</v>
      </c>
    </row>
    <row r="390" spans="1:5" x14ac:dyDescent="0.25">
      <c r="A390" s="57" t="s">
        <v>5920</v>
      </c>
      <c r="B390" s="359" t="s">
        <v>9580</v>
      </c>
      <c r="C390" s="10" t="s">
        <v>1631</v>
      </c>
      <c r="D390" s="57" t="s">
        <v>4275</v>
      </c>
      <c r="E390" s="257">
        <v>41698</v>
      </c>
    </row>
    <row r="391" spans="1:5" x14ac:dyDescent="0.25">
      <c r="A391" s="57" t="s">
        <v>13093</v>
      </c>
      <c r="B391" s="359" t="s">
        <v>11139</v>
      </c>
      <c r="C391" s="10" t="s">
        <v>4730</v>
      </c>
      <c r="D391" s="57" t="s">
        <v>6547</v>
      </c>
      <c r="E391" s="257">
        <v>41698</v>
      </c>
    </row>
    <row r="392" spans="1:5" x14ac:dyDescent="0.25">
      <c r="A392" s="57" t="s">
        <v>7184</v>
      </c>
      <c r="B392" s="359" t="s">
        <v>11131</v>
      </c>
      <c r="C392" s="10" t="s">
        <v>4730</v>
      </c>
      <c r="D392" s="57" t="s">
        <v>6536</v>
      </c>
      <c r="E392" s="257">
        <v>41698</v>
      </c>
    </row>
    <row r="393" spans="1:5" x14ac:dyDescent="0.25">
      <c r="A393" s="57" t="s">
        <v>6157</v>
      </c>
      <c r="B393" s="359" t="s">
        <v>10820</v>
      </c>
      <c r="C393" s="10" t="s">
        <v>5390</v>
      </c>
      <c r="D393" s="57" t="s">
        <v>5466</v>
      </c>
      <c r="E393" s="257">
        <v>41698</v>
      </c>
    </row>
    <row r="394" spans="1:5" x14ac:dyDescent="0.25">
      <c r="A394" s="57" t="s">
        <v>19875</v>
      </c>
      <c r="B394" s="359" t="s">
        <v>17414</v>
      </c>
      <c r="C394" s="10" t="s">
        <v>167</v>
      </c>
      <c r="D394" s="57" t="s">
        <v>17411</v>
      </c>
      <c r="E394" s="257">
        <v>41698</v>
      </c>
    </row>
    <row r="395" spans="1:5" x14ac:dyDescent="0.25">
      <c r="A395" s="57" t="s">
        <v>7182</v>
      </c>
      <c r="B395" s="359" t="s">
        <v>11122</v>
      </c>
      <c r="C395" s="10" t="s">
        <v>4730</v>
      </c>
      <c r="D395" s="57" t="s">
        <v>6523</v>
      </c>
      <c r="E395" s="257">
        <v>41698</v>
      </c>
    </row>
    <row r="396" spans="1:5" x14ac:dyDescent="0.25">
      <c r="A396" s="57" t="s">
        <v>17611</v>
      </c>
      <c r="B396" s="359" t="s">
        <v>16133</v>
      </c>
      <c r="C396" s="10" t="s">
        <v>163</v>
      </c>
      <c r="D396" s="57" t="s">
        <v>16131</v>
      </c>
      <c r="E396" s="257">
        <v>41698</v>
      </c>
    </row>
    <row r="397" spans="1:5" x14ac:dyDescent="0.25">
      <c r="A397" s="57" t="s">
        <v>19866</v>
      </c>
      <c r="B397" s="359" t="s">
        <v>17373</v>
      </c>
      <c r="C397" s="10" t="s">
        <v>167</v>
      </c>
      <c r="D397" s="57" t="s">
        <v>17370</v>
      </c>
      <c r="E397" s="257">
        <v>41698</v>
      </c>
    </row>
    <row r="398" spans="1:5" x14ac:dyDescent="0.25">
      <c r="A398" s="57" t="s">
        <v>2142</v>
      </c>
      <c r="B398" s="359" t="s">
        <v>9765</v>
      </c>
      <c r="C398" s="10" t="s">
        <v>1098</v>
      </c>
      <c r="D398" s="57" t="s">
        <v>1926</v>
      </c>
      <c r="E398" s="257">
        <v>41698</v>
      </c>
    </row>
    <row r="399" spans="1:5" x14ac:dyDescent="0.25">
      <c r="A399" s="57" t="s">
        <v>19423</v>
      </c>
      <c r="B399" s="359" t="s">
        <v>18883</v>
      </c>
      <c r="C399" s="10" t="s">
        <v>1896</v>
      </c>
      <c r="D399" s="57" t="s">
        <v>18881</v>
      </c>
      <c r="E399" s="257">
        <v>41698</v>
      </c>
    </row>
    <row r="400" spans="1:5" x14ac:dyDescent="0.25">
      <c r="A400" s="57" t="s">
        <v>1199</v>
      </c>
      <c r="B400" s="359" t="s">
        <v>9578</v>
      </c>
      <c r="C400" s="10" t="s">
        <v>1629</v>
      </c>
      <c r="D400" s="57" t="s">
        <v>1210</v>
      </c>
      <c r="E400" s="257">
        <v>41698</v>
      </c>
    </row>
    <row r="401" spans="1:5" x14ac:dyDescent="0.25">
      <c r="A401" s="57" t="s">
        <v>19544</v>
      </c>
      <c r="B401" s="359" t="s">
        <v>17365</v>
      </c>
      <c r="C401" s="10" t="s">
        <v>167</v>
      </c>
      <c r="D401" s="57" t="s">
        <v>17363</v>
      </c>
      <c r="E401" s="257">
        <v>41698</v>
      </c>
    </row>
    <row r="402" spans="1:5" x14ac:dyDescent="0.25">
      <c r="A402" s="57" t="s">
        <v>2340</v>
      </c>
      <c r="B402" s="359" t="s">
        <v>9821</v>
      </c>
      <c r="C402" s="10" t="s">
        <v>116</v>
      </c>
      <c r="D402" s="57" t="s">
        <v>2199</v>
      </c>
      <c r="E402" s="257">
        <v>41698</v>
      </c>
    </row>
    <row r="403" spans="1:5" x14ac:dyDescent="0.25">
      <c r="A403" s="57" t="s">
        <v>2341</v>
      </c>
      <c r="B403" s="359" t="s">
        <v>9823</v>
      </c>
      <c r="C403" s="10" t="s">
        <v>116</v>
      </c>
      <c r="D403" s="57" t="s">
        <v>14649</v>
      </c>
      <c r="E403" s="257">
        <v>41698</v>
      </c>
    </row>
    <row r="404" spans="1:5" x14ac:dyDescent="0.25">
      <c r="A404" s="57" t="s">
        <v>20315</v>
      </c>
      <c r="B404" s="359" t="s">
        <v>18673</v>
      </c>
      <c r="C404" s="10" t="s">
        <v>13693</v>
      </c>
      <c r="D404" s="57" t="s">
        <v>20316</v>
      </c>
      <c r="E404" s="257">
        <v>41726</v>
      </c>
    </row>
    <row r="405" spans="1:5" x14ac:dyDescent="0.25">
      <c r="A405" s="57" t="s">
        <v>1702</v>
      </c>
      <c r="B405" s="359" t="s">
        <v>9613</v>
      </c>
      <c r="C405" s="10" t="s">
        <v>1701</v>
      </c>
      <c r="D405" s="57" t="s">
        <v>1219</v>
      </c>
      <c r="E405" s="257">
        <v>41726</v>
      </c>
    </row>
    <row r="406" spans="1:5" x14ac:dyDescent="0.25">
      <c r="A406" s="57" t="s">
        <v>7779</v>
      </c>
      <c r="B406" s="359" t="s">
        <v>10202</v>
      </c>
      <c r="C406" s="10" t="s">
        <v>3185</v>
      </c>
      <c r="D406" s="57" t="s">
        <v>3198</v>
      </c>
      <c r="E406" s="257">
        <v>41726</v>
      </c>
    </row>
    <row r="407" spans="1:5" x14ac:dyDescent="0.25">
      <c r="A407" s="57" t="s">
        <v>5331</v>
      </c>
      <c r="B407" s="359" t="s">
        <v>10326</v>
      </c>
      <c r="C407" s="10" t="s">
        <v>3491</v>
      </c>
      <c r="D407" s="57" t="s">
        <v>3497</v>
      </c>
      <c r="E407" s="257">
        <v>41726</v>
      </c>
    </row>
    <row r="408" spans="1:5" x14ac:dyDescent="0.25">
      <c r="A408" s="57" t="s">
        <v>22805</v>
      </c>
      <c r="B408" s="359" t="s">
        <v>22685</v>
      </c>
      <c r="C408" s="10" t="s">
        <v>13670</v>
      </c>
      <c r="D408" s="57" t="s">
        <v>22699</v>
      </c>
      <c r="E408" s="257">
        <v>41726</v>
      </c>
    </row>
    <row r="409" spans="1:5" x14ac:dyDescent="0.25">
      <c r="A409" s="57" t="s">
        <v>1342</v>
      </c>
      <c r="B409" s="359" t="s">
        <v>9467</v>
      </c>
      <c r="C409" s="10" t="s">
        <v>170</v>
      </c>
      <c r="D409" s="57" t="s">
        <v>1344</v>
      </c>
      <c r="E409" s="257">
        <v>41726</v>
      </c>
    </row>
    <row r="410" spans="1:5" x14ac:dyDescent="0.25">
      <c r="A410" s="57" t="s">
        <v>432</v>
      </c>
      <c r="B410" s="359" t="s">
        <v>9535</v>
      </c>
      <c r="C410" s="10" t="s">
        <v>116</v>
      </c>
      <c r="D410" s="57" t="s">
        <v>277</v>
      </c>
      <c r="E410" s="257">
        <v>41726</v>
      </c>
    </row>
    <row r="411" spans="1:5" x14ac:dyDescent="0.25">
      <c r="A411" s="57" t="s">
        <v>386</v>
      </c>
      <c r="B411" s="359" t="s">
        <v>9466</v>
      </c>
      <c r="C411" s="10" t="s">
        <v>169</v>
      </c>
      <c r="D411" s="57" t="s">
        <v>1338</v>
      </c>
      <c r="E411" s="257">
        <v>41726</v>
      </c>
    </row>
    <row r="412" spans="1:5" x14ac:dyDescent="0.25">
      <c r="A412" s="57" t="s">
        <v>7162</v>
      </c>
      <c r="B412" s="359" t="s">
        <v>10866</v>
      </c>
      <c r="C412" s="10" t="s">
        <v>166</v>
      </c>
      <c r="D412" s="57" t="s">
        <v>5579</v>
      </c>
      <c r="E412" s="257">
        <v>41726</v>
      </c>
    </row>
    <row r="413" spans="1:5" x14ac:dyDescent="0.25">
      <c r="A413" s="57" t="s">
        <v>15434</v>
      </c>
      <c r="B413" s="359" t="s">
        <v>12925</v>
      </c>
      <c r="C413" s="10" t="s">
        <v>168</v>
      </c>
      <c r="D413" s="57" t="s">
        <v>12923</v>
      </c>
      <c r="E413" s="257">
        <v>41726</v>
      </c>
    </row>
    <row r="414" spans="1:5" x14ac:dyDescent="0.25">
      <c r="A414" s="57" t="s">
        <v>382</v>
      </c>
      <c r="B414" s="359" t="s">
        <v>9461</v>
      </c>
      <c r="C414" s="10" t="s">
        <v>1322</v>
      </c>
      <c r="D414" s="57" t="s">
        <v>335</v>
      </c>
      <c r="E414" s="257">
        <v>41726</v>
      </c>
    </row>
    <row r="415" spans="1:5" x14ac:dyDescent="0.25">
      <c r="A415" s="57" t="s">
        <v>377</v>
      </c>
      <c r="B415" s="359" t="s">
        <v>9456</v>
      </c>
      <c r="C415" s="10" t="s">
        <v>160</v>
      </c>
      <c r="D415" s="57" t="s">
        <v>1306</v>
      </c>
      <c r="E415" s="257">
        <v>41726</v>
      </c>
    </row>
    <row r="416" spans="1:5" x14ac:dyDescent="0.25">
      <c r="A416" s="57" t="s">
        <v>20047</v>
      </c>
      <c r="B416" s="359" t="s">
        <v>17837</v>
      </c>
      <c r="C416" s="10" t="s">
        <v>2390</v>
      </c>
      <c r="D416" s="57" t="s">
        <v>18297</v>
      </c>
      <c r="E416" s="257">
        <v>41726</v>
      </c>
    </row>
    <row r="417" spans="1:5" x14ac:dyDescent="0.25">
      <c r="A417" s="57" t="s">
        <v>381</v>
      </c>
      <c r="B417" s="359" t="s">
        <v>9460</v>
      </c>
      <c r="C417" s="10" t="s">
        <v>164</v>
      </c>
      <c r="D417" s="57" t="s">
        <v>17</v>
      </c>
      <c r="E417" s="257">
        <v>41726</v>
      </c>
    </row>
    <row r="418" spans="1:5" x14ac:dyDescent="0.25">
      <c r="A418" s="57" t="s">
        <v>378</v>
      </c>
      <c r="B418" s="359" t="s">
        <v>9457</v>
      </c>
      <c r="C418" s="10" t="s">
        <v>161</v>
      </c>
      <c r="D418" s="57" t="s">
        <v>12</v>
      </c>
      <c r="E418" s="257">
        <v>41726</v>
      </c>
    </row>
    <row r="419" spans="1:5" x14ac:dyDescent="0.25">
      <c r="A419" s="57" t="s">
        <v>4747</v>
      </c>
      <c r="B419" s="359" t="s">
        <v>10408</v>
      </c>
      <c r="C419" s="10" t="s">
        <v>2103</v>
      </c>
      <c r="D419" s="57" t="s">
        <v>20427</v>
      </c>
      <c r="E419" s="257">
        <v>41733</v>
      </c>
    </row>
    <row r="420" spans="1:5" x14ac:dyDescent="0.25">
      <c r="A420" s="57" t="s">
        <v>5798</v>
      </c>
      <c r="B420" s="359" t="s">
        <v>10551</v>
      </c>
      <c r="C420" s="10" t="s">
        <v>2091</v>
      </c>
      <c r="D420" s="57" t="s">
        <v>4765</v>
      </c>
      <c r="E420" s="257">
        <v>41733</v>
      </c>
    </row>
    <row r="421" spans="1:5" x14ac:dyDescent="0.25">
      <c r="A421" s="57" t="s">
        <v>15187</v>
      </c>
      <c r="B421" s="359" t="s">
        <v>12247</v>
      </c>
      <c r="C421" s="10" t="s">
        <v>12242</v>
      </c>
      <c r="D421" s="57" t="s">
        <v>12244</v>
      </c>
      <c r="E421" s="257">
        <v>41733</v>
      </c>
    </row>
    <row r="422" spans="1:5" x14ac:dyDescent="0.25">
      <c r="A422" s="57" t="s">
        <v>19969</v>
      </c>
      <c r="B422" s="359" t="s">
        <v>19799</v>
      </c>
      <c r="C422" s="10" t="s">
        <v>13756</v>
      </c>
      <c r="D422" s="57" t="s">
        <v>19797</v>
      </c>
      <c r="E422" s="257">
        <v>41733</v>
      </c>
    </row>
    <row r="423" spans="1:5" x14ac:dyDescent="0.25">
      <c r="A423" s="57" t="s">
        <v>5933</v>
      </c>
      <c r="B423" s="359" t="s">
        <v>9991</v>
      </c>
      <c r="C423" s="10" t="s">
        <v>2904</v>
      </c>
      <c r="D423" s="57" t="s">
        <v>2698</v>
      </c>
      <c r="E423" s="257">
        <v>41740</v>
      </c>
    </row>
    <row r="424" spans="1:5" x14ac:dyDescent="0.25">
      <c r="A424" s="57" t="s">
        <v>6264</v>
      </c>
      <c r="B424" s="359" t="s">
        <v>10877</v>
      </c>
      <c r="C424" s="10" t="s">
        <v>1708</v>
      </c>
      <c r="D424" s="57" t="s">
        <v>5827</v>
      </c>
      <c r="E424" s="257">
        <v>41740</v>
      </c>
    </row>
    <row r="425" spans="1:5" x14ac:dyDescent="0.25">
      <c r="A425" s="57" t="s">
        <v>12001</v>
      </c>
      <c r="B425" s="359" t="s">
        <v>10186</v>
      </c>
      <c r="C425" s="10" t="s">
        <v>5399</v>
      </c>
      <c r="D425" s="57" t="s">
        <v>3134</v>
      </c>
      <c r="E425" s="257">
        <v>41740</v>
      </c>
    </row>
    <row r="426" spans="1:5" x14ac:dyDescent="0.25">
      <c r="A426" s="57" t="s">
        <v>15183</v>
      </c>
      <c r="B426" s="359" t="s">
        <v>11686</v>
      </c>
      <c r="C426" s="10" t="s">
        <v>8667</v>
      </c>
      <c r="D426" s="57" t="s">
        <v>8669</v>
      </c>
      <c r="E426" s="257">
        <v>41740</v>
      </c>
    </row>
    <row r="427" spans="1:5" x14ac:dyDescent="0.25">
      <c r="A427" s="57" t="s">
        <v>1187</v>
      </c>
      <c r="B427" s="359" t="s">
        <v>9593</v>
      </c>
      <c r="C427" s="10" t="s">
        <v>1658</v>
      </c>
      <c r="D427" s="57" t="s">
        <v>1222</v>
      </c>
      <c r="E427" s="257">
        <v>41740</v>
      </c>
    </row>
    <row r="428" spans="1:5" x14ac:dyDescent="0.25">
      <c r="A428" s="57" t="s">
        <v>1267</v>
      </c>
      <c r="B428" s="359" t="s">
        <v>9612</v>
      </c>
      <c r="C428" s="10" t="s">
        <v>1696</v>
      </c>
      <c r="D428" s="57" t="s">
        <v>1211</v>
      </c>
      <c r="E428" s="257">
        <v>41740</v>
      </c>
    </row>
    <row r="429" spans="1:5" x14ac:dyDescent="0.25">
      <c r="A429" s="57" t="s">
        <v>1202</v>
      </c>
      <c r="B429" s="359" t="s">
        <v>9591</v>
      </c>
      <c r="C429" s="10" t="s">
        <v>1650</v>
      </c>
      <c r="D429" s="57" t="s">
        <v>1223</v>
      </c>
      <c r="E429" s="257">
        <v>41740</v>
      </c>
    </row>
    <row r="430" spans="1:5" x14ac:dyDescent="0.25">
      <c r="A430" s="57" t="s">
        <v>1262</v>
      </c>
      <c r="B430" s="359" t="s">
        <v>9646</v>
      </c>
      <c r="C430" s="10" t="s">
        <v>162</v>
      </c>
      <c r="D430" s="57" t="s">
        <v>962</v>
      </c>
      <c r="E430" s="257">
        <v>41740</v>
      </c>
    </row>
    <row r="431" spans="1:5" x14ac:dyDescent="0.25">
      <c r="A431" s="57" t="s">
        <v>1654</v>
      </c>
      <c r="B431" s="359" t="s">
        <v>9592</v>
      </c>
      <c r="C431" s="10" t="s">
        <v>1653</v>
      </c>
      <c r="D431" s="57" t="s">
        <v>875</v>
      </c>
      <c r="E431" s="257">
        <v>41740</v>
      </c>
    </row>
    <row r="432" spans="1:5" x14ac:dyDescent="0.25">
      <c r="A432" s="57" t="s">
        <v>5266</v>
      </c>
      <c r="B432" s="359" t="s">
        <v>9597</v>
      </c>
      <c r="C432" s="10" t="s">
        <v>1662</v>
      </c>
      <c r="D432" s="57" t="s">
        <v>1240</v>
      </c>
      <c r="E432" s="257">
        <v>41740</v>
      </c>
    </row>
    <row r="433" spans="1:5" x14ac:dyDescent="0.25">
      <c r="A433" s="57" t="s">
        <v>387</v>
      </c>
      <c r="B433" s="359" t="s">
        <v>9468</v>
      </c>
      <c r="C433" s="10" t="s">
        <v>171</v>
      </c>
      <c r="D433" s="57" t="s">
        <v>28</v>
      </c>
      <c r="E433" s="257">
        <v>41740</v>
      </c>
    </row>
    <row r="434" spans="1:5" x14ac:dyDescent="0.25">
      <c r="A434" s="57" t="s">
        <v>2613</v>
      </c>
      <c r="B434" s="359" t="s">
        <v>9793</v>
      </c>
      <c r="C434" s="10" t="s">
        <v>2034</v>
      </c>
      <c r="D434" s="57" t="s">
        <v>2056</v>
      </c>
      <c r="E434" s="257">
        <v>41740</v>
      </c>
    </row>
    <row r="435" spans="1:5" x14ac:dyDescent="0.25">
      <c r="A435" s="57" t="s">
        <v>380</v>
      </c>
      <c r="B435" s="359" t="s">
        <v>9459</v>
      </c>
      <c r="C435" s="10" t="s">
        <v>163</v>
      </c>
      <c r="D435" s="57" t="s">
        <v>15</v>
      </c>
      <c r="E435" s="257">
        <v>41740</v>
      </c>
    </row>
    <row r="436" spans="1:5" x14ac:dyDescent="0.25">
      <c r="A436" s="57" t="s">
        <v>2654</v>
      </c>
      <c r="B436" s="359" t="s">
        <v>9931</v>
      </c>
      <c r="C436" s="10" t="s">
        <v>2525</v>
      </c>
      <c r="D436" s="57" t="s">
        <v>2527</v>
      </c>
      <c r="E436" s="257">
        <v>41740</v>
      </c>
    </row>
    <row r="437" spans="1:5" x14ac:dyDescent="0.25">
      <c r="A437" s="57" t="s">
        <v>4567</v>
      </c>
      <c r="B437" s="359" t="s">
        <v>10192</v>
      </c>
      <c r="C437" s="10" t="s">
        <v>3185</v>
      </c>
      <c r="D437" s="57" t="s">
        <v>3187</v>
      </c>
      <c r="E437" s="257">
        <v>41740</v>
      </c>
    </row>
    <row r="438" spans="1:5" x14ac:dyDescent="0.25">
      <c r="A438" s="57" t="s">
        <v>7365</v>
      </c>
      <c r="B438" s="359" t="s">
        <v>10862</v>
      </c>
      <c r="C438" s="10" t="s">
        <v>166</v>
      </c>
      <c r="D438" s="57" t="s">
        <v>5573</v>
      </c>
      <c r="E438" s="257">
        <v>41740</v>
      </c>
    </row>
    <row r="439" spans="1:5" x14ac:dyDescent="0.25">
      <c r="A439" s="57" t="s">
        <v>6814</v>
      </c>
      <c r="B439" s="359" t="s">
        <v>10696</v>
      </c>
      <c r="C439" s="10" t="s">
        <v>169</v>
      </c>
      <c r="D439" s="57" t="s">
        <v>5303</v>
      </c>
      <c r="E439" s="257">
        <v>41740</v>
      </c>
    </row>
    <row r="440" spans="1:5" x14ac:dyDescent="0.25">
      <c r="A440" s="57" t="s">
        <v>2362</v>
      </c>
      <c r="B440" s="359" t="s">
        <v>9859</v>
      </c>
      <c r="C440" s="10" t="s">
        <v>116</v>
      </c>
      <c r="D440" s="57" t="s">
        <v>15127</v>
      </c>
      <c r="E440" s="257">
        <v>41740</v>
      </c>
    </row>
    <row r="441" spans="1:5" x14ac:dyDescent="0.25">
      <c r="A441" s="57" t="s">
        <v>7469</v>
      </c>
      <c r="B441" s="359" t="s">
        <v>9616</v>
      </c>
      <c r="C441" s="10" t="s">
        <v>1710</v>
      </c>
      <c r="D441" s="57" t="s">
        <v>1234</v>
      </c>
      <c r="E441" s="257">
        <v>41740</v>
      </c>
    </row>
    <row r="442" spans="1:5" x14ac:dyDescent="0.25">
      <c r="A442" s="57" t="s">
        <v>9247</v>
      </c>
      <c r="B442" s="359" t="s">
        <v>10897</v>
      </c>
      <c r="C442" s="10" t="s">
        <v>2300</v>
      </c>
      <c r="D442" s="57" t="s">
        <v>8511</v>
      </c>
      <c r="E442" s="257">
        <v>41746</v>
      </c>
    </row>
    <row r="443" spans="1:5" x14ac:dyDescent="0.25">
      <c r="A443" s="57" t="s">
        <v>19622</v>
      </c>
      <c r="B443" s="359" t="s">
        <v>18684</v>
      </c>
      <c r="C443" s="10" t="s">
        <v>13693</v>
      </c>
      <c r="D443" s="57" t="s">
        <v>18682</v>
      </c>
      <c r="E443" s="257">
        <v>41746</v>
      </c>
    </row>
    <row r="444" spans="1:5" x14ac:dyDescent="0.25">
      <c r="A444" s="57" t="s">
        <v>19748</v>
      </c>
      <c r="B444" s="359" t="s">
        <v>18355</v>
      </c>
      <c r="C444" s="10" t="s">
        <v>13782</v>
      </c>
      <c r="D444" s="57" t="s">
        <v>18354</v>
      </c>
      <c r="E444" s="257">
        <v>41746</v>
      </c>
    </row>
    <row r="445" spans="1:5" x14ac:dyDescent="0.25">
      <c r="A445" s="57" t="s">
        <v>19566</v>
      </c>
      <c r="B445" s="359" t="s">
        <v>18261</v>
      </c>
      <c r="C445" s="10" t="s">
        <v>13835</v>
      </c>
      <c r="D445" s="57" t="s">
        <v>18258</v>
      </c>
      <c r="E445" s="257">
        <v>41746</v>
      </c>
    </row>
    <row r="446" spans="1:5" x14ac:dyDescent="0.25">
      <c r="A446" s="57" t="s">
        <v>15693</v>
      </c>
      <c r="B446" s="359" t="s">
        <v>13267</v>
      </c>
      <c r="C446" s="10" t="s">
        <v>3104</v>
      </c>
      <c r="D446" s="57" t="s">
        <v>13266</v>
      </c>
      <c r="E446" s="257">
        <v>41746</v>
      </c>
    </row>
    <row r="447" spans="1:5" x14ac:dyDescent="0.25">
      <c r="A447" s="57" t="s">
        <v>15679</v>
      </c>
      <c r="B447" s="359" t="s">
        <v>13259</v>
      </c>
      <c r="C447" s="10" t="s">
        <v>3104</v>
      </c>
      <c r="D447" s="57" t="s">
        <v>13257</v>
      </c>
      <c r="E447" s="257">
        <v>41746</v>
      </c>
    </row>
    <row r="448" spans="1:5" x14ac:dyDescent="0.25">
      <c r="A448" s="57" t="s">
        <v>18407</v>
      </c>
      <c r="B448" s="359" t="s">
        <v>16067</v>
      </c>
      <c r="C448" s="10" t="s">
        <v>13637</v>
      </c>
      <c r="D448" s="57" t="s">
        <v>16065</v>
      </c>
      <c r="E448" s="257">
        <v>41746</v>
      </c>
    </row>
    <row r="449" spans="1:5" x14ac:dyDescent="0.25">
      <c r="A449" s="57" t="s">
        <v>6272</v>
      </c>
      <c r="B449" s="359" t="s">
        <v>10887</v>
      </c>
      <c r="C449" s="10" t="s">
        <v>1708</v>
      </c>
      <c r="D449" s="57" t="s">
        <v>5839</v>
      </c>
      <c r="E449" s="257">
        <v>41746</v>
      </c>
    </row>
    <row r="450" spans="1:5" x14ac:dyDescent="0.25">
      <c r="A450" s="57" t="s">
        <v>20069</v>
      </c>
      <c r="B450" s="359" t="s">
        <v>18688</v>
      </c>
      <c r="C450" s="10" t="s">
        <v>2359</v>
      </c>
      <c r="D450" s="57" t="s">
        <v>18686</v>
      </c>
      <c r="E450" s="257">
        <v>41746</v>
      </c>
    </row>
    <row r="451" spans="1:5" x14ac:dyDescent="0.25">
      <c r="A451" s="57" t="s">
        <v>5157</v>
      </c>
      <c r="B451" s="359" t="s">
        <v>10648</v>
      </c>
      <c r="C451" s="10" t="s">
        <v>4944</v>
      </c>
      <c r="D451" s="57" t="s">
        <v>5002</v>
      </c>
      <c r="E451" s="257">
        <v>41746</v>
      </c>
    </row>
    <row r="452" spans="1:5" x14ac:dyDescent="0.25">
      <c r="A452" s="57" t="s">
        <v>5220</v>
      </c>
      <c r="B452" s="359" t="s">
        <v>10474</v>
      </c>
      <c r="C452" s="10" t="s">
        <v>3926</v>
      </c>
      <c r="D452" s="57" t="s">
        <v>3969</v>
      </c>
      <c r="E452" s="257">
        <v>41746</v>
      </c>
    </row>
    <row r="453" spans="1:5" x14ac:dyDescent="0.25">
      <c r="A453" s="57" t="s">
        <v>19369</v>
      </c>
      <c r="B453" s="359" t="s">
        <v>13261</v>
      </c>
      <c r="C453" s="10" t="s">
        <v>3104</v>
      </c>
      <c r="D453" s="57" t="s">
        <v>18404</v>
      </c>
      <c r="E453" s="257">
        <v>41746</v>
      </c>
    </row>
    <row r="454" spans="1:5" x14ac:dyDescent="0.25">
      <c r="A454" s="57" t="s">
        <v>5965</v>
      </c>
      <c r="B454" s="359" t="s">
        <v>10546</v>
      </c>
      <c r="C454" s="10" t="s">
        <v>2091</v>
      </c>
      <c r="D454" s="57" t="s">
        <v>8932</v>
      </c>
      <c r="E454" s="257">
        <v>41746</v>
      </c>
    </row>
    <row r="455" spans="1:5" x14ac:dyDescent="0.25">
      <c r="A455" s="57" t="s">
        <v>15794</v>
      </c>
      <c r="B455" s="359" t="s">
        <v>11671</v>
      </c>
      <c r="C455" s="10" t="s">
        <v>8623</v>
      </c>
      <c r="D455" s="57" t="s">
        <v>15650</v>
      </c>
      <c r="E455" s="257">
        <v>41746</v>
      </c>
    </row>
    <row r="456" spans="1:5" x14ac:dyDescent="0.25">
      <c r="A456" s="57" t="s">
        <v>1249</v>
      </c>
      <c r="B456" s="359" t="s">
        <v>9600</v>
      </c>
      <c r="C456" s="10" t="s">
        <v>1673</v>
      </c>
      <c r="D456" s="57" t="s">
        <v>1216</v>
      </c>
      <c r="E456" s="257">
        <v>41746</v>
      </c>
    </row>
    <row r="457" spans="1:5" x14ac:dyDescent="0.25">
      <c r="A457" s="57" t="s">
        <v>5129</v>
      </c>
      <c r="B457" s="359" t="s">
        <v>10171</v>
      </c>
      <c r="C457" s="10" t="s">
        <v>3104</v>
      </c>
      <c r="D457" s="57" t="s">
        <v>4868</v>
      </c>
      <c r="E457" s="257">
        <v>41754</v>
      </c>
    </row>
    <row r="458" spans="1:5" x14ac:dyDescent="0.25">
      <c r="A458" s="57" t="s">
        <v>17587</v>
      </c>
      <c r="B458" s="359" t="s">
        <v>17325</v>
      </c>
      <c r="C458" s="10" t="s">
        <v>167</v>
      </c>
      <c r="D458" s="57" t="s">
        <v>17322</v>
      </c>
      <c r="E458" s="257">
        <v>41755</v>
      </c>
    </row>
    <row r="459" spans="1:5" x14ac:dyDescent="0.25">
      <c r="A459" s="57" t="s">
        <v>8521</v>
      </c>
      <c r="B459" s="359" t="s">
        <v>11256</v>
      </c>
      <c r="C459" s="10" t="s">
        <v>1921</v>
      </c>
      <c r="D459" s="57" t="s">
        <v>6934</v>
      </c>
      <c r="E459" s="257">
        <v>41756</v>
      </c>
    </row>
    <row r="460" spans="1:5" x14ac:dyDescent="0.25">
      <c r="A460" s="57" t="s">
        <v>13434</v>
      </c>
      <c r="B460" s="359" t="s">
        <v>11608</v>
      </c>
      <c r="C460" s="10" t="s">
        <v>8081</v>
      </c>
      <c r="D460" s="57" t="s">
        <v>8543</v>
      </c>
      <c r="E460" s="257">
        <v>41757</v>
      </c>
    </row>
    <row r="461" spans="1:5" x14ac:dyDescent="0.25">
      <c r="A461" s="57" t="s">
        <v>22934</v>
      </c>
      <c r="B461" s="359" t="s">
        <v>17830</v>
      </c>
      <c r="C461" s="10" t="s">
        <v>13701</v>
      </c>
      <c r="D461" s="57" t="s">
        <v>22921</v>
      </c>
      <c r="E461" s="257">
        <v>41758</v>
      </c>
    </row>
    <row r="462" spans="1:5" x14ac:dyDescent="0.25">
      <c r="A462" s="57" t="s">
        <v>20158</v>
      </c>
      <c r="B462" s="359" t="s">
        <v>17829</v>
      </c>
      <c r="C462" s="10" t="s">
        <v>13701</v>
      </c>
      <c r="D462" s="57" t="s">
        <v>18126</v>
      </c>
      <c r="E462" s="257">
        <v>41759</v>
      </c>
    </row>
    <row r="463" spans="1:5" x14ac:dyDescent="0.25">
      <c r="A463" s="57" t="s">
        <v>6266</v>
      </c>
      <c r="B463" s="359" t="s">
        <v>10878</v>
      </c>
      <c r="C463" s="10" t="s">
        <v>1708</v>
      </c>
      <c r="D463" s="57" t="s">
        <v>5830</v>
      </c>
      <c r="E463" s="257">
        <v>41760</v>
      </c>
    </row>
    <row r="464" spans="1:5" x14ac:dyDescent="0.25">
      <c r="A464" s="57" t="s">
        <v>5667</v>
      </c>
      <c r="B464" s="359" t="s">
        <v>10464</v>
      </c>
      <c r="C464" s="10" t="s">
        <v>3926</v>
      </c>
      <c r="D464" s="57" t="s">
        <v>3952</v>
      </c>
      <c r="E464" s="257">
        <v>41761</v>
      </c>
    </row>
    <row r="465" spans="1:5" x14ac:dyDescent="0.25">
      <c r="A465" s="57" t="s">
        <v>13109</v>
      </c>
      <c r="B465" s="359" t="s">
        <v>11445</v>
      </c>
      <c r="C465" s="10" t="s">
        <v>1601</v>
      </c>
      <c r="D465" s="57" t="s">
        <v>7570</v>
      </c>
      <c r="E465" s="257">
        <v>41762</v>
      </c>
    </row>
    <row r="466" spans="1:5" x14ac:dyDescent="0.25">
      <c r="A466" s="57" t="s">
        <v>9166</v>
      </c>
      <c r="B466" s="359" t="s">
        <v>10146</v>
      </c>
      <c r="C466" s="10" t="s">
        <v>2988</v>
      </c>
      <c r="D466" s="57" t="s">
        <v>2990</v>
      </c>
      <c r="E466" s="257">
        <v>41763</v>
      </c>
    </row>
    <row r="467" spans="1:5" x14ac:dyDescent="0.25">
      <c r="A467" s="57" t="s">
        <v>6508</v>
      </c>
      <c r="B467" s="359" t="s">
        <v>10956</v>
      </c>
      <c r="C467" s="10" t="s">
        <v>1708</v>
      </c>
      <c r="D467" s="57" t="s">
        <v>6020</v>
      </c>
      <c r="E467" s="257">
        <v>41764</v>
      </c>
    </row>
    <row r="468" spans="1:5" x14ac:dyDescent="0.25">
      <c r="A468" s="57" t="s">
        <v>20011</v>
      </c>
      <c r="B468" s="359" t="s">
        <v>17340</v>
      </c>
      <c r="C468" s="10" t="s">
        <v>167</v>
      </c>
      <c r="D468" s="57" t="s">
        <v>17338</v>
      </c>
      <c r="E468" s="257">
        <v>41761</v>
      </c>
    </row>
    <row r="469" spans="1:5" x14ac:dyDescent="0.25">
      <c r="A469" s="57" t="s">
        <v>15613</v>
      </c>
      <c r="B469" s="359" t="s">
        <v>13370</v>
      </c>
      <c r="C469" s="10" t="s">
        <v>12134</v>
      </c>
      <c r="D469" s="57" t="s">
        <v>14630</v>
      </c>
      <c r="E469" s="257">
        <v>41761</v>
      </c>
    </row>
    <row r="470" spans="1:5" x14ac:dyDescent="0.25">
      <c r="A470" s="57" t="s">
        <v>15974</v>
      </c>
      <c r="B470" s="359" t="s">
        <v>12229</v>
      </c>
      <c r="C470" s="10" t="s">
        <v>12225</v>
      </c>
      <c r="D470" s="57" t="s">
        <v>15186</v>
      </c>
      <c r="E470" s="257">
        <v>41761</v>
      </c>
    </row>
    <row r="471" spans="1:5" x14ac:dyDescent="0.25">
      <c r="A471" s="57" t="s">
        <v>19297</v>
      </c>
      <c r="B471" s="359" t="s">
        <v>17284</v>
      </c>
      <c r="C471" s="10" t="s">
        <v>167</v>
      </c>
      <c r="D471" s="57" t="s">
        <v>17282</v>
      </c>
      <c r="E471" s="257">
        <v>41761</v>
      </c>
    </row>
    <row r="472" spans="1:5" x14ac:dyDescent="0.25">
      <c r="A472" s="57" t="s">
        <v>5156</v>
      </c>
      <c r="B472" s="359" t="s">
        <v>10646</v>
      </c>
      <c r="C472" s="10" t="s">
        <v>4944</v>
      </c>
      <c r="D472" s="57" t="s">
        <v>5000</v>
      </c>
      <c r="E472" s="257">
        <v>41761</v>
      </c>
    </row>
    <row r="473" spans="1:5" x14ac:dyDescent="0.25">
      <c r="A473" s="57" t="s">
        <v>15947</v>
      </c>
      <c r="B473" s="359" t="s">
        <v>12856</v>
      </c>
      <c r="C473" s="10" t="s">
        <v>12836</v>
      </c>
      <c r="D473" s="57" t="s">
        <v>12854</v>
      </c>
      <c r="E473" s="257">
        <v>41761</v>
      </c>
    </row>
    <row r="474" spans="1:5" x14ac:dyDescent="0.25">
      <c r="A474" s="57" t="s">
        <v>19906</v>
      </c>
      <c r="B474" s="359" t="s">
        <v>18353</v>
      </c>
      <c r="C474" s="10" t="s">
        <v>13782</v>
      </c>
      <c r="D474" s="57" t="s">
        <v>18351</v>
      </c>
      <c r="E474" s="257">
        <v>41761</v>
      </c>
    </row>
    <row r="475" spans="1:5" x14ac:dyDescent="0.25">
      <c r="A475" s="57" t="s">
        <v>1260</v>
      </c>
      <c r="B475" s="359" t="s">
        <v>9754</v>
      </c>
      <c r="C475" s="10" t="s">
        <v>1906</v>
      </c>
      <c r="D475" s="57" t="s">
        <v>1261</v>
      </c>
      <c r="E475" s="257">
        <v>41761</v>
      </c>
    </row>
    <row r="476" spans="1:5" x14ac:dyDescent="0.25">
      <c r="A476" s="57" t="s">
        <v>5267</v>
      </c>
      <c r="B476" s="359" t="s">
        <v>9642</v>
      </c>
      <c r="C476" s="10" t="s">
        <v>918</v>
      </c>
      <c r="D476" s="57" t="s">
        <v>4691</v>
      </c>
      <c r="E476" s="257">
        <v>41761</v>
      </c>
    </row>
    <row r="477" spans="1:5" x14ac:dyDescent="0.25">
      <c r="A477" s="57" t="s">
        <v>9224</v>
      </c>
      <c r="B477" s="359" t="s">
        <v>10200</v>
      </c>
      <c r="C477" s="10" t="s">
        <v>3185</v>
      </c>
      <c r="D477" s="57" t="s">
        <v>3195</v>
      </c>
      <c r="E477" s="257">
        <v>41767</v>
      </c>
    </row>
    <row r="478" spans="1:5" x14ac:dyDescent="0.25">
      <c r="A478" s="57" t="s">
        <v>17602</v>
      </c>
      <c r="B478" s="359" t="s">
        <v>13406</v>
      </c>
      <c r="C478" s="10" t="s">
        <v>13401</v>
      </c>
      <c r="D478" s="57" t="s">
        <v>13403</v>
      </c>
      <c r="E478" s="257">
        <v>41767</v>
      </c>
    </row>
    <row r="479" spans="1:5" x14ac:dyDescent="0.25">
      <c r="A479" s="57" t="s">
        <v>11330</v>
      </c>
      <c r="B479" s="359" t="s">
        <v>11333</v>
      </c>
      <c r="C479" s="10" t="s">
        <v>7216</v>
      </c>
      <c r="D479" s="57" t="s">
        <v>7224</v>
      </c>
      <c r="E479" s="257">
        <v>41767</v>
      </c>
    </row>
    <row r="480" spans="1:5" x14ac:dyDescent="0.25">
      <c r="A480" s="57" t="s">
        <v>5202</v>
      </c>
      <c r="B480" s="359" t="s">
        <v>9806</v>
      </c>
      <c r="C480" s="10" t="s">
        <v>2129</v>
      </c>
      <c r="D480" s="57" t="s">
        <v>3874</v>
      </c>
      <c r="E480" s="257">
        <v>41767</v>
      </c>
    </row>
    <row r="481" spans="1:5" x14ac:dyDescent="0.25">
      <c r="A481" s="57" t="s">
        <v>7361</v>
      </c>
      <c r="B481" s="359" t="s">
        <v>10808</v>
      </c>
      <c r="C481" s="10" t="s">
        <v>5390</v>
      </c>
      <c r="D481" s="57" t="s">
        <v>5448</v>
      </c>
      <c r="E481" s="257">
        <v>41767</v>
      </c>
    </row>
    <row r="482" spans="1:5" x14ac:dyDescent="0.25">
      <c r="A482" s="57" t="s">
        <v>12051</v>
      </c>
      <c r="B482" s="359" t="s">
        <v>12053</v>
      </c>
      <c r="C482" s="10" t="s">
        <v>6983</v>
      </c>
      <c r="D482" s="57" t="s">
        <v>7013</v>
      </c>
      <c r="E482" s="257">
        <v>41767</v>
      </c>
    </row>
    <row r="483" spans="1:5" x14ac:dyDescent="0.25">
      <c r="A483" s="57" t="s">
        <v>5796</v>
      </c>
      <c r="B483" s="359" t="s">
        <v>10544</v>
      </c>
      <c r="C483" s="10" t="s">
        <v>2091</v>
      </c>
      <c r="D483" s="57" t="s">
        <v>20343</v>
      </c>
      <c r="E483" s="257">
        <v>41774</v>
      </c>
    </row>
    <row r="484" spans="1:5" x14ac:dyDescent="0.25">
      <c r="A484" s="57" t="s">
        <v>8097</v>
      </c>
      <c r="B484" s="359" t="s">
        <v>10969</v>
      </c>
      <c r="C484" s="10" t="s">
        <v>4729</v>
      </c>
      <c r="D484" s="57" t="s">
        <v>6037</v>
      </c>
      <c r="E484" s="257">
        <v>41774</v>
      </c>
    </row>
    <row r="485" spans="1:5" x14ac:dyDescent="0.25">
      <c r="A485" s="57" t="s">
        <v>19563</v>
      </c>
      <c r="B485" s="359" t="s">
        <v>17926</v>
      </c>
      <c r="C485" s="10" t="s">
        <v>13835</v>
      </c>
      <c r="D485" s="57" t="s">
        <v>18254</v>
      </c>
      <c r="E485" s="257">
        <v>41774</v>
      </c>
    </row>
    <row r="486" spans="1:5" x14ac:dyDescent="0.25">
      <c r="A486" s="57" t="s">
        <v>12790</v>
      </c>
      <c r="B486" s="359" t="s">
        <v>11772</v>
      </c>
      <c r="C486" s="10" t="s">
        <v>9345</v>
      </c>
      <c r="D486" s="57" t="s">
        <v>9357</v>
      </c>
      <c r="E486" s="257">
        <v>41774</v>
      </c>
    </row>
    <row r="487" spans="1:5" x14ac:dyDescent="0.25">
      <c r="A487" s="57" t="s">
        <v>4077</v>
      </c>
      <c r="B487" s="359" t="s">
        <v>10194</v>
      </c>
      <c r="C487" s="10" t="s">
        <v>3185</v>
      </c>
      <c r="D487" s="57" t="s">
        <v>3189</v>
      </c>
      <c r="E487" s="257">
        <v>41782</v>
      </c>
    </row>
    <row r="488" spans="1:5" x14ac:dyDescent="0.25">
      <c r="A488" s="57" t="s">
        <v>5044</v>
      </c>
      <c r="B488" s="359" t="s">
        <v>9574</v>
      </c>
      <c r="C488" s="10" t="s">
        <v>1614</v>
      </c>
      <c r="D488" s="57" t="s">
        <v>1616</v>
      </c>
      <c r="E488" s="257">
        <v>41782</v>
      </c>
    </row>
    <row r="489" spans="1:5" x14ac:dyDescent="0.25">
      <c r="A489" s="57" t="s">
        <v>15899</v>
      </c>
      <c r="B489" s="359" t="s">
        <v>11763</v>
      </c>
      <c r="C489" s="10" t="s">
        <v>6854</v>
      </c>
      <c r="D489" s="57" t="s">
        <v>15267</v>
      </c>
      <c r="E489" s="257">
        <v>41782</v>
      </c>
    </row>
    <row r="490" spans="1:5" x14ac:dyDescent="0.25">
      <c r="A490" s="57" t="s">
        <v>13423</v>
      </c>
      <c r="B490" s="359" t="s">
        <v>11396</v>
      </c>
      <c r="C490" s="10" t="s">
        <v>1601</v>
      </c>
      <c r="D490" s="57" t="s">
        <v>7395</v>
      </c>
      <c r="E490" s="257">
        <v>41782</v>
      </c>
    </row>
    <row r="491" spans="1:5" x14ac:dyDescent="0.25">
      <c r="A491" s="57" t="s">
        <v>15917</v>
      </c>
      <c r="B491" s="359" t="s">
        <v>12401</v>
      </c>
      <c r="C491" s="10" t="s">
        <v>1638</v>
      </c>
      <c r="D491" s="57" t="s">
        <v>12399</v>
      </c>
      <c r="E491" s="257">
        <v>41782</v>
      </c>
    </row>
    <row r="492" spans="1:5" x14ac:dyDescent="0.25">
      <c r="A492" s="57" t="s">
        <v>9190</v>
      </c>
      <c r="B492" s="359" t="s">
        <v>11719</v>
      </c>
      <c r="C492" s="10" t="s">
        <v>7953</v>
      </c>
      <c r="D492" s="57" t="s">
        <v>9191</v>
      </c>
      <c r="E492" s="257">
        <v>41789</v>
      </c>
    </row>
    <row r="493" spans="1:5" x14ac:dyDescent="0.25">
      <c r="A493" s="57" t="s">
        <v>7196</v>
      </c>
      <c r="B493" s="359" t="s">
        <v>11220</v>
      </c>
      <c r="C493" s="10" t="s">
        <v>6838</v>
      </c>
      <c r="D493" s="57" t="s">
        <v>6852</v>
      </c>
      <c r="E493" s="257">
        <v>41789</v>
      </c>
    </row>
    <row r="494" spans="1:5" x14ac:dyDescent="0.25">
      <c r="A494" s="57" t="s">
        <v>396</v>
      </c>
      <c r="B494" s="359" t="s">
        <v>9504</v>
      </c>
      <c r="C494" s="10" t="s">
        <v>184</v>
      </c>
      <c r="D494" s="57" t="s">
        <v>1434</v>
      </c>
      <c r="E494" s="257">
        <v>41789</v>
      </c>
    </row>
    <row r="495" spans="1:5" x14ac:dyDescent="0.25">
      <c r="A495" s="57" t="s">
        <v>22986</v>
      </c>
      <c r="B495" s="359" t="s">
        <v>11545</v>
      </c>
      <c r="C495" s="10" t="s">
        <v>7834</v>
      </c>
      <c r="D495" s="57" t="s">
        <v>22987</v>
      </c>
      <c r="E495" s="257">
        <v>41789</v>
      </c>
    </row>
    <row r="496" spans="1:5" x14ac:dyDescent="0.25">
      <c r="A496" s="57" t="s">
        <v>4905</v>
      </c>
      <c r="B496" s="359" t="s">
        <v>10230</v>
      </c>
      <c r="C496" s="10" t="s">
        <v>3185</v>
      </c>
      <c r="D496" s="57" t="s">
        <v>3224</v>
      </c>
      <c r="E496" s="257">
        <v>41789</v>
      </c>
    </row>
    <row r="497" spans="1:5" x14ac:dyDescent="0.25">
      <c r="A497" s="57" t="s">
        <v>19816</v>
      </c>
      <c r="B497" s="359" t="s">
        <v>10681</v>
      </c>
      <c r="C497" s="10" t="s">
        <v>2561</v>
      </c>
      <c r="D497" s="57" t="s">
        <v>5257</v>
      </c>
      <c r="E497" s="257">
        <v>41796</v>
      </c>
    </row>
    <row r="498" spans="1:5" x14ac:dyDescent="0.25">
      <c r="A498" s="57" t="s">
        <v>17755</v>
      </c>
      <c r="B498" s="359" t="s">
        <v>17144</v>
      </c>
      <c r="C498" s="10" t="s">
        <v>13730</v>
      </c>
      <c r="D498" s="57" t="s">
        <v>17141</v>
      </c>
      <c r="E498" s="257">
        <v>41796</v>
      </c>
    </row>
    <row r="499" spans="1:5" x14ac:dyDescent="0.25">
      <c r="A499" s="57" t="s">
        <v>19909</v>
      </c>
      <c r="B499" s="359" t="s">
        <v>18359</v>
      </c>
      <c r="C499" s="10" t="s">
        <v>13782</v>
      </c>
      <c r="D499" s="57" t="s">
        <v>18357</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20134</v>
      </c>
      <c r="B1" s="468"/>
      <c r="C1" s="468"/>
      <c r="D1" s="468"/>
      <c r="E1" s="468"/>
      <c r="G1" s="468" t="s">
        <v>4129</v>
      </c>
      <c r="H1" s="468"/>
      <c r="I1" s="468"/>
      <c r="J1" s="468"/>
      <c r="K1" s="468"/>
      <c r="M1" s="468" t="s">
        <v>4128</v>
      </c>
      <c r="N1" s="468"/>
      <c r="O1" s="468"/>
      <c r="P1" s="468"/>
      <c r="Q1" s="468"/>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2014-06-18T20:39:10Z</dcterms:modified>
</cp:coreProperties>
</file>