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VODANET!$A$4:$AH$1173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Q1173" i="1"/>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8"/>
  <c r="C9" i="4" l="1"/>
  <c r="C8"/>
  <c r="C7"/>
  <c r="C6"/>
  <c r="C5"/>
  <c r="C4"/>
  <c r="C3"/>
  <c r="C16" i="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<sst xmlns="http://schemas.openxmlformats.org/spreadsheetml/2006/main" count="29371" uniqueCount="8566">
  <si>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</si>
  <si>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</si>
  <si>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</si>
  <si>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</si>
  <si>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</si>
  <si>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</si>
  <si>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</si>
  <si>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</si>
  <si>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</si>
  <si>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</si>
  <si>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</si>
  <si>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</si>
  <si>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</si>
  <si>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</si>
  <si>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</si>
  <si>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</si>
  <si>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</si>
  <si>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</si>
  <si>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</si>
  <si>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</si>
  <si>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</si>
  <si>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</si>
  <si>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</si>
  <si>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</si>
  <si>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</si>
  <si>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</si>
  <si>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</si>
  <si>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</si>
  <si>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</si>
  <si>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</si>
  <si>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</si>
  <si>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</si>
  <si>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</si>
  <si>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</si>
  <si>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</si>
  <si>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</si>
  <si>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</si>
  <si>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</si>
  <si>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</si>
  <si>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</si>
  <si>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</si>
  <si>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</si>
  <si>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</si>
  <si>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</si>
  <si>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</si>
  <si>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</si>
  <si>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</si>
  <si>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</si>
  <si>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</si>
  <si>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</si>
  <si>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</si>
  <si>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</si>
  <si>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</si>
  <si>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</si>
  <si>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</si>
  <si>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</si>
  <si>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</si>
  <si>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</si>
  <si>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</si>
  <si>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</si>
  <si>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</si>
  <si>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</si>
  <si>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</si>
  <si>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</si>
  <si>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</si>
  <si>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</si>
  <si>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</si>
  <si>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</si>
  <si>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</si>
  <si>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</si>
  <si>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</si>
  <si>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</si>
  <si>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</si>
  <si>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</si>
  <si>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</si>
  <si>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</si>
  <si>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</si>
  <si>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</si>
  <si>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</si>
  <si>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</si>
  <si>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</si>
  <si>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</si>
  <si>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</si>
  <si>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</si>
  <si>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</si>
  <si>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</si>
  <si>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</si>
  <si>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</si>
  <si>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</si>
  <si>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</si>
  <si>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</si>
  <si>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</si>
  <si>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</si>
  <si>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</si>
  <si>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</si>
  <si>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</si>
  <si>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</si>
  <si>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</si>
  <si>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</si>
  <si>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</si>
  <si>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</si>
  <si>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</si>
  <si>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</si>
  <si>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</si>
  <si>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</si>
  <si>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</si>
  <si>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</si>
  <si>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</si>
  <si>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</si>
  <si>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</si>
  <si>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</si>
  <si>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</si>
  <si>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</si>
  <si>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</si>
  <si>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</si>
  <si>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</si>
  <si>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</si>
  <si>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</si>
  <si>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</si>
  <si>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</si>
  <si>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</si>
  <si>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</si>
  <si>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</si>
  <si>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</si>
  <si>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</si>
  <si>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</si>
  <si>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</si>
  <si>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</si>
  <si>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</si>
  <si>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</si>
  <si>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</si>
  <si>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</si>
  <si>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</si>
  <si>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</si>
  <si>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</si>
  <si>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</si>
  <si>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</si>
  <si>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</si>
  <si>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</si>
  <si>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</si>
  <si>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</si>
  <si>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</si>
  <si>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</si>
  <si>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</si>
  <si>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</si>
  <si>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</si>
  <si>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</si>
  <si>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</si>
  <si>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</si>
  <si>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</si>
  <si>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</si>
  <si>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</si>
  <si>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</si>
  <si>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</si>
  <si>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</si>
  <si>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</si>
  <si>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</si>
  <si>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</si>
  <si>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</si>
  <si>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</si>
  <si>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</si>
  <si>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</si>
  <si>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</si>
  <si>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</si>
  <si>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</si>
  <si>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</si>
  <si>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</si>
  <si>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</si>
  <si>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</si>
  <si>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</si>
  <si>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</si>
  <si>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</si>
  <si>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</si>
  <si>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</si>
  <si>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</si>
  <si>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</si>
  <si>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</si>
  <si>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</si>
  <si>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</si>
  <si>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</si>
  <si>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</si>
  <si>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</si>
  <si>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</si>
  <si>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</si>
  <si>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</si>
  <si>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</si>
  <si>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</si>
  <si>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</si>
  <si>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</si>
  <si>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</si>
  <si>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</si>
  <si>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</si>
  <si>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</si>
  <si>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</si>
  <si>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</si>
  <si>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</si>
  <si>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</si>
  <si>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</si>
  <si>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</si>
  <si>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</si>
  <si>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</si>
  <si>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</si>
  <si>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</si>
  <si>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</si>
  <si>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</si>
  <si>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</si>
  <si>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</si>
  <si>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</si>
  <si>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</si>
  <si>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</si>
  <si>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</si>
  <si>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</si>
  <si>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</si>
  <si>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</si>
  <si>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</si>
  <si>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</si>
  <si>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</si>
  <si>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</si>
  <si>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</si>
  <si>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</si>
  <si>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</si>
  <si>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</si>
  <si>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</si>
  <si>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</si>
  <si>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</si>
  <si>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</si>
  <si>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</si>
  <si>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</si>
  <si>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</si>
  <si>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</si>
  <si>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</si>
  <si>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</si>
  <si>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</si>
  <si>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</si>
  <si>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</si>
  <si>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</si>
  <si>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</si>
  <si>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</si>
  <si>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</si>
  <si>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</si>
  <si>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</si>
  <si>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</si>
  <si>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</si>
  <si>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</si>
  <si>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</si>
  <si>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</si>
  <si>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</si>
  <si>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</si>
  <si>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</si>
  <si>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</si>
  <si>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</si>
  <si>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</si>
  <si>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</si>
  <si>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</si>
  <si>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</si>
  <si>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</si>
  <si>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</si>
  <si>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</si>
  <si>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</si>
  <si>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</si>
  <si>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</si>
  <si>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</si>
  <si>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</si>
  <si>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</si>
  <si>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</si>
  <si>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</si>
  <si>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</si>
  <si>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</si>
  <si>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</si>
  <si>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</si>
  <si>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</si>
  <si>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</si>
  <si>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</si>
  <si>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</si>
  <si>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</si>
  <si>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</si>
  <si>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</si>
  <si>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</si>
  <si>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</si>
  <si>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</si>
  <si>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</si>
  <si>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</si>
  <si>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</si>
  <si>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</si>
  <si>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</si>
  <si>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</si>
  <si>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</si>
  <si>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</si>
  <si>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</si>
  <si>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</si>
  <si>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</si>
  <si>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</si>
  <si>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</si>
  <si>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</si>
  <si>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</si>
  <si>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</si>
  <si>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</si>
  <si>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</si>
  <si>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</si>
  <si>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</si>
  <si>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</si>
  <si>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</si>
  <si>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</si>
  <si>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</si>
  <si>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</si>
  <si>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</si>
  <si>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</si>
  <si>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</si>
  <si>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</si>
  <si>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</si>
  <si>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</si>
  <si>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</si>
  <si>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</si>
  <si>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</si>
  <si>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</si>
  <si>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</si>
  <si>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</si>
  <si>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</si>
  <si>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</si>
  <si>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</si>
  <si>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</si>
  <si>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</si>
  <si>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</si>
  <si>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</si>
  <si>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</si>
  <si>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</si>
  <si>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</si>
  <si>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</si>
  <si>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</si>
  <si>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</si>
  <si>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</si>
  <si>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</si>
  <si>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</si>
  <si>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</si>
  <si>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</si>
  <si>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</si>
  <si>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</si>
  <si>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</si>
  <si>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</si>
  <si>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</si>
  <si>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</si>
  <si>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</si>
  <si>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</si>
  <si>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</si>
  <si>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</si>
  <si>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</si>
  <si>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</si>
  <si>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</si>
  <si>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</si>
  <si>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</si>
  <si>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</si>
  <si>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</si>
  <si>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</si>
  <si>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</si>
  <si>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</si>
  <si>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</si>
  <si>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</si>
  <si>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</si>
  <si>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</si>
  <si>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</si>
  <si>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</si>
  <si>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</si>
  <si>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</si>
  <si>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</si>
  <si>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</si>
  <si>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</si>
  <si>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</si>
  <si>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</si>
  <si>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</si>
  <si>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</si>
  <si>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</si>
  <si>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</si>
  <si>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</si>
  <si>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</si>
  <si>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</si>
  <si>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</si>
  <si>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</si>
  <si>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</si>
  <si>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</si>
  <si>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</si>
  <si>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</si>
  <si>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</si>
  <si>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</si>
  <si>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</si>
  <si>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</si>
  <si>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</si>
  <si>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</si>
  <si>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</si>
  <si>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</si>
  <si>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</si>
  <si>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</si>
  <si>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</si>
  <si>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</si>
  <si>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</si>
  <si>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</si>
  <si>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</si>
  <si>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</si>
  <si>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</si>
  <si>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</si>
  <si>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</si>
  <si>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</si>
  <si>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</si>
  <si>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</si>
  <si>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</si>
  <si>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</si>
  <si>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</si>
  <si>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</si>
  <si>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</si>
  <si>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</si>
  <si>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</si>
  <si>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</si>
  <si>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</si>
  <si>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</si>
  <si>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</si>
  <si>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</si>
  <si>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</si>
  <si>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</si>
  <si>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</si>
  <si>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</si>
  <si>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</si>
  <si>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</si>
  <si>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</si>
  <si>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</si>
  <si>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</si>
  <si>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</si>
  <si>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</si>
  <si>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</si>
  <si>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</si>
  <si>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</si>
  <si>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</si>
  <si>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</si>
  <si>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</si>
  <si>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</si>
  <si>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</si>
  <si>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</si>
  <si>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</si>
  <si>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</si>
  <si>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</si>
  <si>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</si>
  <si>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</si>
  <si>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</si>
  <si>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</si>
  <si>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</si>
  <si>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</si>
  <si>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</si>
  <si>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</si>
  <si>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</si>
  <si>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</si>
  <si>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</si>
  <si>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</si>
  <si>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</si>
  <si>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</si>
  <si>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</si>
  <si>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</si>
  <si>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</si>
  <si>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</si>
  <si>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</si>
  <si>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</si>
  <si>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</si>
  <si>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</si>
  <si>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</si>
  <si>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</si>
  <si>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</si>
  <si>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</si>
  <si>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</si>
  <si>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</si>
  <si>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</si>
  <si>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</si>
  <si>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</si>
  <si>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</si>
  <si>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</si>
  <si>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</si>
  <si>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</si>
  <si>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</si>
  <si>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</si>
  <si>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</si>
  <si>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</si>
  <si>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</si>
  <si>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</si>
  <si>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</si>
  <si>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</si>
  <si>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</si>
  <si>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</si>
  <si>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</si>
  <si>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</si>
  <si>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</si>
  <si>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</si>
  <si>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</si>
  <si>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</si>
  <si>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</si>
  <si>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</si>
  <si>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</si>
  <si>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</si>
  <si>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</si>
  <si>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</si>
  <si>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</si>
  <si>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</si>
  <si>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</si>
  <si>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</si>
  <si>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</si>
  <si>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</si>
  <si>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</si>
  <si>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</si>
  <si>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</si>
  <si>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</si>
  <si>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</si>
  <si>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</si>
  <si>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</si>
  <si>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</si>
  <si>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</si>
  <si>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</si>
  <si>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</si>
  <si>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</si>
  <si>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</si>
  <si>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</si>
  <si>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</si>
  <si>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</si>
  <si>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</si>
  <si>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</si>
  <si>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</si>
  <si>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</si>
  <si>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</si>
  <si>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</si>
  <si>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</si>
  <si>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</si>
  <si>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</si>
  <si>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</si>
  <si>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</si>
  <si>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</si>
  <si>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</si>
  <si>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</si>
  <si>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</si>
  <si>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</si>
  <si>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</si>
  <si>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</si>
  <si>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</si>
  <si>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</si>
  <si>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</si>
  <si>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</si>
  <si>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</si>
  <si>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</si>
  <si>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</si>
  <si>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</si>
  <si>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</si>
  <si>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</si>
  <si>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</si>
  <si>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</si>
  <si>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</si>
  <si>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</si>
  <si>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</si>
  <si>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</si>
  <si>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</si>
  <si>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</si>
  <si>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</si>
  <si>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</si>
  <si>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</si>
  <si>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</si>
  <si>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</si>
  <si>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</si>
  <si>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</si>
  <si>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</si>
  <si>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</si>
  <si>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</si>
  <si>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</si>
  <si>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</si>
  <si>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</si>
  <si>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</si>
  <si>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</si>
  <si>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</si>
  <si>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</si>
  <si>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</si>
  <si>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</si>
  <si>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</si>
  <si>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</si>
  <si>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</si>
  <si>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</si>
  <si>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</si>
  <si>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</si>
  <si>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</si>
  <si>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</si>
  <si>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</si>
  <si>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</si>
  <si>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</si>
  <si>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</si>
  <si>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</si>
  <si>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</si>
  <si>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</si>
  <si>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</si>
  <si>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</si>
  <si>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</si>
  <si>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</si>
  <si>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</si>
  <si>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</si>
  <si>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</si>
  <si>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</si>
  <si>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</si>
  <si>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</si>
  <si>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</si>
  <si>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</si>
  <si>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</si>
  <si>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</si>
  <si>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</si>
  <si>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</si>
  <si>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</si>
  <si>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</si>
  <si>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</si>
  <si>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</si>
  <si>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</si>
  <si>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</si>
  <si>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</si>
  <si>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</si>
  <si>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</si>
  <si>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</si>
  <si>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</si>
  <si>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</si>
  <si>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</si>
  <si>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</si>
  <si>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</si>
  <si>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</si>
  <si>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</si>
  <si>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</si>
  <si>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</si>
  <si>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</si>
  <si>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</si>
  <si>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</si>
  <si>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</si>
  <si>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</si>
  <si>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</si>
  <si>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</si>
  <si>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</si>
  <si>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</si>
  <si>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</si>
  <si>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</si>
  <si>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</si>
  <si>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</si>
  <si>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</si>
  <si>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</si>
  <si>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</si>
  <si>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</si>
  <si>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</si>
  <si>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</si>
  <si>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</si>
  <si>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</si>
  <si>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</si>
  <si>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</si>
  <si>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</si>
  <si>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</si>
  <si>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</si>
  <si>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</si>
  <si>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</si>
  <si>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</si>
  <si>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</si>
  <si>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</si>
  <si>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</si>
  <si>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</si>
  <si>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</si>
  <si>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</si>
  <si>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</si>
  <si>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</si>
  <si>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</si>
  <si>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</si>
  <si>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</si>
  <si>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</si>
  <si>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</si>
  <si>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</si>
  <si>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</si>
  <si>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</si>
  <si>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</si>
  <si>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</si>
  <si>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</si>
  <si>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</si>
  <si>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</si>
  <si>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</si>
  <si>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</si>
  <si>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</si>
  <si>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</si>
  <si>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</si>
  <si>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</si>
  <si>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</si>
  <si>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</si>
  <si>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</si>
  <si>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</si>
  <si>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</si>
  <si>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</si>
  <si>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</si>
  <si>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</si>
  <si>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</si>
  <si>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</si>
  <si>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</si>
  <si>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</si>
  <si>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</si>
  <si>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</si>
  <si>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</si>
  <si>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</si>
  <si>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</si>
  <si>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</si>
  <si>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</si>
  <si>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</si>
  <si>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</si>
  <si>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</si>
  <si>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</si>
  <si>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</si>
  <si>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</si>
  <si>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</si>
  <si>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</si>
  <si>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</si>
  <si>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</si>
  <si>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</si>
  <si>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</si>
  <si>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</si>
  <si>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</si>
  <si>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</si>
  <si>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</si>
  <si>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</si>
  <si>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</si>
  <si>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</si>
  <si>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</si>
  <si>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</si>
  <si>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</si>
  <si>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</si>
  <si>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</si>
  <si>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</si>
  <si>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</si>
  <si>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</si>
  <si>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</si>
  <si>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</si>
  <si>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</si>
  <si>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</si>
  <si>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</si>
  <si>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</si>
  <si>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</si>
  <si>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</si>
  <si>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</si>
  <si>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</si>
  <si>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</si>
  <si>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</si>
  <si>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</si>
  <si>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</si>
  <si>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</si>
  <si>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</si>
  <si>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</si>
  <si>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</si>
  <si>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</si>
  <si>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</si>
  <si>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</si>
  <si>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</si>
  <si>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</si>
  <si>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</si>
  <si>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</si>
  <si>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</si>
  <si>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</si>
  <si>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</si>
  <si>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</si>
  <si>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</si>
  <si>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</si>
  <si>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</si>
  <si>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</si>
  <si>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</si>
  <si>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</si>
  <si>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</si>
  <si>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</si>
  <si>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</si>
  <si>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</si>
  <si>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</si>
  <si>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</si>
  <si>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</si>
  <si>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</si>
  <si>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</si>
  <si>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</si>
  <si>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</si>
  <si>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</si>
  <si>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</si>
  <si>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</si>
  <si>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</si>
  <si>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</si>
  <si>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</si>
  <si>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</si>
  <si>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</si>
  <si>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</si>
  <si>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</si>
  <si>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</si>
  <si>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</si>
  <si>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</si>
  <si>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</si>
  <si>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</si>
  <si>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</si>
  <si>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</si>
  <si>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</si>
  <si>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</si>
  <si>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</si>
  <si>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</si>
  <si>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</si>
  <si>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</si>
  <si>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</si>
  <si>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</si>
  <si>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</si>
  <si>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</si>
  <si>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</si>
  <si>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</si>
  <si>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</si>
  <si>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</si>
  <si>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</si>
  <si>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</si>
  <si>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</si>
  <si>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</si>
  <si>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</si>
  <si>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</si>
  <si>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</si>
  <si>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</si>
  <si>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</si>
  <si>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</si>
  <si>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</si>
  <si>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</si>
  <si>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</si>
  <si>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</si>
  <si>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</si>
  <si>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</si>
  <si>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</si>
  <si>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</si>
  <si>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</si>
  <si>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</si>
  <si>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</si>
  <si>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</si>
  <si>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</si>
  <si>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</si>
  <si>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</si>
  <si>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</si>
  <si>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</si>
  <si>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</si>
  <si>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</si>
  <si>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</si>
  <si>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</si>
  <si>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</si>
  <si>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</si>
  <si>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</si>
  <si>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</si>
  <si>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</si>
  <si>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</si>
  <si>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</si>
  <si>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</si>
  <si>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</si>
  <si>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</si>
  <si>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</si>
  <si>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</si>
  <si>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</si>
  <si>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</si>
  <si>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</si>
  <si>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</si>
  <si>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</si>
  <si>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</si>
  <si>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</si>
  <si>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</si>
  <si>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</si>
  <si>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</si>
  <si>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</si>
  <si>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</si>
  <si>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</si>
  <si>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</si>
  <si>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</si>
  <si>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</si>
  <si>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</si>
  <si>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</si>
  <si>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</si>
  <si>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</si>
  <si>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</si>
  <si>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</si>
  <si>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</si>
  <si>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</si>
  <si>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</si>
  <si>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</si>
  <si>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</si>
  <si>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</si>
  <si>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</si>
  <si>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</si>
  <si>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</si>
  <si>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</si>
  <si>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</si>
  <si>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</si>
  <si>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</si>
  <si>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</si>
  <si>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</si>
  <si>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</si>
  <si>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</si>
  <si>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</si>
  <si>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</si>
  <si>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</si>
  <si>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</si>
  <si>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</si>
  <si>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</si>
  <si>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</si>
  <si>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</si>
  <si>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</si>
  <si>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</si>
  <si>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</si>
  <si>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</si>
  <si>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</si>
  <si>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</si>
  <si>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</si>
  <si>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</si>
  <si>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</si>
  <si>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</si>
  <si>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</si>
  <si>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</si>
  <si>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</si>
  <si>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</si>
  <si>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</si>
  <si>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</si>
  <si>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</si>
  <si>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</si>
  <si>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</si>
  <si>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</si>
  <si>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</si>
  <si>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</si>
  <si>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</si>
  <si>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</si>
  <si>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</si>
  <si>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</si>
  <si>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</si>
  <si>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</si>
  <si>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</si>
  <si>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</si>
  <si>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</si>
  <si>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</si>
  <si>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</si>
  <si>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</si>
  <si>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</si>
  <si>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</si>
  <si>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</si>
  <si>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</si>
  <si>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</si>
  <si>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</si>
  <si>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</si>
  <si>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</si>
  <si>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</si>
  <si>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</si>
  <si>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</si>
  <si>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</si>
  <si>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</si>
  <si>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</si>
  <si>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</si>
  <si>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</si>
  <si>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</si>
  <si>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</si>
  <si>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</si>
  <si>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</si>
  <si>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</si>
  <si>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</si>
  <si>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</si>
  <si>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</si>
  <si>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</si>
  <si>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</si>
  <si>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</si>
  <si>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</si>
  <si>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</si>
  <si>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</si>
  <si>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</si>
  <si>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</si>
  <si>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</si>
  <si>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</si>
  <si>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</si>
  <si>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</si>
  <si>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</si>
  <si>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</si>
  <si>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</si>
  <si>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</si>
  <si>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</si>
  <si>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</si>
  <si>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</si>
  <si>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</si>
  <si>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</si>
  <si>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</si>
  <si>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</si>
  <si>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</si>
  <si>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</si>
  <si>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</si>
  <si>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</si>
  <si>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</si>
  <si>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</si>
  <si>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</si>
  <si>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</si>
  <si>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</si>
  <si>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</si>
  <si>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</si>
  <si>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</si>
  <si>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</si>
  <si>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</si>
  <si>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</si>
  <si>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</si>
  <si>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</si>
  <si>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</si>
  <si>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</si>
  <si>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</si>
  <si>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</si>
  <si>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</si>
  <si>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</si>
  <si>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</si>
  <si>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</si>
  <si>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</si>
  <si>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</si>
  <si>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</si>
  <si>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</si>
  <si>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</si>
  <si>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</si>
  <si>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</si>
  <si>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</si>
  <si>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</si>
  <si>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</si>
  <si>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</si>
  <si>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</si>
  <si>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</si>
  <si>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</si>
  <si>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</si>
  <si>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</si>
  <si>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</si>
  <si>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</si>
  <si>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</si>
  <si>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</si>
  <si>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</si>
  <si>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</si>
  <si>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</si>
  <si>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</si>
  <si>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</si>
  <si>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</si>
  <si>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</si>
  <si>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</si>
  <si>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</si>
  <si>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</si>
  <si>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</si>
  <si>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</si>
  <si>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</si>
  <si>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</si>
  <si>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</si>
  <si>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</si>
  <si>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</si>
  <si>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</si>
  <si>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</si>
  <si>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</si>
  <si>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</si>
  <si>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</si>
  <si>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</si>
  <si>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</si>
  <si>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</si>
  <si>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</si>
  <si>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</si>
  <si>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</si>
  <si>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</si>
  <si>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</si>
  <si>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</si>
  <si>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</si>
  <si>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</si>
  <si>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</si>
  <si>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</si>
  <si>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</si>
  <si>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</si>
  <si>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</si>
  <si>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</si>
  <si>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</si>
  <si>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</si>
  <si>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</si>
  <si>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</si>
  <si>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</si>
  <si>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</si>
  <si>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</si>
  <si>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</si>
  <si>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</si>
  <si>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</si>
  <si>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</si>
  <si>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</si>
  <si>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</si>
  <si>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</si>
  <si>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</si>
  <si>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</si>
  <si>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</si>
  <si>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</si>
  <si>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</si>
  <si>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</si>
  <si>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</si>
  <si>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</si>
  <si>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</si>
  <si>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</si>
  <si>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</si>
  <si>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</si>
  <si>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</si>
  <si>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</si>
  <si>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</si>
  <si>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</si>
  <si>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</si>
  <si>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</si>
  <si>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</si>
  <si>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</si>
  <si>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</si>
  <si>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</si>
  <si>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</si>
  <si>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</si>
  <si>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</si>
  <si>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</si>
  <si>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</si>
  <si>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</si>
  <si>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</si>
  <si>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</si>
  <si>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</si>
  <si>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</si>
  <si>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</si>
  <si>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</si>
  <si>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</si>
  <si>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</si>
  <si>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</si>
  <si>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</si>
  <si>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</si>
  <si>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</si>
  <si>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</si>
  <si>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</si>
  <si>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</si>
  <si>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</si>
  <si>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</si>
  <si>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</si>
  <si>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</si>
  <si>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</si>
  <si>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</si>
  <si>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</si>
  <si>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</si>
  <si>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</si>
  <si>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</si>
  <si>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</si>
  <si>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</si>
  <si>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</si>
  <si>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</si>
  <si>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</si>
  <si>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</si>
  <si>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</si>
  <si>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</si>
  <si>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</si>
  <si>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</si>
  <si>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</si>
  <si>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</si>
  <si>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</si>
  <si>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</si>
  <si>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</si>
  <si>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</si>
  <si>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</si>
  <si>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</si>
  <si>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</si>
  <si>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</si>
  <si>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</si>
  <si>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</si>
  <si>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</si>
  <si>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</si>
  <si>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</si>
  <si>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</si>
  <si>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</si>
  <si>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</si>
  <si>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</si>
  <si>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</si>
  <si>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</si>
  <si>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</si>
  <si>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</si>
  <si>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</si>
  <si>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</si>
  <si>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</si>
  <si>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</si>
  <si>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</si>
  <si>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</si>
  <si>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</si>
  <si>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</si>
  <si>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</si>
  <si>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</si>
  <si>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</si>
  <si>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</si>
  <si>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</si>
  <si>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</si>
  <si>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</si>
  <si>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</si>
  <si>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</si>
  <si>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</si>
  <si>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</si>
  <si>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</si>
  <si>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</si>
  <si>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</si>
  <si>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</si>
  <si>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</si>
  <si>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</si>
  <si>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</si>
  <si>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</si>
  <si>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</si>
  <si>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</si>
  <si>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</si>
  <si>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</si>
  <si>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</si>
  <si>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</si>
  <si>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</si>
  <si>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</si>
  <si>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</si>
  <si>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</si>
  <si>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</si>
  <si>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</si>
  <si>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</si>
  <si>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</si>
  <si>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</si>
  <si>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</si>
  <si>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</si>
  <si>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</si>
  <si>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</si>
  <si>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</si>
  <si>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</si>
  <si>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</si>
  <si>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</si>
  <si>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</si>
  <si>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</si>
  <si>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</si>
  <si>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</si>
  <si>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</si>
  <si>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</si>
  <si>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</si>
  <si>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</si>
  <si>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</si>
  <si>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</si>
  <si>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</si>
  <si>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</si>
  <si>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</si>
  <si>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</si>
  <si>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</si>
  <si>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</si>
  <si>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</si>
  <si>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</si>
  <si>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</si>
  <si>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</si>
  <si>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</si>
  <si>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</si>
  <si>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</si>
  <si>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</si>
  <si>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</si>
  <si>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</si>
  <si>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</si>
  <si>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</si>
  <si>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</si>
  <si>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</si>
  <si>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</si>
  <si>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</si>
  <si>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</si>
  <si>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</si>
  <si>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</si>
  <si>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</si>
  <si>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</si>
  <si>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</si>
  <si>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</si>
  <si>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</si>
  <si>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</si>
  <si>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</si>
  <si>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</si>
  <si>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</si>
  <si>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</si>
  <si>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</si>
  <si>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</si>
  <si>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</si>
  <si>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</si>
  <si>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</si>
  <si>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</si>
  <si>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</si>
  <si>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</si>
  <si>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</si>
  <si>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</si>
  <si>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</si>
  <si>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</si>
  <si>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</si>
  <si>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</si>
  <si>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</si>
  <si>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</si>
  <si>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</si>
  <si>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</si>
  <si>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</si>
  <si>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</si>
  <si>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</si>
  <si>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</si>
  <si>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</si>
  <si>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</si>
  <si>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</si>
  <si>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</si>
  <si>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</si>
  <si>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</si>
  <si>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</si>
  <si>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</si>
  <si>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</si>
  <si>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</si>
  <si>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</si>
  <si>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</si>
  <si>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</si>
  <si>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</si>
  <si>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</si>
  <si>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</si>
  <si>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</si>
  <si>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</si>
  <si>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</si>
  <si>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</si>
  <si>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</si>
  <si>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</si>
  <si>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</si>
  <si>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</si>
  <si>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</si>
  <si>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</si>
  <si>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</si>
  <si>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</si>
  <si>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</si>
  <si>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</si>
  <si>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</si>
  <si>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</si>
  <si>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</si>
  <si>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</si>
  <si>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</si>
  <si>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</si>
  <si>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</si>
  <si>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</si>
  <si>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</si>
  <si>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</si>
  <si>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</si>
  <si>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</si>
  <si>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</si>
  <si>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</si>
  <si>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</si>
  <si>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</si>
  <si>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</si>
  <si>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</si>
  <si>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</si>
  <si>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</si>
  <si>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</si>
  <si>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</si>
  <si>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</si>
  <si>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</si>
  <si>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</si>
  <si>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</si>
  <si>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</si>
  <si>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</si>
  <si>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</si>
  <si>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</si>
  <si>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</si>
  <si>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</si>
  <si>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</si>
  <si>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</si>
  <si>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</si>
  <si>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</si>
  <si>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</si>
  <si>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</si>
  <si>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</si>
  <si>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</si>
  <si>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</si>
  <si>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</si>
  <si>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</si>
  <si>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</si>
  <si>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</si>
  <si>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</si>
  <si>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</si>
  <si>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</si>
  <si>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</si>
  <si>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</si>
  <si>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</si>
  <si>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</si>
  <si>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</si>
  <si>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</si>
  <si>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</si>
  <si>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</si>
  <si>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</si>
  <si>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</si>
  <si>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</si>
  <si>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</si>
  <si>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</si>
  <si>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</si>
  <si>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</si>
  <si>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</si>
  <si>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</si>
  <si>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</si>
  <si>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</si>
  <si>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</si>
  <si>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</si>
  <si>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</si>
  <si>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</si>
  <si>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</si>
  <si>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</si>
  <si>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</si>
  <si>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</si>
  <si>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</si>
  <si>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</si>
  <si>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</si>
  <si>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</si>
  <si>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</si>
  <si>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</si>
  <si>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</si>
  <si>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</si>
  <si>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</si>
  <si>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</si>
  <si>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</si>
  <si>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</si>
  <si>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</si>
  <si>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</si>
  <si>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</si>
  <si>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</si>
  <si>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</si>
  <si>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</si>
  <si>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</si>
  <si>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</si>
  <si>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</si>
  <si>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</si>
  <si>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</si>
  <si>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</si>
  <si>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</si>
  <si>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</si>
  <si>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</si>
  <si>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</si>
  <si>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</si>
  <si>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</si>
  <si>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</si>
  <si>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</si>
  <si>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</si>
  <si>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</si>
  <si>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</si>
  <si>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</si>
  <si>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</si>
  <si>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</si>
  <si>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</si>
  <si>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</si>
  <si>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</si>
  <si>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</si>
  <si>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</si>
  <si>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</si>
  <si>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</si>
  <si>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</si>
  <si>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</si>
  <si>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</si>
  <si>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</si>
  <si>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</si>
  <si>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</si>
  <si>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</si>
  <si>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</si>
  <si>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</si>
  <si>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</si>
  <si>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</si>
  <si>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</si>
  <si>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</si>
  <si>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</si>
  <si>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</si>
  <si>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</si>
  <si>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</si>
  <si>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</si>
  <si>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</si>
  <si>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</si>
  <si>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</si>
  <si>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</si>
  <si>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</si>
  <si>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</si>
  <si>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</si>
  <si>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</si>
  <si>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</si>
  <si>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</si>
  <si>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</si>
  <si>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</si>
  <si>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</si>
  <si>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</si>
  <si>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</si>
  <si>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</si>
  <si>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</si>
  <si>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</si>
  <si>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</si>
  <si>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</si>
  <si>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</si>
  <si>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</si>
  <si>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</si>
  <si>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</si>
  <si>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</si>
  <si>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</si>
  <si>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</si>
  <si>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</si>
  <si>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</si>
  <si>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</si>
  <si>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</si>
  <si>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</si>
  <si>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</si>
  <si>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</si>
  <si>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</si>
  <si>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</si>
  <si>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</si>
  <si>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</si>
  <si>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</si>
  <si>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</si>
  <si>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</si>
  <si>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</si>
  <si>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</si>
  <si>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</si>
  <si>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</si>
  <si>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</si>
  <si>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</si>
  <si>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</si>
  <si>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</si>
  <si>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</si>
  <si>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</si>
  <si>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</si>
  <si>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</si>
  <si>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</si>
  <si>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</si>
  <si>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</si>
  <si>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</si>
  <si>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</si>
  <si>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</si>
  <si>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</si>
  <si>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</si>
  <si>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</si>
  <si>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</si>
  <si>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</si>
  <si>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</si>
  <si>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</si>
  <si>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</si>
  <si>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</si>
  <si>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</si>
  <si>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</si>
  <si>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</si>
  <si>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</si>
  <si>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</si>
  <si>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</si>
  <si>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</si>
  <si>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</si>
  <si>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</si>
  <si>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</si>
  <si>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</si>
  <si>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</si>
  <si>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</si>
  <si>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</si>
  <si>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</si>
  <si>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</si>
  <si>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</si>
  <si>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</si>
  <si>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</si>
  <si>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</si>
  <si>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</si>
  <si>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</si>
  <si>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</si>
  <si>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</si>
  <si>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</si>
  <si>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</si>
  <si>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</si>
  <si>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</si>
  <si>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</si>
  <si>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</si>
  <si>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</si>
  <si>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</si>
  <si>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</si>
  <si>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</si>
  <si>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</si>
  <si>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</si>
  <si>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</si>
  <si>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</si>
  <si>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</si>
  <si>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</si>
  <si>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</si>
  <si>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</si>
  <si>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</si>
  <si>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</si>
  <si>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</si>
  <si>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</si>
  <si>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</si>
  <si>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</si>
  <si>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</si>
  <si>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</si>
  <si>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</si>
  <si>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</si>
  <si>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</si>
  <si>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</si>
  <si>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</si>
  <si>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</si>
  <si>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</si>
  <si>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</si>
  <si>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</si>
  <si>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</si>
  <si>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</si>
  <si>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</si>
  <si>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</si>
  <si>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</si>
  <si>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</si>
  <si>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</si>
  <si>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</si>
  <si>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</si>
  <si>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</si>
  <si>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</si>
  <si>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</si>
  <si>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</si>
  <si>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</si>
  <si>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</si>
  <si>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</si>
  <si>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</si>
  <si>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</si>
  <si>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</si>
  <si>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</si>
  <si>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</si>
  <si>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</si>
  <si>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</si>
  <si>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</si>
  <si>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</si>
  <si>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</si>
  <si>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</si>
  <si>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</si>
  <si>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</si>
  <si>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</si>
  <si>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</si>
  <si>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</si>
  <si>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</si>
  <si>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</si>
  <si>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</si>
  <si>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</si>
  <si>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</si>
  <si>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</si>
  <si>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</si>
  <si>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</si>
  <si>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</si>
  <si>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</si>
  <si>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</si>
  <si>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</si>
  <si>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</si>
  <si>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</si>
  <si>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</si>
  <si>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</si>
  <si>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</si>
  <si>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</si>
  <si>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</si>
  <si>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</si>
  <si>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</si>
  <si>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</si>
  <si>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</si>
  <si>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</si>
  <si>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</si>
  <si>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</si>
  <si>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</si>
  <si>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</si>
  <si>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</si>
  <si>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</si>
  <si>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</si>
  <si>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</si>
  <si>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</si>
  <si>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</si>
  <si>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</si>
  <si>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</si>
  <si>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</si>
  <si>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</si>
  <si>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</si>
  <si>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</si>
  <si>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</si>
  <si>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</si>
  <si>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</si>
  <si>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</si>
  <si>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</si>
  <si>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</si>
  <si>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</si>
  <si>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</si>
  <si>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</si>
  <si>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</si>
  <si>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</si>
  <si>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</si>
  <si>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</si>
  <si>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</si>
  <si>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</si>
  <si>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</si>
  <si>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</si>
  <si>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</si>
  <si>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</si>
  <si>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</si>
  <si>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</si>
  <si>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</si>
  <si>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</si>
  <si>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</si>
  <si>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</si>
  <si>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</si>
  <si>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</si>
  <si>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</si>
  <si>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</si>
  <si>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</si>
  <si>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</si>
  <si>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</si>
  <si>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</si>
  <si>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</si>
  <si>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</si>
  <si>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</si>
  <si>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</si>
  <si>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</si>
  <si>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</si>
  <si>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</si>
  <si>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</si>
  <si>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</si>
  <si>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</si>
  <si>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</si>
  <si>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</si>
  <si>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</si>
  <si>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</si>
  <si>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</si>
  <si>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</si>
  <si>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</si>
  <si>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</si>
  <si>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</si>
  <si>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</si>
  <si>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</si>
  <si>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</si>
  <si>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</si>
  <si>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</si>
  <si>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</si>
  <si>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</si>
  <si>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</si>
  <si>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</si>
  <si>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</si>
  <si>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</si>
  <si>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</si>
  <si>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</si>
  <si>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</si>
  <si>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</si>
  <si>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</si>
  <si>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</si>
  <si>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</si>
  <si>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</si>
  <si>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</si>
  <si>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</si>
  <si>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</si>
  <si>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</si>
  <si>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</si>
  <si>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</si>
  <si>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</si>
  <si>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</si>
  <si>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</si>
  <si>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</si>
  <si>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</si>
  <si>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</si>
  <si>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</si>
  <si>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</si>
  <si>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</si>
  <si>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</si>
  <si>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</si>
  <si>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</si>
  <si>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</si>
  <si>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</si>
  <si>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</si>
  <si>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</si>
  <si>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</si>
  <si>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</si>
  <si>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</si>
  <si>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</si>
  <si>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</si>
  <si>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</si>
  <si>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</si>
  <si>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</si>
  <si>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</si>
  <si>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</si>
  <si>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</si>
  <si>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</si>
  <si>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</si>
  <si>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</si>
  <si>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</si>
  <si>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</si>
  <si>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</si>
  <si>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</si>
  <si>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</si>
  <si>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</si>
  <si>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</si>
  <si>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</si>
  <si>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</si>
  <si>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</si>
  <si>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</si>
  <si>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</si>
  <si>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</si>
  <si>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</si>
  <si>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</si>
  <si>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</si>
  <si>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</si>
  <si>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</si>
  <si>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</si>
  <si>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</si>
  <si>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</si>
  <si>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</si>
  <si>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</si>
  <si>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</si>
  <si>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</si>
  <si>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</si>
  <si>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</si>
  <si>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</si>
  <si>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</si>
  <si>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</si>
  <si>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</si>
  <si>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</si>
  <si>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</si>
  <si>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</si>
  <si>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</si>
  <si>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</si>
  <si>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</si>
  <si>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</si>
  <si>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</si>
  <si>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</si>
  <si>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</si>
  <si>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</si>
  <si>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</si>
  <si>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</si>
  <si>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</si>
  <si>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</si>
  <si>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</si>
  <si>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</si>
  <si>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</si>
  <si>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</si>
  <si>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</si>
  <si>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</si>
  <si>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</si>
  <si>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</si>
  <si>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</si>
  <si>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</si>
  <si>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</si>
  <si>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</si>
  <si>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</si>
  <si>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</si>
  <si>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</si>
  <si>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</si>
  <si>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</si>
  <si>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</si>
  <si>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</si>
  <si>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</si>
  <si>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</si>
  <si>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</si>
  <si>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</si>
  <si>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</si>
  <si>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</si>
  <si>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</si>
  <si>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</si>
  <si>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</si>
  <si>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</si>
  <si>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</si>
  <si>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</si>
  <si>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</si>
  <si>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</si>
  <si>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</si>
  <si>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</si>
  <si>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</si>
  <si>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</si>
  <si>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</si>
  <si>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</si>
  <si>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</si>
  <si>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</si>
  <si>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</si>
  <si>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</si>
  <si>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</si>
  <si>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</si>
  <si>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</si>
  <si>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</si>
  <si>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</si>
  <si>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</si>
  <si>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</si>
  <si>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</si>
  <si>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</si>
  <si>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</si>
  <si>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</si>
  <si>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</si>
  <si>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</si>
  <si>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</si>
  <si>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</si>
  <si>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</si>
  <si>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</si>
  <si>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</si>
  <si>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</si>
  <si>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</si>
  <si>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</si>
  <si>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</si>
  <si>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</si>
  <si>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</si>
  <si>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</si>
  <si>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</si>
  <si>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</si>
  <si>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</si>
  <si>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</si>
  <si>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</si>
  <si>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</si>
  <si>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</si>
  <si>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</si>
  <si>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</si>
  <si>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</si>
  <si>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</si>
  <si>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</si>
  <si>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</si>
  <si>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</si>
  <si>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</si>
  <si>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</si>
  <si>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</si>
  <si>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</si>
  <si>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</si>
  <si>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</si>
  <si>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</si>
  <si>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</si>
  <si>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</si>
  <si>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</si>
  <si>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</si>
  <si>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</si>
  <si>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</si>
  <si>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</si>
  <si>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</si>
  <si>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</si>
  <si>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</si>
  <si>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</si>
  <si>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</si>
  <si>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</si>
  <si>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</si>
  <si>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</si>
  <si>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</si>
  <si>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</si>
  <si>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</si>
  <si>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</si>
  <si>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</si>
  <si>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</si>
  <si>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</si>
  <si>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</si>
  <si>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</si>
  <si>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</si>
  <si>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</si>
  <si>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</si>
  <si>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</si>
  <si>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</si>
  <si>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</si>
  <si>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</si>
  <si>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</si>
  <si>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</si>
  <si>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</si>
  <si>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</si>
  <si>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</si>
  <si>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</si>
  <si>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</si>
  <si>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</si>
  <si>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</si>
  <si>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</si>
  <si>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</si>
  <si>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</si>
  <si>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</si>
  <si>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</si>
  <si>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</si>
  <si>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</si>
  <si>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</si>
  <si>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</si>
  <si>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</si>
  <si>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</si>
  <si>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</si>
  <si>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</si>
  <si>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</si>
  <si>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</si>
  <si>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</si>
  <si>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</si>
  <si>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</si>
  <si>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</si>
  <si>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</si>
  <si>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</si>
  <si>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</si>
  <si>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</si>
  <si>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</si>
  <si>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</si>
  <si>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</si>
  <si>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</si>
  <si>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</si>
  <si>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</si>
  <si>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</si>
  <si>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</si>
  <si>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</si>
  <si>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</si>
  <si>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</si>
  <si>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</si>
  <si>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</si>
  <si>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</si>
  <si>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</si>
  <si>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</si>
  <si>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</si>
  <si>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</si>
  <si>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</si>
  <si>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</si>
  <si>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</si>
  <si>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</si>
  <si>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</si>
  <si>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</si>
  <si>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</si>
  <si>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</si>
  <si>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</si>
  <si>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</si>
  <si>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</si>
  <si>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</si>
  <si>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</si>
  <si>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</si>
  <si>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</si>
  <si>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</si>
  <si>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</si>
  <si>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</si>
  <si>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</si>
  <si>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</si>
  <si>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</si>
  <si>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</si>
  <si>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</si>
  <si>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</si>
  <si>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</si>
  <si>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</si>
  <si>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</si>
  <si>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</si>
  <si>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</si>
  <si>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</si>
  <si>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</si>
  <si>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</si>
  <si>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</si>
  <si>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</si>
  <si>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</si>
  <si>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</si>
  <si>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</si>
  <si>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</si>
  <si>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</si>
  <si>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</si>
  <si>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</si>
  <si>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</si>
  <si>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</si>
  <si>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</si>
  <si>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</si>
  <si>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</si>
  <si>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</si>
  <si>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</si>
  <si>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</si>
  <si>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</si>
  <si>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</si>
  <si>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</si>
  <si>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</si>
  <si>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</si>
  <si>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</si>
  <si>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</si>
  <si>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</si>
  <si>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</si>
  <si>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</si>
  <si>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</si>
  <si>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</si>
  <si>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</si>
  <si>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</si>
  <si>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</si>
  <si>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</si>
  <si>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</si>
  <si>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</si>
  <si>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</si>
  <si>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</si>
  <si>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</si>
  <si>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</si>
  <si>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</si>
  <si>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</si>
  <si>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</si>
  <si>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</si>
  <si>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</si>
  <si>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</si>
  <si>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</si>
  <si>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</si>
  <si>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</si>
  <si>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</si>
  <si>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</si>
  <si>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</si>
  <si>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</si>
  <si>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</si>
  <si>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</si>
  <si>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</si>
  <si>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</si>
  <si>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</si>
  <si>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</si>
  <si>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</si>
  <si>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</si>
  <si>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</si>
  <si>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</si>
  <si>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</si>
  <si>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</si>
  <si>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</si>
  <si>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</si>
  <si>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</si>
  <si>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</si>
  <si>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</si>
  <si>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</si>
  <si>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</si>
  <si>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</si>
  <si>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</si>
  <si>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</si>
  <si>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</si>
  <si>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</si>
  <si>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</si>
  <si>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</si>
  <si>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</si>
  <si>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</si>
  <si>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</si>
  <si>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</si>
  <si>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</si>
  <si>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</si>
  <si>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</si>
  <si>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</si>
  <si>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</si>
  <si>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</si>
  <si>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</si>
  <si>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</si>
  <si>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</si>
  <si>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</si>
  <si>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</si>
  <si>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</si>
  <si>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</si>
  <si>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</si>
  <si>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</si>
  <si>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</si>
  <si>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</si>
  <si>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</si>
  <si>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</si>
  <si>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</si>
  <si>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</si>
  <si>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</si>
  <si>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</si>
  <si>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</si>
  <si>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</si>
  <si>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</si>
  <si>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</si>
  <si>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</si>
  <si>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</si>
  <si>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</si>
  <si>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</si>
  <si>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</si>
  <si>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</si>
  <si>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</si>
  <si>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</si>
  <si>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</si>
  <si>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</si>
  <si>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</si>
  <si>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</si>
  <si>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</si>
  <si>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</si>
  <si>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</si>
  <si>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</si>
  <si>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</si>
  <si>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</si>
  <si>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</si>
  <si>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</si>
  <si>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</si>
  <si>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</si>
  <si>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</si>
  <si>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</si>
  <si>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</si>
  <si>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</si>
  <si>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</si>
  <si>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</si>
  <si>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</si>
  <si>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</si>
  <si>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</si>
  <si>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</si>
  <si>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</si>
  <si>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</si>
  <si>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</si>
  <si>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</si>
  <si>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</si>
  <si>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</si>
  <si>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</si>
  <si>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</si>
  <si>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</si>
  <si>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</si>
  <si>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</si>
  <si>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</si>
  <si>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</si>
  <si>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</si>
  <si>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</si>
  <si>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</si>
  <si>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</si>
  <si>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</si>
  <si>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</si>
  <si>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</si>
  <si>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</si>
  <si>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</si>
  <si>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</si>
  <si>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</si>
  <si>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</si>
  <si>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</si>
  <si>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</si>
  <si>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</si>
  <si>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</si>
  <si>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</si>
  <si>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</si>
  <si>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</si>
  <si>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</si>
  <si>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</si>
  <si>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</si>
  <si>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</si>
  <si>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</si>
  <si>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</si>
  <si>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</si>
  <si>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</si>
  <si>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</si>
  <si>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</si>
  <si>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</si>
  <si>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</si>
  <si>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</si>
  <si>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</si>
  <si>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</si>
  <si>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</si>
  <si>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</si>
  <si>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</si>
  <si>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</si>
  <si>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</si>
  <si>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</si>
  <si>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</si>
  <si>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</si>
  <si>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</si>
  <si>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</si>
  <si>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</si>
  <si>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</si>
  <si>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</si>
  <si>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</si>
  <si>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</si>
  <si>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</si>
  <si>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</si>
  <si>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</si>
  <si>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</si>
  <si>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</si>
  <si>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</si>
  <si>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</si>
  <si>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</si>
  <si>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</si>
  <si>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</si>
  <si>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</si>
  <si>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</si>
  <si>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</si>
  <si>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</si>
  <si>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</si>
  <si>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</si>
  <si>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</si>
  <si>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</si>
  <si>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</si>
  <si>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</si>
  <si>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</si>
  <si>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</si>
  <si>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</si>
  <si>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</si>
  <si>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</si>
  <si>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</si>
  <si>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</si>
  <si>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</si>
  <si>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</si>
  <si>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</si>
  <si>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</si>
  <si>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</si>
  <si>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</si>
  <si>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</si>
  <si>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</si>
  <si>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</si>
  <si>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</si>
  <si>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</si>
  <si>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</si>
  <si>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</si>
  <si>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</si>
  <si>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</si>
  <si>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</si>
  <si>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</si>
  <si>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</si>
  <si>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</si>
  <si>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</si>
  <si>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</si>
  <si>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</si>
  <si>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</si>
  <si>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</si>
  <si>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</si>
  <si>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</si>
  <si>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</si>
  <si>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</si>
  <si>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</si>
  <si>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</si>
  <si>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</si>
  <si>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</si>
  <si>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</si>
  <si>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</si>
  <si>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</si>
  <si>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</si>
  <si>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</si>
  <si>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</si>
  <si>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</si>
  <si>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</si>
  <si>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</si>
  <si>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</si>
  <si>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</si>
  <si>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</si>
  <si>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</si>
  <si>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</si>
  <si>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</si>
  <si>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</si>
  <si>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</si>
  <si>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</si>
  <si>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</si>
  <si>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</si>
  <si>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</si>
  <si>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</si>
  <si>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</si>
  <si>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</si>
  <si>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</si>
  <si>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</si>
  <si>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</si>
  <si>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</si>
  <si>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</si>
  <si>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</si>
  <si>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</si>
  <si>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</si>
  <si>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</si>
  <si>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</si>
  <si>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</si>
  <si>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</si>
  <si>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</si>
  <si>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</si>
  <si>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</si>
  <si>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</si>
  <si>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</si>
  <si>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</si>
  <si>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</si>
  <si>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</si>
  <si>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</si>
  <si>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</si>
  <si>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</si>
  <si>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</si>
  <si>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</si>
  <si>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</si>
  <si>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</si>
  <si>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</si>
  <si>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</si>
  <si>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</si>
  <si>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</si>
  <si>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</si>
  <si>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</si>
  <si>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</si>
  <si>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</si>
  <si>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</si>
  <si>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</si>
  <si>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</si>
  <si>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</si>
  <si>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</si>
  <si>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</si>
  <si>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</si>
  <si>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</si>
  <si>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</si>
  <si>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</si>
  <si>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</si>
  <si>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</si>
  <si>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</si>
  <si>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</si>
  <si>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</si>
  <si>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</si>
  <si>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</si>
  <si>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</si>
  <si>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</si>
  <si>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</si>
  <si>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</si>
  <si>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</si>
  <si>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</si>
  <si>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</si>
  <si>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</si>
  <si>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</si>
  <si>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</si>
  <si>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</si>
  <si>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</si>
  <si>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</si>
  <si>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</si>
  <si>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</si>
  <si>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</si>
  <si>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</si>
  <si>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</si>
  <si>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</si>
  <si>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</si>
  <si>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</si>
  <si>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</si>
  <si>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</si>
  <si>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</si>
  <si>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</si>
  <si>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</si>
  <si>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</si>
  <si>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</si>
  <si>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</si>
  <si>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</si>
  <si>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</si>
  <si>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</si>
  <si>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</si>
  <si>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</si>
  <si>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</si>
  <si>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</si>
  <si>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</si>
  <si>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</si>
  <si>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</si>
  <si>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</si>
  <si>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</si>
  <si>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</si>
  <si>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</si>
  <si>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</si>
  <si>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</si>
  <si>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</si>
  <si>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</si>
  <si>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</si>
  <si>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</si>
  <si>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</si>
  <si>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</si>
  <si>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</si>
  <si>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</si>
  <si>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</si>
  <si>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</si>
  <si>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</si>
  <si>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</si>
  <si>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</si>
  <si>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</si>
  <si>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</si>
  <si>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</si>
  <si>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</si>
  <si>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</si>
  <si>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</si>
  <si>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</si>
  <si>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</si>
  <si>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</si>
  <si>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</si>
  <si>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</si>
  <si>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</si>
  <si>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</si>
  <si>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</si>
  <si>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</si>
  <si>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</si>
  <si>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</si>
  <si>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</si>
  <si>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</si>
  <si>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</si>
  <si>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</si>
  <si>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</si>
  <si>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</si>
  <si>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</si>
  <si>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</si>
  <si>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</si>
  <si>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</si>
  <si>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</si>
  <si>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</si>
  <si>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</si>
  <si>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</si>
  <si>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</si>
  <si>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</si>
  <si>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</si>
  <si>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</si>
  <si>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</si>
  <si>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</si>
  <si>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</si>
  <si>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</si>
  <si>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</si>
  <si>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</si>
  <si>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</si>
  <si>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</si>
  <si>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</si>
  <si>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</si>
  <si>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</si>
  <si>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</si>
  <si>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</si>
  <si>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</si>
  <si>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</si>
  <si>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</si>
  <si>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</si>
  <si>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</si>
  <si>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</si>
  <si>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</si>
  <si>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</si>
  <si>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</si>
  <si>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</si>
  <si>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</si>
  <si>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</si>
  <si>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</si>
  <si>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</si>
  <si>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</si>
  <si>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</si>
  <si>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</si>
  <si>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</si>
  <si>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</si>
  <si>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</si>
  <si>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</si>
  <si>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</si>
  <si>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</si>
  <si>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</si>
  <si>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</si>
  <si>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</si>
  <si>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</si>
  <si>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</si>
  <si>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</si>
  <si>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</si>
  <si>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</si>
  <si>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</si>
  <si>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</si>
  <si>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</si>
  <si>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</si>
  <si>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</si>
  <si>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</si>
  <si>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</si>
  <si>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</si>
  <si>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</si>
  <si>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</si>
  <si>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</si>
  <si>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</si>
  <si>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</si>
  <si>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</si>
  <si>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</si>
  <si>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</si>
  <si>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</si>
  <si>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</si>
  <si>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</si>
  <si>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</si>
  <si>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</si>
  <si>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</si>
  <si>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</si>
  <si>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</si>
  <si>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</si>
  <si>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</si>
  <si>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</si>
  <si>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</si>
  <si>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</si>
  <si>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</si>
  <si>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</si>
  <si>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</si>
  <si>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</si>
  <si>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</si>
  <si>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</si>
  <si>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</si>
  <si>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</si>
  <si>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</si>
  <si>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</si>
  <si>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</si>
  <si>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</si>
  <si>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</si>
  <si>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</si>
  <si>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</si>
  <si>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</si>
  <si>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</si>
  <si>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</si>
  <si>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</si>
  <si>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</si>
  <si>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</si>
  <si>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</si>
  <si>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</si>
  <si>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</si>
  <si>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</si>
  <si>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</si>
  <si>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</si>
  <si>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</si>
  <si>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</si>
  <si>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</si>
  <si>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</si>
  <si>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</si>
  <si>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</si>
  <si>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</si>
  <si>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</si>
  <si>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</si>
  <si>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</si>
  <si>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</si>
  <si>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</si>
  <si>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</si>
  <si>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</si>
  <si>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</si>
  <si>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</si>
  <si>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</si>
  <si>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</si>
  <si>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</si>
  <si>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</si>
  <si>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</si>
  <si>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</si>
  <si>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</si>
  <si>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</si>
  <si>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</si>
  <si>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</si>
  <si>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</si>
  <si>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</si>
  <si>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</si>
  <si>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</si>
  <si>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</si>
  <si>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</si>
  <si>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</si>
  <si>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</si>
  <si>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</si>
  <si>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</si>
  <si>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</si>
  <si>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</si>
  <si>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</si>
  <si>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</si>
  <si>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</si>
  <si>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</si>
  <si>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</si>
  <si>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</si>
  <si>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</si>
  <si>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</si>
  <si>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</si>
  <si>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</si>
  <si>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</si>
  <si>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</si>
  <si>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</si>
  <si>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</si>
  <si>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</si>
  <si>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</si>
  <si>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</si>
  <si>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</si>
  <si>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</si>
  <si>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</si>
  <si>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</si>
  <si>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</si>
  <si>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</si>
  <si>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</si>
  <si>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</si>
  <si>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</si>
  <si>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</si>
  <si>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</si>
  <si>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</si>
  <si>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</si>
  <si>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</si>
  <si>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</si>
  <si>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</si>
  <si>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</si>
  <si>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</si>
  <si>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</si>
  <si>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</si>
  <si>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</si>
  <si>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</si>
  <si>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</si>
  <si>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</si>
  <si>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</si>
  <si>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</si>
  <si>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</si>
  <si>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</si>
  <si>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</si>
  <si>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</si>
  <si>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</si>
  <si>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</si>
  <si>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</si>
  <si>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</si>
  <si>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</si>
  <si>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</si>
  <si>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</si>
  <si>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</si>
  <si>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</si>
  <si>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</si>
  <si>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</si>
  <si>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</si>
  <si>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</si>
  <si>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</si>
  <si>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</si>
  <si>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</si>
  <si>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</si>
  <si>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</si>
  <si>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</si>
  <si>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</si>
  <si>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</si>
  <si>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</si>
  <si>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</si>
  <si>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</si>
  <si>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</si>
  <si>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</si>
  <si>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</si>
  <si>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</si>
  <si>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</si>
  <si>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</si>
  <si>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</si>
  <si>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</si>
  <si>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</si>
  <si>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</si>
  <si>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</si>
  <si>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</si>
  <si>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</si>
  <si>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</si>
  <si>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</si>
  <si>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</si>
  <si>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</si>
  <si>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</si>
  <si>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</si>
  <si>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</si>
  <si>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</si>
  <si>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</si>
  <si>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</si>
  <si>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</si>
  <si>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</si>
  <si>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</si>
  <si>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</si>
  <si>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</si>
  <si>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</si>
  <si>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</si>
  <si>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</si>
  <si>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</si>
  <si>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</si>
  <si>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</si>
  <si>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</si>
  <si>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</si>
  <si>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</si>
  <si>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</si>
  <si>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</si>
  <si>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</si>
  <si>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</si>
  <si>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</si>
  <si>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</si>
  <si>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</si>
  <si>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</si>
  <si>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</si>
  <si>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</si>
  <si>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</si>
  <si>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</si>
  <si>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</si>
  <si>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</si>
  <si>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</si>
  <si>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</si>
  <si>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</si>
  <si>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</si>
  <si>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</si>
  <si>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</si>
  <si>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</si>
  <si>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</si>
  <si>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</si>
  <si>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</si>
  <si>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</si>
  <si>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</si>
  <si>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</si>
  <si>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</si>
  <si>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</si>
  <si>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</si>
  <si>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</si>
  <si>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</si>
  <si>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</si>
  <si>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</si>
  <si>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</si>
  <si>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</si>
  <si>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</si>
  <si>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</si>
  <si>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</si>
  <si>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</si>
  <si>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</si>
  <si>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</si>
  <si>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</si>
  <si>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</si>
  <si>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</si>
  <si>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</si>
  <si>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</si>
  <si>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</si>
  <si>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</si>
  <si>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</si>
  <si>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</si>
  <si>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</si>
  <si>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</si>
  <si>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</si>
  <si>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</si>
  <si>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</si>
  <si>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</si>
  <si>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</si>
  <si>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</si>
  <si>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</si>
  <si>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</si>
  <si>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</si>
  <si>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</si>
  <si>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</si>
  <si>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</si>
  <si>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</si>
  <si>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</si>
  <si>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</si>
  <si>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</si>
  <si>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</si>
  <si>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</si>
  <si>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</si>
  <si>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</si>
  <si>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</si>
  <si>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</si>
  <si>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</si>
  <si>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</si>
  <si>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</si>
  <si>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</si>
  <si>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</si>
  <si>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</si>
  <si>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</si>
  <si>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</si>
  <si>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</si>
  <si>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</si>
  <si>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</si>
  <si>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</si>
  <si>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</si>
  <si>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</si>
  <si>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</si>
  <si>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</si>
  <si>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</si>
  <si>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</si>
  <si>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</si>
  <si>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</si>
  <si>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</si>
  <si>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</si>
  <si>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</si>
  <si>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</si>
  <si>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</si>
  <si>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</si>
  <si>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</si>
  <si>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</si>
  <si>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</si>
  <si>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</si>
  <si>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</si>
  <si>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</si>
  <si>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</si>
  <si>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</si>
  <si>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</si>
  <si>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</si>
  <si>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</si>
  <si>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</si>
  <si>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</si>
  <si>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</si>
  <si>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</si>
  <si>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</si>
  <si>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</si>
  <si>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</si>
  <si>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</si>
  <si>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</si>
  <si>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</si>
  <si>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</si>
  <si>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</si>
  <si>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</si>
  <si>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</si>
  <si>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</si>
  <si>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</si>
  <si>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</si>
  <si>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</si>
  <si>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</si>
  <si>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</si>
  <si>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</si>
  <si>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</si>
  <si>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</si>
  <si>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</si>
  <si>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</si>
  <si>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</si>
  <si>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</si>
  <si>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</si>
  <si>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</si>
  <si>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</si>
  <si>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</si>
  <si>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</si>
  <si>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</si>
  <si>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</si>
  <si>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</si>
  <si>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</si>
  <si>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</si>
  <si>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</si>
  <si>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</si>
  <si>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</si>
  <si>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</si>
  <si>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</si>
  <si>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</si>
  <si>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</si>
  <si>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</si>
  <si>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</si>
  <si>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</si>
  <si>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</si>
  <si>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</si>
  <si>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</si>
  <si>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</si>
  <si>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</si>
  <si>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</si>
  <si>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</si>
  <si>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</si>
  <si>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</si>
  <si>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</si>
  <si>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</si>
  <si>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</si>
  <si>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</si>
  <si>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</si>
  <si>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</si>
  <si>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</si>
  <si>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</si>
  <si>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</si>
  <si>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</si>
  <si>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</si>
  <si>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</si>
  <si>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</si>
  <si>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</si>
  <si>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</si>
  <si>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</si>
  <si>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</si>
  <si>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</si>
  <si>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</si>
  <si>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</si>
  <si>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</si>
  <si>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</si>
  <si>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</si>
  <si>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</si>
  <si>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</si>
  <si>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</si>
  <si>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</si>
  <si>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</si>
  <si>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</si>
  <si>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</si>
  <si>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</si>
  <si>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</si>
  <si>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</si>
  <si>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</si>
  <si>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</si>
  <si>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</si>
  <si>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</si>
  <si>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</si>
  <si>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</si>
  <si>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</si>
  <si>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</si>
  <si>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</si>
  <si>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</si>
  <si>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</si>
  <si>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</si>
  <si>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</si>
  <si>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</si>
  <si>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</si>
  <si>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</si>
  <si>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</si>
  <si>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</si>
  <si>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</si>
  <si>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</si>
  <si>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</si>
  <si>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</si>
  <si>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</si>
  <si>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</si>
  <si>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</si>
  <si>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</si>
  <si>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</si>
  <si>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</si>
  <si>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</si>
  <si>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</si>
  <si>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</si>
  <si>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</si>
  <si>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</si>
  <si>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</si>
  <si>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</si>
  <si>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</si>
  <si>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</si>
  <si>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</si>
  <si>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</si>
  <si>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</si>
  <si>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</si>
  <si>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</si>
  <si>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</si>
  <si>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</si>
  <si>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</si>
  <si>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</si>
  <si>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</si>
  <si>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</si>
  <si>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</si>
  <si>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</si>
  <si>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</si>
  <si>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</si>
  <si>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</si>
  <si>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</si>
  <si>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</si>
  <si>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</si>
  <si>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</si>
  <si>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</si>
  <si>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</si>
  <si>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</si>
  <si>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</si>
  <si>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</si>
  <si>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</si>
  <si>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</si>
  <si>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</si>
  <si>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</si>
  <si>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</si>
  <si>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</si>
  <si>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</si>
  <si>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</si>
  <si>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</si>
  <si>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</si>
  <si>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</si>
  <si>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</si>
  <si>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</si>
  <si>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</si>
  <si>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</si>
  <si>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</si>
  <si>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</si>
  <si>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</si>
  <si>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</si>
  <si>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</si>
  <si>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</si>
  <si>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</si>
  <si>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</si>
  <si>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</si>
  <si>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</si>
  <si>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</si>
  <si>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</si>
  <si>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</si>
  <si>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</si>
  <si>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</si>
  <si>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</si>
  <si>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</si>
  <si>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</si>
  <si>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</si>
  <si>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</si>
  <si>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</si>
  <si>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</si>
  <si>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</si>
  <si>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</si>
  <si>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</si>
  <si>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</si>
  <si>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</si>
  <si>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</si>
  <si>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</si>
  <si>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</si>
  <si>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</si>
  <si>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</si>
  <si>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</si>
  <si>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</si>
  <si>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</si>
  <si>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</si>
  <si>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</si>
  <si>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</si>
  <si>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</si>
  <si>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</si>
  <si>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</si>
  <si>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</si>
  <si>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</si>
  <si>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</si>
  <si>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</si>
  <si>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</si>
  <si>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</si>
  <si>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</si>
  <si>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</si>
  <si>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</si>
  <si>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</si>
  <si>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</si>
  <si>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</si>
  <si>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</si>
  <si>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</si>
  <si>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</si>
  <si>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</si>
  <si>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</si>
  <si>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</si>
  <si>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</si>
  <si>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</si>
  <si>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</si>
  <si>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</si>
  <si>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</si>
  <si>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</si>
  <si>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</si>
  <si>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</si>
  <si>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</si>
  <si>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</si>
  <si>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</si>
  <si>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</si>
  <si>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</si>
  <si>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</si>
  <si>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</si>
  <si>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</si>
  <si>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</si>
  <si>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</si>
  <si>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</si>
  <si>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</si>
  <si>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</si>
  <si>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</si>
  <si>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</si>
  <si>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</si>
  <si>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</si>
  <si>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</si>
  <si>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</si>
  <si>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</si>
  <si>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</si>
  <si>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</si>
  <si>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</si>
  <si>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</si>
  <si>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</si>
  <si>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</si>
  <si>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</si>
  <si>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</si>
  <si>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</si>
  <si>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</si>
  <si>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</si>
  <si>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</si>
  <si>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</si>
  <si>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</si>
  <si>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</si>
  <si>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</si>
  <si>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</si>
  <si>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</si>
  <si>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</si>
  <si>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</si>
  <si>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</si>
  <si>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</si>
  <si>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</si>
  <si>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</si>
  <si>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</si>
  <si>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</si>
  <si>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</si>
  <si>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</si>
  <si>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</si>
  <si>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</si>
  <si>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</si>
  <si>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</si>
  <si>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</si>
  <si>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</si>
  <si>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</si>
  <si>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</si>
  <si>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</si>
  <si>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</si>
  <si>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</si>
  <si>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</si>
  <si>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</si>
  <si>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</si>
  <si>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</si>
  <si>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</si>
  <si>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</si>
  <si>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</si>
  <si>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</si>
  <si>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</si>
  <si>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</si>
  <si>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</si>
  <si>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</si>
  <si>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</si>
  <si>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</si>
  <si>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</si>
  <si>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</si>
  <si>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</si>
  <si>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</si>
  <si>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</si>
  <si>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</si>
  <si>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</si>
  <si>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</si>
  <si>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</si>
  <si>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</si>
  <si>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</si>
  <si>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</si>
  <si>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</si>
  <si>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</si>
  <si>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</si>
  <si>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</si>
  <si>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</si>
  <si>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</si>
  <si>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</si>
  <si>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</si>
  <si>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</si>
  <si>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</si>
  <si>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</si>
  <si>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</si>
  <si>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</si>
  <si>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</si>
  <si>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</si>
  <si>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</si>
  <si>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</si>
  <si>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</si>
  <si>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</si>
  <si>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</si>
  <si>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</si>
  <si>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</si>
  <si>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</si>
  <si>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</si>
  <si>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</si>
  <si>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</si>
  <si>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</si>
  <si>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</si>
  <si>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</si>
  <si>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</si>
  <si>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</si>
  <si>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</si>
  <si>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</si>
  <si>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</si>
  <si>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</si>
  <si>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</si>
  <si>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</si>
  <si>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</si>
  <si>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</si>
  <si>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</si>
  <si>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</si>
  <si>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</si>
  <si>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</si>
  <si>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</si>
  <si>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</si>
  <si>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</si>
  <si>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</si>
  <si>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</si>
  <si>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</si>
  <si>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</si>
  <si>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</si>
  <si>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</si>
  <si>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</si>
  <si>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</si>
  <si>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</si>
  <si>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</si>
  <si>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</si>
  <si>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</si>
  <si>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</si>
  <si>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</si>
  <si>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</si>
  <si>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</si>
  <si>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</si>
  <si>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</si>
  <si>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</si>
  <si>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</si>
  <si>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</si>
  <si>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</si>
  <si>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</si>
  <si>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</si>
  <si>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</si>
  <si>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</si>
  <si>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</si>
  <si>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</si>
  <si>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</si>
  <si>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</si>
  <si>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</si>
  <si>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</si>
  <si>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</si>
  <si>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</si>
  <si>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</si>
  <si>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</si>
  <si>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</si>
  <si>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</si>
  <si>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</si>
  <si>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</si>
  <si>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</si>
  <si>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</si>
  <si>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</si>
  <si>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</si>
  <si>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</si>
  <si>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</si>
  <si>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</si>
  <si>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</si>
  <si>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</si>
  <si>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</si>
  <si>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</si>
  <si>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</si>
  <si>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</si>
  <si>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</si>
  <si>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</si>
  <si>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</si>
  <si>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</si>
  <si>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</si>
  <si>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</si>
  <si>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</si>
  <si>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</si>
  <si>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</si>
  <si>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</si>
  <si>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</si>
  <si>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</si>
  <si>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</si>
  <si>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</si>
  <si>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</si>
  <si>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</si>
  <si>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</si>
  <si>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</si>
  <si>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</si>
  <si>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</si>
  <si>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</si>
  <si>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</si>
  <si>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</si>
  <si>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</si>
  <si>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</si>
  <si>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</si>
  <si>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</si>
  <si>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</si>
  <si>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</si>
  <si>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</si>
  <si>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</si>
  <si>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</si>
  <si>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</si>
  <si>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</si>
  <si>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</si>
  <si>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</si>
  <si>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</si>
  <si>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</si>
  <si>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</si>
  <si>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</si>
  <si>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</si>
  <si>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</si>
  <si>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</si>
  <si>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</si>
  <si>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</si>
  <si>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</si>
  <si>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</si>
  <si>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</si>
  <si>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</si>
  <si>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</si>
  <si>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</si>
  <si>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</si>
  <si>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</si>
  <si>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</si>
  <si>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</si>
  <si>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</si>
  <si>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</si>
  <si>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</si>
  <si>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</si>
  <si>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</si>
  <si>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</si>
  <si>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</si>
  <si>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</si>
  <si>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</si>
  <si>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</si>
  <si>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</si>
  <si>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</si>
  <si>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</si>
  <si>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</si>
  <si>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</si>
  <si>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</si>
  <si>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</si>
  <si>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</si>
  <si>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</si>
  <si>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</si>
  <si>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</si>
  <si>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</si>
  <si>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</si>
  <si>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</si>
  <si>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</si>
  <si>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</si>
  <si>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</si>
  <si>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</si>
  <si>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</si>
  <si>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</si>
  <si>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</si>
  <si>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</si>
  <si>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</si>
  <si>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</si>
  <si>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</si>
  <si>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</si>
  <si>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</si>
  <si>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</si>
  <si>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</si>
  <si>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</si>
  <si>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</si>
  <si>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</si>
  <si>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</si>
  <si>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</si>
  <si>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</si>
  <si>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</si>
  <si>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</si>
  <si>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</si>
  <si>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</si>
  <si>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</si>
  <si>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</si>
  <si>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</si>
  <si>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</si>
  <si>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</si>
  <si>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</si>
  <si>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</si>
  <si>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</si>
  <si>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</si>
  <si>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</si>
  <si>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</si>
  <si>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</si>
  <si>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</si>
  <si>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</si>
  <si>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</si>
  <si>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</si>
  <si>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</si>
  <si>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</si>
  <si>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</si>
  <si>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</si>
  <si>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</si>
  <si>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</si>
  <si>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</si>
  <si>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</si>
  <si>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</si>
  <si>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</si>
  <si>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</si>
  <si>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</si>
  <si>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</si>
  <si>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</si>
  <si>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</si>
  <si>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</si>
  <si>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</si>
  <si>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</si>
  <si>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</si>
  <si>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</si>
  <si>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</si>
  <si>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</si>
  <si>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</si>
  <si>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</si>
  <si>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</si>
  <si>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</si>
  <si>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</si>
  <si>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</si>
  <si>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</si>
  <si>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</si>
  <si>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</si>
  <si>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</si>
  <si>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</si>
  <si>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</si>
  <si>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</si>
  <si>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</si>
  <si>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</si>
  <si>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</si>
  <si>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</si>
  <si>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</si>
  <si>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</si>
  <si>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</si>
  <si>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</si>
  <si>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</si>
  <si>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</si>
  <si>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</si>
  <si>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</si>
  <si>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</si>
  <si>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</si>
  <si>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</si>
  <si>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</si>
  <si>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</si>
  <si>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</si>
  <si>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</si>
  <si>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</si>
  <si>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</si>
  <si>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</si>
  <si>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</si>
  <si>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</si>
  <si>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</si>
  <si>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</si>
  <si>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</si>
  <si>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</si>
  <si>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</si>
  <si>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</si>
  <si>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</si>
  <si>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</si>
  <si>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</si>
  <si>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</si>
  <si>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</si>
  <si>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</si>
  <si>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</si>
  <si>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</si>
  <si>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</si>
  <si>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</si>
  <si>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</si>
  <si>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</si>
  <si>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</si>
  <si>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</si>
  <si>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</si>
  <si>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</si>
  <si>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</si>
  <si>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</si>
  <si>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</si>
  <si>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</si>
  <si>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</si>
  <si>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</si>
  <si>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</si>
  <si>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</si>
  <si>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</si>
  <si>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</si>
  <si>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</si>
  <si>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</si>
  <si>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</si>
  <si>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</si>
  <si>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</si>
  <si>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</si>
  <si>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</si>
  <si>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</si>
  <si>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</si>
  <si>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</si>
  <si>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</si>
  <si>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</si>
  <si>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</si>
  <si>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</si>
  <si>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</si>
  <si>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</si>
  <si>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</si>
  <si>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</si>
  <si>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</si>
  <si>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</si>
  <si>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</si>
  <si>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</si>
  <si>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</si>
  <si>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</si>
  <si>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</si>
  <si>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</si>
  <si>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</si>
  <si>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</si>
  <si>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</si>
  <si>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</si>
  <si>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</si>
  <si>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</si>
  <si>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</si>
  <si>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</si>
  <si>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</si>
  <si>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</si>
  <si>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</si>
  <si>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</si>
  <si>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</si>
  <si>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</si>
  <si>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</si>
  <si>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</si>
  <si>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</si>
  <si>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</si>
  <si>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</si>
  <si>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</si>
  <si>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</si>
  <si>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</si>
  <si>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</si>
  <si>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</si>
  <si>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</si>
  <si>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</si>
  <si>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</si>
  <si>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</si>
  <si>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</si>
  <si>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</si>
  <si>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</si>
  <si>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</si>
  <si>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</si>
  <si>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</si>
  <si>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</si>
  <si>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</si>
  <si>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</si>
  <si>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</si>
  <si>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</si>
  <si>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</si>
  <si>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</si>
  <si>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</si>
  <si>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</si>
  <si>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</si>
  <si>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</si>
  <si>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</si>
  <si>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</si>
  <si>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</si>
  <si>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</si>
  <si>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</si>
  <si>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</si>
  <si>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</si>
  <si>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</si>
  <si>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</si>
  <si>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</si>
  <si>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</si>
  <si>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</si>
  <si>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</si>
  <si>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</si>
  <si>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</si>
  <si>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</si>
  <si>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</si>
  <si>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</si>
  <si>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</si>
  <si>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</si>
  <si>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</si>
  <si>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</si>
  <si>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</si>
  <si>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</si>
  <si>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</si>
  <si>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</si>
  <si>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</si>
  <si>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</si>
  <si>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</si>
  <si>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</si>
  <si>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</si>
  <si>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</si>
  <si>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</si>
  <si>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</si>
  <si>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</si>
  <si>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</si>
  <si>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</si>
  <si>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</si>
  <si>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</si>
  <si>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</si>
  <si>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</si>
  <si>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</si>
  <si>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</si>
  <si>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</si>
  <si>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</si>
  <si>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</si>
  <si>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</si>
  <si>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</si>
  <si>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</si>
  <si>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</si>
  <si>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</si>
  <si>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</si>
  <si>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</si>
  <si>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</si>
  <si>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</si>
  <si>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</si>
  <si>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</si>
  <si>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</si>
  <si>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</si>
  <si>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</si>
  <si>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</si>
  <si>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</si>
  <si>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</si>
  <si>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</si>
  <si>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</si>
  <si>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</si>
  <si>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</si>
  <si>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</si>
  <si>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</si>
  <si>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</si>
  <si>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</si>
  <si>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</si>
  <si>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</si>
  <si>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</si>
  <si>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</si>
  <si>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</si>
  <si>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</si>
  <si>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</si>
  <si>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</si>
  <si>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</si>
  <si>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</si>
  <si>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</si>
  <si>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</si>
  <si>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</si>
  <si>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</si>
  <si>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</si>
  <si>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</si>
  <si>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</si>
  <si>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</si>
  <si>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</si>
  <si>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</si>
  <si>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</si>
  <si>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</si>
  <si>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</si>
  <si>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</si>
  <si>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</si>
  <si>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</si>
  <si>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</si>
  <si>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</si>
  <si>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</si>
  <si>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</si>
  <si>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</si>
  <si>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</si>
  <si>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</si>
  <si>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</si>
  <si>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</si>
  <si>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</si>
  <si>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</si>
  <si>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</si>
  <si>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</si>
  <si>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</si>
  <si>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</si>
  <si>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</si>
  <si>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</si>
  <si>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</si>
  <si>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</si>
  <si>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</si>
  <si>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</si>
  <si>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</si>
  <si>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</si>
  <si>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</si>
  <si>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</si>
  <si>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</si>
  <si>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</si>
  <si>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</si>
  <si>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</si>
  <si>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</si>
  <si>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</si>
  <si>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</si>
  <si>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</si>
  <si>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</si>
  <si>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</si>
  <si>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</si>
  <si>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</si>
  <si>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</si>
  <si>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</si>
  <si>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</si>
  <si>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</si>
  <si>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</si>
  <si>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</si>
  <si>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</si>
  <si>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</si>
  <si>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</si>
  <si>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</si>
  <si>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</si>
  <si>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</si>
  <si>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</si>
  <si>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</si>
  <si>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</si>
  <si>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</si>
  <si>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</si>
  <si>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</si>
  <si>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</si>
  <si>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</si>
  <si>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</si>
  <si>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</si>
  <si>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</si>
  <si>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</si>
  <si>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</si>
  <si>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</si>
  <si>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</si>
  <si>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</si>
  <si>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</si>
  <si>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</si>
  <si>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</si>
  <si>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</si>
  <si>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</si>
  <si>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</si>
  <si>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</si>
  <si>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</si>
  <si>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</si>
  <si>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</si>
  <si>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</si>
  <si>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</si>
  <si>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</si>
  <si>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</si>
  <si>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</si>
  <si>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</si>
  <si>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</si>
  <si>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</si>
  <si>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</si>
  <si>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</si>
  <si>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</si>
  <si>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</si>
  <si>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</si>
  <si>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</si>
  <si>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</si>
  <si>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</si>
  <si>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</si>
  <si>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</si>
  <si>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</si>
  <si>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</si>
  <si>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</si>
  <si>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</si>
  <si>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</si>
  <si>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</si>
  <si>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</si>
  <si>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</si>
  <si>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</si>
  <si>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</si>
  <si>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</si>
  <si>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</si>
  <si>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</si>
  <si>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</si>
  <si>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</si>
  <si>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</si>
  <si>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</si>
  <si>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</si>
  <si>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</si>
  <si>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</si>
  <si>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</si>
  <si>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</si>
  <si>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</si>
  <si>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</si>
  <si>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</si>
  <si>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</si>
  <si>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</si>
  <si>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</si>
  <si>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</si>
  <si>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</si>
  <si>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</si>
  <si>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</si>
  <si>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</si>
  <si>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</si>
  <si>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</si>
  <si>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</si>
  <si>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</si>
  <si>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</si>
  <si>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</si>
  <si>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</si>
  <si>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</si>
  <si>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</si>
  <si>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</si>
  <si>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</si>
  <si>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</si>
  <si>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</si>
  <si>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</si>
  <si>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</si>
  <si>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</si>
  <si>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</si>
  <si>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</si>
  <si>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</si>
  <si>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</si>
  <si>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</si>
  <si>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</si>
  <si>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</si>
  <si>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</si>
  <si>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</si>
  <si>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</si>
  <si>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</si>
  <si>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</si>
  <si>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</si>
  <si>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</si>
  <si>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</si>
  <si>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</si>
  <si>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</si>
  <si>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</si>
  <si>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</si>
  <si>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</si>
  <si>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</si>
  <si>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</si>
  <si>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</si>
  <si>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</si>
  <si>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</si>
  <si>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</si>
  <si>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</si>
  <si>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</si>
  <si>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</si>
  <si>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</si>
  <si>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</si>
  <si>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</si>
  <si>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</si>
  <si>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</si>
  <si>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</si>
  <si>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</si>
  <si>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</si>
  <si>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</si>
  <si>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</si>
  <si>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</si>
  <si>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</si>
  <si>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</si>
  <si>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</si>
  <si>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</si>
  <si>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</si>
  <si>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</si>
  <si>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</si>
  <si>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</si>
  <si>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</si>
  <si>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</si>
  <si>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</si>
  <si>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</si>
  <si>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</si>
  <si>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</si>
  <si>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</si>
  <si>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</si>
  <si>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</si>
  <si>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</si>
  <si>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</si>
  <si>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</si>
  <si>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</si>
  <si>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</si>
  <si>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</si>
  <si>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</si>
  <si>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</si>
  <si>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</si>
  <si>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</si>
  <si>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</si>
  <si>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</si>
  <si>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</si>
  <si>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</si>
  <si>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</si>
  <si>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</si>
  <si>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</si>
  <si>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</si>
  <si>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</si>
  <si>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</si>
  <si>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</si>
  <si>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</si>
  <si>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</si>
  <si>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</si>
  <si>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</si>
  <si>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</si>
  <si>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</si>
  <si>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</si>
  <si>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</si>
  <si>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</si>
  <si>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</si>
  <si>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</si>
  <si>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</si>
  <si>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</si>
  <si>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</si>
  <si>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</si>
  <si>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</si>
  <si>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</si>
  <si>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</si>
  <si>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</si>
  <si>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</si>
  <si>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</si>
  <si>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</si>
  <si>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</si>
  <si>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</si>
  <si>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</si>
  <si>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</si>
  <si>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</si>
  <si>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</si>
  <si>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</si>
  <si>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</si>
  <si>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</si>
  <si>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</si>
  <si>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</si>
  <si>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</si>
  <si>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</si>
  <si>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</si>
  <si>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</si>
  <si>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</si>
  <si>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</si>
  <si>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</si>
  <si>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</si>
  <si>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</si>
  <si>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</si>
  <si>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</si>
  <si>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</si>
  <si>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</si>
  <si>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</si>
  <si>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</si>
  <si>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</si>
  <si>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</si>
  <si>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</si>
  <si>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</si>
  <si>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</si>
  <si>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</si>
  <si>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</si>
  <si>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</si>
  <si>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</si>
  <si>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</si>
  <si>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</si>
  <si>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</si>
  <si>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</si>
  <si>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</si>
  <si>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</si>
  <si>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</si>
  <si>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</si>
  <si>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</si>
  <si>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</si>
  <si>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</si>
  <si>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</si>
  <si>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</si>
  <si>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</si>
  <si>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</si>
  <si>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</si>
  <si>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</si>
  <si>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</si>
  <si>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</si>
  <si>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</si>
  <si>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</si>
  <si>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</si>
  <si>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</si>
  <si>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</si>
  <si>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</si>
  <si>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</si>
  <si>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</si>
  <si>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</si>
  <si>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</si>
  <si>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</si>
  <si>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</si>
  <si>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</si>
  <si>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</si>
  <si>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</si>
  <si>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</si>
  <si>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</si>
  <si>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</si>
  <si>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</si>
  <si>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</si>
  <si>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</si>
  <si>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</si>
  <si>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</si>
  <si>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</si>
  <si>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</si>
  <si>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</si>
  <si>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</si>
  <si>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</si>
  <si>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</si>
  <si>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</si>
  <si>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</si>
  <si>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</si>
  <si>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</si>
  <si>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</si>
  <si>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</si>
  <si>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</si>
  <si>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</si>
  <si>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</si>
  <si>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</si>
  <si>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</si>
  <si>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</si>
  <si>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</si>
  <si>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</si>
  <si>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</si>
  <si>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</si>
  <si>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</si>
  <si>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</si>
  <si>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</si>
  <si>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</si>
  <si>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</si>
  <si>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</si>
  <si>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</si>
  <si>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</si>
  <si>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</si>
  <si>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</si>
  <si>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</si>
  <si>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</si>
  <si>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</si>
  <si>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</si>
  <si>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</si>
  <si>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</si>
  <si>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</si>
  <si>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</si>
  <si>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</si>
  <si>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</si>
  <si>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</si>
  <si>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</si>
  <si>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</si>
  <si>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</si>
  <si>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</si>
  <si>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</si>
  <si>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</si>
  <si>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</si>
  <si>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</si>
  <si>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</si>
  <si>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</si>
  <si>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</si>
  <si>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</si>
  <si>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</si>
  <si>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</si>
  <si>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</si>
  <si>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</si>
  <si>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</si>
  <si>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</si>
  <si>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</si>
  <si>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</si>
  <si>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</si>
  <si>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</si>
  <si>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</si>
  <si>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</si>
  <si>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</si>
  <si>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</si>
  <si>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</si>
  <si>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</si>
  <si>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</si>
  <si>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</si>
  <si>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</si>
  <si>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</si>
  <si>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</si>
  <si>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</si>
  <si>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</si>
  <si>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</si>
  <si>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</si>
  <si>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</si>
  <si>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</si>
  <si>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</si>
  <si>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</si>
  <si>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</si>
  <si>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</si>
  <si>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</si>
  <si>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</si>
  <si>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</si>
  <si>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</si>
  <si>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</si>
  <si>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</si>
  <si>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</si>
  <si>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</si>
  <si>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</si>
  <si>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</si>
  <si>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</si>
  <si>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</si>
  <si>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</si>
  <si>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</si>
  <si>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</si>
  <si>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</si>
  <si>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</si>
  <si>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</si>
  <si>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</si>
  <si>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</si>
  <si>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</si>
  <si>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</si>
  <si>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</si>
  <si>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</si>
  <si>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</si>
  <si>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</si>
  <si>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</si>
  <si>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</si>
  <si>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</si>
  <si>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</si>
  <si>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</si>
  <si>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</si>
  <si>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</si>
  <si>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</si>
  <si>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</si>
  <si>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</si>
  <si>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</si>
  <si>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</si>
  <si>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</si>
  <si>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</si>
  <si>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</si>
  <si>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</si>
  <si>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</si>
  <si>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</si>
  <si>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</si>
  <si>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</si>
  <si>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</si>
  <si>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</si>
  <si>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</si>
  <si>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</si>
  <si>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</si>
  <si>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</si>
  <si>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</si>
  <si>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</si>
  <si>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</si>
  <si>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</si>
  <si>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</si>
  <si>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</si>
  <si>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</si>
  <si>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</si>
  <si>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</si>
  <si>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</si>
  <si>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</si>
  <si>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</si>
  <si>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</si>
  <si>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</si>
  <si>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</si>
  <si>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</si>
  <si>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</si>
  <si>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</si>
  <si>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</si>
  <si>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</si>
  <si>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</si>
  <si>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</si>
  <si>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</si>
  <si>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</si>
  <si>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</si>
  <si>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</si>
  <si>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</si>
  <si>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</si>
  <si>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</si>
  <si>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</si>
  <si>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</si>
  <si>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</si>
  <si>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</si>
  <si>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</si>
  <si>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</si>
  <si>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</si>
  <si>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</si>
  <si>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</si>
  <si>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</si>
  <si>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</si>
  <si>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</si>
  <si>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</si>
  <si>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</si>
  <si>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</si>
  <si>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</si>
  <si>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</si>
  <si>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</si>
  <si>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</si>
  <si>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</si>
  <si>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</si>
  <si>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</si>
  <si>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</si>
  <si>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</si>
  <si>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</si>
  <si>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</si>
  <si>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</si>
  <si>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</si>
  <si>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</si>
  <si>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</si>
  <si>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</si>
  <si>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</si>
  <si>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</si>
  <si>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</si>
  <si>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</si>
  <si>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</si>
  <si>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</si>
  <si>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</si>
  <si>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</si>
  <si>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</si>
  <si>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</si>
  <si>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</si>
  <si>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</si>
  <si>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</si>
  <si>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</si>
  <si>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</si>
  <si>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</si>
  <si>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</si>
  <si>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</si>
  <si>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</si>
  <si>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</si>
  <si>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</si>
  <si>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</si>
  <si>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</si>
  <si>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</si>
  <si>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</si>
  <si>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</si>
  <si>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</si>
  <si>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</si>
  <si>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</si>
  <si>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</si>
  <si>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</si>
  <si>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</si>
  <si>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</si>
  <si>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</si>
  <si>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</si>
  <si>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</si>
  <si>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</si>
  <si>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</si>
  <si>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</si>
  <si>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</si>
  <si>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</si>
  <si>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</si>
  <si>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</si>
  <si>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</si>
  <si>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</si>
  <si>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</si>
  <si>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</si>
  <si>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</si>
  <si>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</si>
  <si>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</si>
  <si>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</si>
  <si>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</si>
  <si>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</si>
  <si>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</si>
  <si>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</si>
  <si>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</si>
  <si>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</si>
  <si>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</si>
  <si>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</si>
  <si>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</si>
  <si>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</si>
  <si>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</si>
  <si>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</si>
  <si>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</si>
  <si>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</si>
  <si>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</si>
  <si>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</si>
  <si>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</si>
  <si>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</si>
  <si>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</si>
  <si>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</si>
  <si>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</si>
  <si>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</si>
  <si>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</si>
  <si>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</si>
  <si>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</si>
  <si>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</si>
  <si>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</si>
  <si>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</si>
  <si>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</si>
  <si>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</si>
  <si>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</si>
  <si>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</si>
  <si>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</si>
  <si>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</si>
  <si>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</si>
  <si>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</si>
  <si>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</si>
  <si>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</si>
  <si>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</si>
  <si>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</si>
  <si>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</si>
  <si>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</si>
  <si>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</si>
  <si>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</si>
  <si>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</si>
  <si>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</si>
  <si>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</si>
  <si>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</si>
  <si>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</si>
  <si>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</si>
  <si>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</si>
  <si>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</si>
  <si>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</si>
  <si>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</si>
  <si>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</si>
  <si>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</si>
  <si>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</si>
  <si>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</si>
  <si>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</si>
  <si>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</si>
  <si>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</si>
  <si>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</si>
  <si>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</si>
  <si>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</si>
  <si>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</si>
  <si>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</si>
  <si>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</si>
  <si>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</si>
  <si>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</si>
  <si>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</si>
  <si>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</si>
  <si>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</si>
  <si>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</si>
  <si>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</si>
  <si>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</si>
  <si>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</si>
  <si>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</si>
  <si>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</si>
  <si>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</si>
  <si>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</si>
  <si>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</si>
  <si>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</si>
  <si>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</si>
  <si>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</si>
  <si>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</si>
  <si>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</si>
  <si>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</si>
  <si>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</si>
  <si>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</si>
  <si>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</si>
  <si>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</si>
  <si>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</si>
  <si>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</si>
  <si>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</si>
  <si>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</si>
  <si>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</si>
  <si>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</si>
  <si>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</si>
  <si>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</si>
  <si>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</si>
  <si>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</si>
  <si>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</si>
  <si>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</si>
  <si>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</si>
  <si>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</si>
  <si>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</si>
  <si>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</si>
  <si>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</si>
  <si>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</si>
  <si>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</si>
  <si>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</si>
  <si>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</si>
  <si>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</si>
  <si>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</si>
  <si>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</si>
  <si>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</si>
  <si>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</si>
  <si>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</si>
  <si>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</si>
  <si>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</si>
  <si>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</si>
  <si>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</si>
  <si>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</si>
  <si>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</si>
  <si>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</si>
  <si>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</si>
  <si>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</si>
  <si>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</si>
  <si>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</si>
  <si>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</si>
  <si>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</si>
  <si>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</si>
  <si>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</si>
  <si>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</si>
  <si>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</si>
  <si>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</si>
  <si>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</si>
  <si>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</si>
  <si>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</si>
  <si>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</si>
  <si>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</si>
  <si>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</si>
  <si>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</si>
  <si>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</si>
  <si>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</si>
  <si>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</si>
  <si>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</si>
  <si>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</si>
  <si>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</si>
  <si>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</si>
  <si>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</si>
  <si>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</si>
  <si>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</si>
  <si>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</si>
  <si>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</si>
  <si>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</si>
  <si>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</si>
  <si>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</si>
  <si>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</si>
  <si>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</si>
  <si>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</si>
  <si>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</si>
  <si>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</si>
  <si>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</si>
  <si>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</si>
  <si>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</si>
  <si>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</si>
  <si>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</si>
  <si>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</si>
  <si>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</si>
  <si>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</si>
  <si>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</si>
  <si>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</si>
  <si>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</si>
  <si>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</si>
  <si>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</si>
  <si>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</si>
  <si>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</si>
  <si>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</si>
  <si>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</si>
  <si>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</si>
  <si>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</si>
  <si>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</si>
  <si>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</si>
  <si>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</si>
  <si>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</si>
  <si>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</si>
  <si>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</si>
  <si>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</si>
  <si>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</si>
  <si>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</si>
  <si>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</si>
  <si>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</si>
  <si>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</si>
  <si>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</si>
  <si>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</si>
  <si>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</si>
  <si>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</si>
  <si>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</si>
  <si>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</si>
  <si>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</si>
  <si>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</si>
  <si>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</si>
  <si>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</si>
  <si>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</si>
  <si>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</si>
  <si>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</si>
  <si>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</si>
  <si>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</si>
  <si>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</si>
  <si>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</si>
  <si>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</si>
  <si>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</si>
  <si>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</si>
  <si>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</si>
  <si>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</si>
  <si>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</si>
  <si>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</si>
  <si>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</si>
  <si>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</si>
  <si>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</si>
  <si>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</si>
  <si>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</si>
  <si>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</si>
  <si>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</si>
  <si>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</si>
  <si>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</si>
  <si>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</si>
  <si>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</si>
  <si>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</si>
  <si>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</si>
  <si>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</si>
  <si>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</si>
  <si>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</si>
  <si>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</si>
  <si>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</si>
  <si>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</si>
  <si>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</si>
  <si>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</si>
  <si>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</si>
  <si>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</si>
  <si>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</si>
  <si>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</si>
  <si>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</si>
  <si>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</si>
  <si>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</si>
  <si>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</si>
  <si>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</si>
  <si>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</si>
  <si>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</si>
  <si>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</si>
  <si>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</si>
  <si>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</si>
  <si>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</si>
  <si>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</si>
  <si>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</si>
  <si>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</si>
  <si>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</si>
  <si>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</si>
  <si>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</si>
  <si>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</si>
  <si>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</si>
  <si>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</si>
  <si>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</si>
  <si>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</si>
  <si>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</si>
  <si>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</si>
  <si>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</si>
  <si>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</si>
  <si>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</si>
  <si>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</si>
  <si>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</si>
  <si>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</si>
  <si>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</si>
  <si>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</si>
  <si>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</si>
  <si>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</si>
  <si>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</si>
  <si>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</si>
  <si>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</si>
  <si>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</si>
  <si>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</si>
  <si>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</si>
  <si>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</si>
  <si>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</si>
  <si>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</si>
  <si>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</si>
  <si>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</si>
  <si>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</si>
  <si>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</si>
  <si>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</si>
  <si>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</si>
  <si>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</si>
  <si>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</si>
  <si>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</si>
  <si>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</si>
  <si>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</si>
  <si>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</si>
  <si>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</si>
  <si>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</si>
  <si>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</si>
  <si>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</si>
  <si>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</si>
  <si>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</si>
  <si>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</si>
  <si>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</si>
  <si>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</si>
  <si>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</si>
  <si>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</si>
  <si>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</si>
  <si>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</si>
  <si>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</si>
  <si>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</si>
  <si>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</si>
  <si>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</si>
  <si>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</si>
  <si>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</si>
  <si>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</si>
  <si>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</si>
  <si>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</si>
  <si>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</si>
  <si>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</si>
  <si>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</si>
  <si>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</si>
  <si>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</si>
  <si>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</si>
  <si>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</si>
  <si>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</si>
  <si>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</si>
  <si>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</si>
  <si>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</si>
  <si>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</si>
  <si>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</si>
  <si>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</si>
  <si>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</si>
  <si>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</si>
  <si>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</si>
  <si>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</si>
  <si>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</si>
  <si>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</si>
  <si>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</si>
  <si>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</si>
  <si>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</si>
  <si>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</si>
  <si>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</si>
  <si>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</si>
  <si>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</si>
  <si>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</si>
  <si>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</si>
  <si>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</si>
  <si>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</si>
  <si>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</si>
  <si>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</si>
  <si>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</si>
  <si>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</si>
  <si>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</si>
  <si>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</si>
  <si>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</si>
  <si>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</si>
  <si>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</si>
  <si>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</si>
  <si>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</si>
  <si>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</si>
  <si>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</si>
  <si>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</si>
  <si>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</si>
  <si>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</si>
  <si>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</si>
  <si>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</si>
  <si>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</si>
  <si>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</si>
  <si>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</si>
  <si>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</si>
  <si>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</si>
  <si>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</si>
  <si>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</si>
  <si>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</si>
  <si>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</si>
  <si>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</si>
  <si>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</si>
  <si>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</si>
  <si>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</si>
  <si>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</si>
  <si>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</si>
  <si>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</si>
  <si>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</si>
  <si>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</si>
  <si>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</si>
  <si>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</si>
  <si>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</si>
  <si>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</si>
  <si>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</si>
  <si>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</si>
  <si>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</si>
  <si>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</si>
  <si>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</si>
  <si>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</si>
  <si>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</si>
  <si>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</si>
  <si>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</si>
  <si>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</si>
  <si>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</si>
  <si>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</si>
  <si>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</si>
  <si>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</si>
  <si>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</si>
  <si>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</si>
  <si>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</si>
  <si>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</si>
  <si>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</si>
  <si>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</si>
  <si>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</si>
  <si>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</si>
  <si>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</si>
  <si>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</si>
  <si>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</si>
  <si>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</si>
  <si>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</si>
  <si>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</si>
  <si>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</si>
  <si>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</si>
  <si>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</si>
  <si>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</si>
  <si>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</si>
  <si>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</si>
  <si>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</si>
  <si>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</si>
  <si>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</si>
  <si>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</si>
  <si>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</si>
  <si>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</si>
  <si>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</si>
  <si>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</si>
  <si>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</si>
  <si>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</si>
  <si>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</si>
  <si>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</si>
  <si>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</si>
  <si>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</si>
  <si>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</si>
  <si>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</si>
  <si>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</si>
  <si>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</si>
  <si>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</si>
  <si>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</si>
  <si>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</si>
  <si>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</si>
  <si>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</si>
  <si>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</si>
  <si>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</si>
  <si>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</si>
  <si>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</si>
  <si>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</si>
  <si>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</si>
  <si>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</si>
  <si>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</si>
  <si>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</si>
  <si>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</si>
  <si>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</si>
  <si>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</si>
  <si>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</si>
  <si>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</si>
  <si>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</si>
  <si>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</si>
  <si>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</si>
  <si>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</si>
  <si>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</si>
  <si>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</si>
  <si>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</si>
  <si>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</si>
  <si>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</si>
  <si>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</si>
  <si>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</si>
  <si>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</si>
  <si>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</si>
  <si>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</si>
  <si>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</si>
  <si>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</si>
  <si>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</si>
  <si>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</si>
  <si>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</si>
  <si>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</si>
  <si>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</si>
  <si>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</si>
  <si>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</si>
  <si>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</si>
  <si>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</si>
  <si>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</si>
  <si>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</si>
  <si>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</si>
  <si>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</si>
  <si>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</si>
  <si>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</si>
  <si>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</si>
  <si>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</si>
  <si>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</si>
  <si>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</si>
  <si>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</si>
  <si>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</si>
  <si>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</si>
  <si>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</si>
  <si>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</si>
  <si>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</si>
  <si>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</si>
  <si>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</si>
  <si>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</si>
  <si>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</si>
  <si>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</si>
  <si>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</si>
  <si>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</si>
  <si>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</si>
  <si>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</si>
  <si>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</si>
  <si>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</si>
  <si>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</si>
  <si>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</si>
  <si>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</si>
  <si>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</si>
  <si>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</si>
  <si>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</si>
  <si>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</si>
  <si>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</si>
  <si>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</si>
  <si>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</si>
  <si>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</si>
  <si>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</si>
  <si>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</si>
  <si>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</si>
  <si>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</si>
  <si>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</si>
  <si>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</si>
  <si>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</si>
  <si>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</si>
  <si>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</si>
  <si>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</si>
  <si>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</si>
  <si>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</si>
  <si>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</si>
  <si>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</si>
  <si>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</si>
  <si>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</si>
  <si>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</si>
  <si>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</si>
  <si>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</si>
  <si>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</si>
  <si>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</si>
  <si>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</si>
  <si>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</si>
  <si>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</si>
  <si>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</si>
  <si>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</si>
  <si>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</si>
  <si>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</si>
  <si>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</si>
  <si>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</si>
  <si>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</si>
  <si>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</si>
  <si>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</si>
  <si>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</si>
  <si>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</si>
  <si>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</si>
  <si>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</si>
  <si>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</si>
  <si>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</si>
  <si>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</si>
  <si>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</si>
  <si>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</si>
  <si>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</si>
  <si>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</si>
  <si>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</si>
  <si>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</si>
  <si>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</si>
  <si>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</si>
  <si>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</si>
  <si>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</si>
  <si>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</si>
  <si>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</si>
  <si>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</si>
  <si>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</si>
  <si>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</si>
  <si>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</si>
  <si>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</si>
  <si>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</si>
  <si>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</si>
  <si>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</si>
  <si>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</si>
  <si>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</si>
  <si>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</si>
  <si>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</si>
  <si>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</si>
  <si>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</si>
  <si>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</si>
  <si>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</si>
  <si>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</si>
  <si>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</si>
  <si>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</si>
  <si>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</si>
  <si>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</si>
  <si>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</si>
  <si>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</si>
  <si>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</si>
  <si>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</si>
  <si>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</si>
  <si>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</si>
  <si>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</si>
  <si>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</si>
  <si>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</si>
  <si>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</si>
  <si>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</si>
  <si>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</si>
  <si>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</si>
  <si>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</si>
  <si>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</si>
  <si>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</si>
  <si>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</si>
  <si>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</si>
  <si>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</si>
  <si>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</si>
  <si>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</si>
  <si>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</si>
  <si>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</si>
  <si>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</si>
  <si>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</si>
  <si>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</si>
  <si>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</si>
  <si>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</si>
  <si>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</si>
  <si>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</si>
  <si>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</si>
  <si>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</si>
  <si>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</si>
  <si>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</si>
  <si>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</si>
  <si>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</si>
  <si>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</si>
  <si>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</si>
  <si>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</si>
  <si>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</si>
  <si>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</si>
  <si>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</si>
  <si>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</si>
  <si>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</si>
  <si>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</si>
  <si>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</si>
  <si>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</si>
  <si>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</si>
  <si>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</si>
  <si>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</si>
  <si>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</si>
  <si>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</si>
  <si>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</si>
  <si>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</si>
  <si>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</si>
  <si>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</si>
  <si>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</si>
  <si>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</si>
  <si>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</si>
  <si>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</si>
  <si>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</si>
  <si>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</si>
  <si>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</si>
  <si>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</si>
  <si>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</si>
  <si>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</si>
  <si>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</si>
  <si>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</si>
  <si>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</si>
  <si>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</si>
  <si>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</si>
  <si>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</si>
  <si>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</si>
  <si>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</si>
  <si>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</si>
  <si>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</si>
  <si>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</si>
  <si>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</si>
  <si>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</si>
  <si>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</si>
  <si>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</si>
  <si>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</si>
  <si>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</si>
  <si>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</si>
  <si>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</si>
  <si>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</si>
  <si>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</si>
  <si>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</si>
  <si>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</si>
  <si>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</si>
  <si>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</si>
  <si>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</si>
  <si>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</si>
  <si>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</si>
  <si>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</si>
  <si>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</si>
  <si>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</si>
  <si>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</si>
  <si>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</si>
  <si>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</si>
  <si>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</si>
  <si>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</si>
  <si>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</si>
  <si>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</si>
  <si>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</si>
  <si>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</si>
  <si>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</si>
  <si>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</si>
  <si>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</si>
  <si>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</si>
  <si>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</si>
  <si>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</si>
  <si>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</si>
  <si>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</si>
  <si>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</si>
  <si>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</si>
  <si>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</si>
  <si>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</si>
  <si>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</si>
  <si>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</si>
  <si>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</si>
  <si>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</si>
  <si>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</si>
  <si>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</si>
  <si>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</si>
  <si>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</si>
  <si>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</si>
  <si>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</si>
  <si>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</si>
  <si>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</si>
  <si>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</si>
  <si>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</si>
  <si>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</si>
  <si>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</si>
  <si>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</si>
  <si>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</si>
  <si>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</si>
  <si>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</si>
  <si>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</si>
  <si>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</si>
  <si>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</si>
  <si>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</si>
  <si>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</si>
  <si>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</si>
  <si>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</si>
  <si>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</si>
  <si>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</si>
  <si>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</si>
  <si>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</si>
  <si>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</si>
  <si>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</si>
  <si>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</si>
  <si>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</si>
  <si>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</si>
  <si>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</si>
  <si>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</si>
  <si>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</si>
  <si>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</si>
  <si>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</si>
  <si>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</si>
  <si>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</si>
  <si>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</si>
  <si>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</si>
  <si>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</si>
  <si>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</si>
  <si>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</si>
  <si>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</si>
  <si>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</si>
  <si>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</si>
  <si>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</si>
  <si>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</si>
  <si>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</si>
  <si>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</si>
  <si>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</si>
  <si>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</si>
  <si>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</si>
  <si>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</si>
  <si>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</si>
  <si>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</si>
  <si>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</si>
  <si>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</si>
  <si>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</si>
  <si>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</si>
  <si>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</si>
  <si>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</si>
  <si>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</si>
  <si>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</si>
  <si>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</si>
  <si>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</si>
  <si>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</si>
  <si>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</si>
  <si>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</si>
  <si>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</si>
  <si>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</si>
  <si>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</si>
  <si>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</si>
  <si>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</si>
  <si>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</si>
  <si>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</si>
  <si>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</si>
  <si>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</si>
  <si>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</si>
  <si>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</si>
  <si>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</si>
  <si>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</si>
  <si>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</si>
  <si>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</si>
  <si>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</si>
  <si>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</si>
  <si>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</si>
  <si>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</si>
  <si>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</si>
  <si>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</si>
  <si>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</si>
  <si>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</si>
  <si>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</si>
  <si>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</si>
  <si>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</si>
  <si>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</si>
  <si>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</si>
  <si>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</si>
  <si>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</si>
  <si>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</si>
  <si>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</si>
  <si>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</si>
  <si>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</si>
  <si>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</si>
  <si>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</si>
  <si>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</si>
  <si>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</si>
  <si>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</si>
  <si>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</si>
  <si>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</si>
  <si>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</si>
  <si>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</si>
  <si>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</si>
  <si>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</si>
  <si>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</si>
  <si>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</si>
  <si>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</si>
  <si>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</si>
  <si>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</si>
  <si>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</si>
  <si>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</si>
  <si>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</si>
  <si>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</si>
  <si>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</si>
  <si>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</si>
  <si>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</si>
  <si>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</si>
  <si>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</si>
  <si>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</si>
  <si>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</si>
  <si>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</si>
  <si>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</si>
  <si>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</si>
  <si>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</si>
  <si>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</si>
  <si>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</si>
  <si>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</si>
  <si>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</si>
  <si>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</si>
  <si>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</si>
  <si>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</si>
  <si>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</si>
  <si>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</si>
  <si>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</si>
  <si>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</si>
  <si>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</si>
  <si>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</si>
  <si>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</si>
  <si>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</si>
  <si>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</si>
  <si>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</si>
  <si>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</si>
  <si>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</si>
  <si>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</si>
  <si>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</si>
  <si>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</si>
  <si>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</si>
  <si>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</si>
  <si>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</si>
  <si>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</si>
  <si>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</si>
  <si>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</si>
  <si>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</si>
  <si>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</si>
  <si>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</si>
  <si>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</si>
  <si>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</si>
  <si>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</si>
  <si>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</si>
  <si>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</si>
  <si>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</si>
  <si>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</si>
  <si>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</si>
  <si>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</si>
  <si>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</si>
  <si>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</si>
  <si>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</si>
  <si>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</si>
  <si>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</si>
  <si>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</si>
  <si>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</si>
  <si>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</si>
  <si>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</si>
  <si>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</si>
  <si>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</si>
  <si>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</si>
  <si>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</si>
  <si>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</si>
  <si>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</si>
  <si>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</si>
  <si>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</si>
  <si>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</si>
  <si>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</si>
  <si>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</si>
  <si>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</si>
  <si>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</si>
  <si>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</si>
  <si>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</si>
  <si>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</si>
  <si>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</si>
  <si>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</si>
  <si>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</si>
  <si>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</si>
  <si>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</si>
  <si>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</si>
  <si>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</si>
  <si>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</si>
  <si>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</si>
  <si>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</si>
  <si>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</si>
  <si>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</si>
  <si>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</si>
  <si>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</si>
  <si>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</si>
  <si>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</si>
  <si>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</si>
  <si>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</si>
  <si>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</si>
  <si>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</si>
  <si>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</si>
  <si>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</si>
  <si>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</si>
  <si>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</si>
  <si>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</si>
  <si>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</si>
  <si>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</si>
  <si>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</si>
  <si>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</si>
  <si>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</si>
  <si>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</si>
  <si>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</si>
  <si>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</si>
  <si>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</si>
  <si>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</si>
  <si>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</si>
  <si>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</si>
  <si>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</si>
  <si>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</si>
  <si>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</si>
  <si>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</si>
  <si>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</si>
  <si>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</si>
  <si>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</si>
  <si>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</si>
  <si>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</si>
  <si>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</si>
  <si>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</si>
  <si>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</si>
  <si>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</si>
  <si>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</si>
  <si>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</si>
  <si>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</si>
  <si>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</si>
  <si>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</si>
  <si>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</si>
  <si>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</si>
  <si>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</si>
  <si>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</si>
  <si>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</si>
  <si>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</si>
  <si>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</si>
  <si>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</si>
  <si>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</si>
  <si>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</si>
  <si>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</si>
  <si>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</si>
  <si>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</si>
  <si>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</si>
  <si>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</si>
  <si>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</si>
  <si>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</si>
  <si>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</si>
  <si>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</si>
  <si>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</si>
  <si>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</si>
  <si>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</si>
  <si>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</si>
  <si>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</si>
  <si>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</si>
  <si>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</si>
  <si>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</si>
  <si>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</si>
  <si>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</si>
  <si>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</si>
  <si>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</si>
  <si>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</si>
  <si>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</si>
  <si>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</si>
  <si>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</si>
  <si>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</si>
  <si>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</si>
  <si>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</si>
  <si>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</si>
  <si>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</si>
  <si>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</si>
  <si>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</si>
  <si>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</si>
  <si>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</si>
  <si>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</si>
  <si>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</si>
  <si>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</si>
  <si>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</si>
  <si>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</si>
  <si>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</si>
  <si>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</si>
  <si>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</si>
  <si>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</si>
  <si>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</si>
  <si>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</si>
  <si>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</si>
  <si>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</si>
  <si>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</si>
  <si>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</si>
  <si>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</si>
  <si>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</si>
  <si>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</si>
  <si>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</si>
  <si>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</si>
  <si>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</si>
  <si>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</si>
  <si>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</si>
  <si>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</si>
  <si>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</si>
  <si>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</si>
  <si>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</si>
  <si>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</si>
  <si>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</si>
  <si>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</si>
  <si>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</si>
  <si>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</si>
  <si>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</si>
  <si>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</si>
  <si>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</si>
  <si>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</si>
  <si>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</si>
  <si>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</si>
  <si>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</si>
  <si>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</si>
  <si>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</si>
  <si>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</si>
  <si>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</si>
  <si>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</si>
  <si>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</si>
  <si>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</si>
  <si>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</si>
  <si>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</si>
  <si>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</si>
  <si>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</si>
  <si>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</si>
  <si>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</si>
  <si>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</si>
  <si>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</si>
  <si>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</si>
  <si>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</si>
  <si>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</si>
  <si>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</si>
  <si>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</si>
  <si>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</si>
  <si>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</si>
  <si>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</si>
  <si>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</si>
  <si>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</si>
  <si>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</si>
  <si>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</si>
  <si>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</si>
  <si>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</si>
  <si>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</si>
  <si>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</si>
  <si>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</si>
  <si>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</si>
  <si>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</si>
  <si>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</si>
  <si>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</si>
  <si>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</si>
  <si>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</si>
  <si>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</si>
  <si>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</si>
  <si>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</si>
  <si>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</si>
  <si>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</si>
  <si>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</si>
  <si>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</si>
  <si>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</si>
  <si>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</si>
  <si>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</si>
  <si>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</si>
  <si>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</si>
  <si>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</si>
  <si>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</si>
  <si>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</si>
  <si>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</si>
  <si>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</si>
  <si>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</si>
  <si>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</si>
  <si>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</si>
  <si>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</si>
  <si>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</si>
  <si>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</si>
  <si>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</si>
  <si>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</si>
  <si>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</si>
  <si>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</si>
  <si>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</si>
  <si>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</si>
  <si>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</si>
  <si>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</si>
  <si>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</si>
  <si>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</si>
  <si>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</si>
  <si>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</si>
  <si>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</si>
  <si>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</si>
  <si>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</si>
  <si>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</si>
  <si>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</si>
  <si>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</si>
  <si>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</si>
  <si>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</si>
  <si>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</si>
  <si>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</si>
  <si>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</si>
  <si>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</si>
  <si>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</si>
  <si>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</si>
  <si>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</si>
  <si>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</si>
  <si>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</si>
  <si>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</si>
  <si>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</si>
  <si>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</si>
  <si>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</si>
  <si>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</si>
  <si>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</si>
  <si>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</si>
  <si>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</si>
  <si>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</si>
  <si>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</si>
  <si>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</si>
  <si>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</si>
  <si>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</si>
  <si>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</si>
  <si>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</si>
  <si>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</si>
  <si>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</si>
  <si>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</si>
  <si>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</si>
  <si>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</si>
  <si>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</si>
  <si>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</si>
  <si>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</si>
  <si>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</si>
  <si>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</si>
  <si>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</si>
  <si>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</si>
  <si>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</si>
  <si>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</si>
  <si>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</si>
  <si>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</si>
  <si>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</si>
  <si>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</si>
  <si>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</si>
  <si>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</si>
  <si>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</si>
  <si>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</si>
  <si>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</si>
  <si>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</si>
  <si>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</si>
  <si>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</si>
  <si>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</si>
  <si>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</si>
  <si>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</si>
  <si>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</si>
  <si>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</si>
  <si>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</si>
  <si>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</si>
  <si>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</si>
  <si>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</si>
  <si>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</si>
  <si>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</si>
  <si>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</si>
  <si>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</si>
  <si>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</si>
  <si>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</si>
  <si>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</si>
  <si>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</si>
  <si>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</si>
  <si>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</si>
  <si>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</si>
  <si>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</si>
  <si>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</si>
  <si>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</si>
  <si>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</si>
  <si>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</si>
  <si>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</si>
  <si>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</si>
  <si>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</si>
  <si>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</si>
  <si>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</si>
  <si>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</si>
  <si>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</si>
  <si>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</si>
  <si>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</si>
  <si>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</si>
  <si>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</si>
  <si>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</si>
  <si>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</si>
  <si>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</si>
  <si>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</si>
  <si>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</si>
  <si>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</si>
  <si>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</si>
  <si>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</si>
  <si>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</si>
  <si>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</si>
  <si>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</si>
  <si>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</si>
  <si>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</si>
  <si>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</si>
  <si>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</si>
  <si>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</si>
  <si>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</si>
  <si>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</si>
  <si>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</si>
  <si>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</si>
  <si>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</si>
  <si>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</si>
  <si>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</si>
  <si>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</si>
  <si>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</si>
  <si>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</si>
  <si>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</si>
  <si>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</si>
  <si>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</si>
  <si>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</si>
  <si>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</si>
  <si>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</si>
  <si>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</si>
  <si>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</si>
  <si>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</si>
  <si>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</si>
  <si>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</si>
  <si>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</si>
  <si>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</si>
  <si>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</si>
  <si>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</si>
  <si>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</si>
  <si>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</si>
  <si>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</si>
  <si>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</si>
  <si>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</si>
  <si>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</si>
  <si>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</si>
  <si>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</si>
  <si>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</si>
  <si>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</si>
  <si>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</si>
  <si>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</si>
  <si>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</si>
  <si>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</si>
  <si>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</si>
  <si>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</si>
  <si>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</si>
  <si>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</si>
  <si>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</si>
  <si>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</si>
  <si>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</si>
  <si>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</si>
  <si>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</si>
  <si>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</si>
  <si>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</si>
  <si>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</si>
  <si>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</si>
  <si>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</si>
  <si>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</si>
  <si>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</si>
  <si>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</si>
  <si>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</si>
  <si>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</si>
  <si>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</si>
  <si>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</si>
  <si>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</si>
  <si>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</si>
  <si>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</si>
  <si>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</si>
  <si>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</si>
  <si>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</si>
  <si>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</si>
  <si>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</si>
  <si>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</si>
  <si>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</si>
  <si>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</si>
  <si>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</si>
  <si>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</si>
  <si>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</si>
  <si>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</si>
  <si>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</si>
  <si>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</si>
  <si>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</si>
  <si>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</si>
  <si>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</si>
  <si>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</si>
  <si>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</si>
  <si>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</si>
  <si>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</si>
  <si>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</si>
  <si>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</si>
  <si>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</si>
  <si>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</si>
  <si>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</si>
  <si>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</si>
  <si>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</si>
  <si>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</si>
  <si>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</si>
  <si>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</si>
  <si>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</si>
  <si>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</si>
  <si>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</si>
  <si>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</si>
  <si>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</si>
  <si>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</si>
  <si>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</si>
  <si>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</si>
  <si>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</si>
  <si>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</si>
  <si>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</si>
  <si>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</si>
  <si>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</si>
  <si>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</si>
  <si>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</si>
  <si>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</si>
  <si>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</si>
  <si>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</si>
  <si>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</si>
  <si>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</si>
  <si>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</si>
  <si>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</si>
  <si>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</si>
  <si>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</si>
  <si>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</si>
  <si>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</si>
  <si>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</si>
  <si>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</si>
  <si>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</si>
  <si>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</si>
  <si>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</si>
  <si>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</si>
  <si>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</si>
  <si>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</si>
  <si>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</si>
  <si>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</si>
  <si>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</si>
  <si>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</si>
  <si>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</si>
  <si>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</si>
  <si>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</si>
  <si>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</si>
  <si>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</si>
  <si>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</si>
  <si>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</si>
  <si>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</si>
  <si>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</si>
  <si>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</si>
  <si>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</si>
  <si>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</si>
  <si>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</si>
  <si>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</si>
  <si>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</si>
  <si>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</si>
  <si>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</si>
  <si>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</si>
  <si>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</si>
  <si>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</si>
  <si>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</si>
  <si>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</si>
  <si>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</si>
  <si>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</si>
  <si>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</si>
  <si>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</si>
  <si>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</si>
  <si>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</si>
  <si>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</si>
  <si>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</si>
  <si>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</si>
  <si>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</si>
  <si>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</si>
  <si>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</si>
  <si>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</si>
  <si>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</si>
  <si>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</si>
  <si>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</si>
  <si>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</si>
  <si>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</si>
  <si>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</si>
  <si>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</si>
  <si>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</si>
  <si>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</si>
  <si>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</si>
  <si>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</si>
  <si>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</si>
  <si>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</si>
  <si>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</si>
  <si>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</si>
  <si>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</si>
  <si>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</si>
  <si>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</si>
  <si>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</si>
  <si>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</si>
  <si>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</si>
  <si>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</si>
  <si>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</si>
  <si>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</si>
  <si>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</si>
  <si>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</si>
  <si>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</si>
  <si>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</si>
  <si>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</si>
  <si>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</si>
  <si>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</si>
  <si>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</si>
  <si>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</si>
  <si>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</si>
  <si>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</si>
  <si>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</si>
  <si>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</si>
  <si>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</si>
  <si>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</si>
  <si>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</si>
  <si>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</si>
  <si>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</si>
  <si>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</si>
  <si>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</si>
  <si>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</si>
  <si>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</si>
  <si>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</si>
  <si>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</si>
  <si>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</si>
  <si>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</si>
  <si>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</si>
  <si>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</si>
  <si>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</si>
  <si>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</si>
  <si>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</si>
  <si>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</si>
  <si>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</si>
  <si>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</si>
  <si>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</si>
  <si>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</si>
  <si>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</si>
  <si>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</si>
  <si>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</si>
  <si>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</si>
  <si>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</si>
  <si>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</si>
  <si>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</si>
  <si>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</si>
  <si>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</si>
  <si>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</si>
  <si>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</si>
  <si>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</si>
  <si>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</si>
  <si>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</si>
  <si>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</si>
  <si>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</si>
  <si>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</si>
  <si>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</si>
  <si>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</si>
  <si>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</si>
  <si>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</si>
  <si>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</si>
  <si>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</si>
  <si>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</si>
  <si>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</si>
  <si>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</si>
  <si>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</si>
  <si>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</si>
  <si>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</si>
  <si>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</si>
  <si>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</si>
  <si>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</si>
  <si>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</si>
  <si>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</si>
  <si>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</si>
  <si>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</si>
  <si>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</si>
  <si>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</si>
  <si>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</si>
  <si>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</si>
  <si>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</si>
  <si>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</si>
  <si>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</si>
  <si>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</si>
  <si>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</si>
  <si>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</si>
  <si>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</si>
  <si>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</si>
  <si>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</si>
  <si>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</si>
  <si>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</si>
  <si>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</si>
  <si>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</si>
  <si>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</si>
  <si>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</si>
  <si>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</si>
  <si>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</si>
  <si>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</si>
  <si>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</si>
  <si>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</si>
  <si>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</si>
  <si>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</si>
  <si>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</si>
  <si>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</si>
  <si>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</si>
  <si>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</si>
  <si>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</si>
  <si>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</si>
  <si>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</si>
  <si>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</si>
  <si>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</si>
  <si>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</si>
  <si>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</si>
  <si>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</si>
  <si>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</si>
  <si>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</si>
  <si>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</si>
  <si>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</si>
  <si>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</si>
  <si>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</si>
  <si>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</si>
  <si>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</si>
  <si>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</si>
  <si>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</si>
  <si>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</si>
  <si>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</si>
  <si>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</si>
  <si>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</si>
  <si>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</si>
  <si>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</si>
  <si>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</si>
  <si>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</si>
  <si>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</si>
  <si>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</si>
  <si>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</si>
  <si>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</si>
  <si>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</si>
  <si>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</si>
  <si>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</si>
  <si>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</si>
  <si>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</si>
  <si>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</si>
  <si>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</si>
  <si>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</si>
  <si>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</si>
  <si>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</si>
  <si>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</si>
  <si>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</si>
  <si>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</si>
  <si>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</si>
  <si>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</si>
  <si>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</si>
  <si>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</si>
  <si>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</si>
  <si>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</si>
  <si>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</si>
  <si>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</si>
  <si>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</si>
  <si>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</si>
  <si>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</si>
  <si>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</si>
  <si>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</si>
  <si>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</si>
  <si>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</si>
  <si>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</si>
  <si>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</si>
  <si>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</si>
  <si>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</si>
  <si>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</si>
  <si>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</si>
  <si>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</si>
  <si>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</si>
  <si>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</si>
  <si>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</si>
  <si>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</si>
  <si>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</si>
  <si>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</si>
  <si>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</si>
  <si>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</si>
  <si>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</si>
  <si>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</si>
  <si>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</si>
  <si>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</si>
  <si>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</si>
  <si>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</si>
  <si>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</si>
  <si>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</si>
  <si>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</si>
  <si>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</si>
  <si>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</si>
  <si>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</si>
  <si>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</si>
  <si>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</si>
  <si>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</si>
  <si>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</si>
  <si>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</si>
  <si>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</si>
  <si>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</si>
  <si>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</si>
  <si>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</si>
  <si>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</si>
  <si>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</si>
  <si>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</si>
  <si>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</si>
  <si>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</si>
  <si>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</si>
  <si>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</si>
  <si>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</si>
  <si>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</si>
  <si>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</si>
  <si>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</si>
  <si>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</si>
  <si>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</si>
  <si>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</si>
  <si>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</si>
  <si>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</si>
  <si>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</si>
  <si>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</si>
  <si>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</si>
  <si>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</si>
  <si>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</si>
  <si>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</si>
  <si>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</si>
  <si>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</si>
  <si>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</si>
  <si>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</si>
  <si>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</si>
  <si>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</si>
  <si>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</si>
  <si>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</si>
  <si>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</si>
  <si>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</si>
  <si>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</si>
  <si>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</si>
  <si>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</si>
  <si>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</si>
  <si>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</si>
  <si>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</si>
  <si>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</si>
  <si>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</si>
  <si>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</si>
  <si>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</si>
  <si>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</si>
  <si>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</si>
  <si>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</si>
  <si>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</si>
  <si>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</si>
  <si>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</si>
  <si>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</si>
  <si>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</si>
  <si>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</si>
  <si>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</si>
  <si>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</si>
  <si>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</si>
  <si>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</si>
  <si>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</si>
  <si>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</si>
  <si>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</si>
  <si>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</si>
  <si>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</si>
  <si>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</si>
  <si>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</si>
  <si>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</si>
  <si>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</si>
  <si>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</si>
  <si>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</si>
  <si>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</si>
  <si>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</si>
  <si>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</si>
  <si>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</si>
  <si>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</si>
  <si>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</si>
  <si>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</si>
  <si>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</si>
  <si>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</si>
  <si>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</si>
  <si>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</si>
  <si>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</si>
  <si>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</si>
  <si>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</si>
  <si>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</si>
  <si>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</si>
  <si>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</si>
  <si>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</si>
  <si>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</si>
  <si>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</si>
  <si>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</si>
  <si>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</si>
  <si>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</si>
  <si>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</si>
  <si>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</si>
  <si>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</si>
  <si>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</si>
  <si>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</si>
  <si>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</si>
  <si>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</si>
  <si>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</si>
  <si>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</si>
  <si>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</si>
  <si>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</si>
  <si>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</si>
  <si>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</si>
  <si>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</si>
  <si>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</si>
  <si>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</si>
  <si>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</si>
  <si>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</si>
  <si>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</si>
  <si>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</si>
  <si>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</si>
  <si>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</si>
  <si>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</si>
  <si>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</si>
  <si>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</si>
  <si>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</si>
  <si>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</si>
  <si>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</si>
  <si>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</si>
  <si>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</si>
  <si>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</si>
  <si>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</si>
  <si>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</si>
  <si>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</si>
  <si>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</si>
  <si>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</si>
  <si>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</si>
  <si>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</si>
  <si>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</si>
  <si>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</si>
  <si>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</si>
  <si>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</si>
  <si>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</si>
  <si>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</si>
  <si>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</si>
  <si>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</si>
  <si>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</si>
  <si>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</si>
  <si>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</si>
  <si>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</si>
  <si>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</si>
  <si>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</si>
  <si>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</si>
  <si>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</si>
  <si>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</si>
  <si>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</si>
  <si>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</si>
  <si>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</si>
  <si>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</si>
  <si>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</si>
  <si>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</si>
  <si>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</si>
  <si>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</si>
  <si>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</si>
  <si>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</si>
  <si>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</si>
  <si>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</si>
  <si>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</si>
  <si>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</si>
  <si>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</si>
  <si>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</si>
  <si>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</si>
  <si>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</si>
  <si>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</si>
  <si>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</si>
  <si>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</si>
  <si>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</si>
  <si>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</si>
  <si>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</si>
  <si>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</si>
  <si>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</si>
  <si>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</si>
  <si>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</si>
  <si>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</si>
  <si>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</si>
  <si>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</si>
  <si>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</si>
  <si>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</si>
  <si>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</si>
  <si>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</si>
  <si>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</si>
  <si>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</si>
  <si>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</si>
  <si>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</si>
  <si>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</si>
  <si>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</si>
  <si>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</si>
  <si>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</si>
  <si>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</si>
  <si>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</si>
  <si>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</si>
  <si>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</si>
  <si>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</si>
  <si>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</si>
  <si>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</si>
  <si>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</si>
  <si>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</si>
  <si>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</si>
  <si>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</si>
  <si>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</si>
  <si>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</si>
  <si>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</si>
  <si>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</si>
  <si>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</si>
  <si>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</si>
  <si>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</si>
  <si>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</si>
  <si>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</si>
  <si>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</si>
  <si>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</si>
  <si>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</si>
  <si>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</si>
  <si>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</si>
  <si>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</si>
  <si>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</si>
  <si>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</si>
  <si>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</si>
  <si>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</si>
  <si>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</si>
  <si>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</si>
  <si>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</si>
  <si>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</si>
  <si>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</si>
  <si>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</si>
  <si>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</si>
  <si>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</si>
  <si>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</si>
  <si>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</si>
  <si>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</si>
  <si>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</si>
  <si>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</si>
  <si>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</si>
  <si>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</si>
  <si>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</si>
  <si>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</si>
  <si>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</si>
  <si>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</si>
  <si>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</si>
  <si>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</si>
  <si>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</si>
  <si>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</si>
  <si>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</si>
  <si>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</si>
  <si>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</si>
  <si>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</si>
  <si>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</si>
  <si>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</si>
  <si>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</si>
  <si>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</si>
  <si>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</si>
  <si>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</si>
  <si>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</si>
  <si>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</si>
  <si>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</si>
  <si>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</si>
  <si>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</si>
  <si>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</si>
  <si>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</si>
  <si>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</si>
  <si>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</si>
  <si>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</si>
  <si>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</si>
  <si>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</si>
  <si>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</si>
  <si>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</si>
  <si>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</si>
  <si>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</si>
  <si>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</si>
  <si>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</si>
  <si>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</si>
  <si>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</si>
  <si>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</si>
  <si>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</si>
  <si>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</si>
  <si>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</si>
  <si>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</si>
  <si>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</si>
  <si>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</si>
  <si>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</si>
  <si>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</si>
  <si>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</si>
  <si>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</si>
  <si>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</si>
  <si>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</si>
  <si>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</si>
  <si>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</si>
  <si>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</si>
  <si>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</si>
  <si>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</si>
  <si>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</si>
  <si>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</si>
  <si>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</si>
  <si>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</si>
  <si>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</si>
  <si>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</si>
  <si>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</si>
  <si>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</si>
  <si>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</si>
  <si>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</si>
  <si>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</si>
  <si>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</si>
  <si>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</si>
  <si>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</si>
  <si>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</si>
  <si>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</si>
  <si>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</si>
  <si>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</si>
  <si>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</si>
  <si>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</si>
  <si>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</si>
  <si>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</si>
  <si>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</si>
  <si>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</si>
  <si>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</si>
  <si>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</si>
  <si>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</si>
  <si>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</si>
  <si>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</si>
  <si>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</si>
  <si>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</si>
  <si>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</si>
  <si>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</si>
  <si>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</si>
  <si>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</si>
  <si>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</si>
  <si>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</si>
  <si>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</si>
  <si>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</si>
  <si>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</si>
  <si>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</si>
  <si>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</si>
  <si>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</si>
  <si>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</si>
  <si>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</si>
  <si>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</si>
  <si>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</si>
  <si>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</si>
  <si>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</si>
  <si>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</si>
  <si>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</si>
  <si>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</si>
  <si>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</si>
  <si>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</si>
  <si>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</si>
  <si>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</si>
  <si>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</si>
  <si>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</si>
  <si>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</si>
  <si>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</si>
  <si>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</si>
  <si>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</si>
  <si>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</si>
  <si>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</si>
  <si>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</si>
  <si>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</si>
  <si>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</si>
  <si>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</si>
  <si>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</si>
  <si>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</si>
  <si>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</si>
  <si>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</si>
  <si>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</si>
  <si>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</si>
  <si>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</si>
  <si>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</si>
  <si>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</si>
  <si>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</si>
  <si>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</si>
  <si>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</si>
  <si>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</si>
  <si>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</si>
  <si>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</si>
  <si>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</si>
  <si>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</si>
  <si>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</si>
  <si>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</si>
  <si>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</si>
  <si>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</si>
  <si>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</si>
  <si>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</si>
  <si>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</si>
  <si>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</si>
  <si>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</si>
  <si>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</si>
  <si>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</si>
  <si>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</si>
  <si>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</si>
  <si>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</si>
  <si>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</si>
  <si>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</si>
  <si>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</si>
  <si>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</si>
  <si>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</si>
  <si>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</si>
  <si>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</si>
  <si>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</si>
  <si>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</si>
  <si>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</si>
  <si>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</si>
  <si>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</si>
  <si>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</si>
  <si>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</si>
  <si>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</si>
  <si>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</si>
  <si>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</si>
  <si>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</si>
  <si>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</si>
  <si>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</si>
  <si>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</si>
  <si>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</si>
  <si>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</si>
  <si>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</si>
  <si>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</si>
  <si>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</si>
  <si>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</si>
  <si>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</si>
  <si>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</si>
  <si>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</si>
  <si>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</si>
  <si>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</si>
  <si>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</si>
  <si>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</si>
  <si>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</si>
  <si>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</si>
  <si>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</si>
  <si>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</si>
  <si>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</si>
  <si>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</si>
  <si>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</si>
  <si>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</si>
  <si>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</si>
  <si>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</si>
  <si>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</si>
  <si>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</si>
  <si>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</si>
  <si>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</si>
  <si>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</si>
  <si>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</si>
  <si>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</si>
  <si>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</si>
  <si>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</si>
  <si>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</si>
  <si>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</si>
  <si>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</si>
  <si>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</si>
  <si>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</si>
  <si>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</si>
  <si>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</si>
  <si>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</si>
  <si>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</si>
  <si>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</si>
  <si>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</si>
  <si>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</si>
  <si>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</si>
  <si>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</si>
  <si>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</si>
  <si>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</si>
  <si>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</si>
  <si>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</si>
  <si>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</si>
  <si>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</si>
  <si>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</si>
  <si>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</si>
  <si>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</si>
  <si>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</si>
  <si>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</si>
  <si>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</si>
  <si>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</si>
  <si>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</si>
  <si>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</si>
  <si>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</si>
  <si>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</si>
  <si>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</si>
  <si>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</si>
  <si>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</si>
  <si>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</si>
  <si>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</si>
  <si>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</si>
  <si>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</si>
  <si>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</si>
  <si>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</si>
  <si>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</si>
  <si>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</si>
  <si>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</si>
  <si>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</si>
  <si>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</si>
  <si>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</si>
  <si>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</si>
  <si>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</si>
  <si>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</si>
  <si>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</si>
  <si>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</si>
  <si>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</si>
  <si>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</si>
  <si>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</si>
  <si>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</si>
  <si>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</si>
  <si>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</si>
  <si>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</si>
  <si>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</si>
  <si>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</si>
  <si>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</si>
  <si>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</si>
  <si>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</si>
  <si>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</si>
  <si>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</si>
  <si>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</si>
  <si>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</si>
  <si>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</si>
  <si>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</si>
  <si>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</si>
  <si>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</si>
  <si>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</si>
  <si>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</si>
  <si>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</si>
  <si>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</si>
  <si>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</si>
  <si>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</si>
  <si>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</si>
  <si>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</si>
  <si>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</si>
  <si>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</si>
  <si>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</si>
  <si>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</si>
  <si>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</si>
  <si>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</si>
  <si>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</si>
  <si>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</si>
  <si>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</si>
  <si>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</si>
  <si>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</si>
  <si>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</si>
  <si>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</si>
  <si>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</si>
  <si>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</si>
  <si>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</si>
  <si>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</si>
  <si>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</si>
  <si>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</si>
  <si>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</si>
  <si>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</si>
  <si>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</si>
  <si>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</si>
  <si>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</si>
  <si>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</si>
  <si>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</si>
  <si>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</si>
  <si>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</si>
  <si>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</si>
  <si>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</si>
  <si>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</si>
  <si>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</si>
  <si>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</si>
  <si>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</si>
  <si>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</si>
  <si>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</si>
  <si>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</si>
  <si>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</si>
  <si>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</si>
  <si>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</si>
  <si>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</si>
  <si>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</si>
  <si>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</si>
  <si>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</si>
  <si>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</si>
  <si>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</si>
  <si>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</si>
  <si>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</si>
  <si>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</si>
  <si>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</si>
  <si>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</si>
  <si>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</si>
  <si>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</si>
  <si>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</si>
  <si>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</si>
  <si>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</si>
  <si>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</si>
  <si>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</si>
  <si>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</si>
  <si>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</si>
  <si>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</si>
  <si>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</si>
  <si>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</si>
  <si>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</si>
  <si>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</si>
  <si>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</si>
  <si>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</si>
  <si>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</si>
  <si>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</si>
  <si>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</si>
  <si>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</si>
  <si>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</si>
  <si>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</si>
  <si>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</si>
  <si>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</si>
  <si>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</si>
  <si>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</si>
  <si>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</si>
  <si>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</si>
  <si>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</si>
  <si>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</si>
  <si>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</si>
  <si>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</si>
  <si>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</si>
  <si>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</si>
  <si>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</si>
  <si>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</si>
  <si>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</si>
  <si>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</si>
  <si>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</si>
  <si>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</si>
  <si>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</si>
  <si>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</si>
  <si>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</si>
  <si>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</si>
  <si>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</si>
  <si>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</si>
  <si>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</si>
  <si>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</si>
  <si>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</si>
  <si>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</si>
  <si>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</si>
  <si>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</si>
  <si>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</si>
  <si>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</si>
  <si>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</si>
  <si>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</si>
  <si>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</si>
  <si>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</si>
  <si>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</si>
  <si>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</si>
  <si>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</si>
  <si>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</si>
  <si>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</si>
  <si>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</si>
  <si>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</si>
  <si>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</si>
  <si>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</si>
  <si>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</si>
  <si>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</si>
  <si>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</si>
  <si>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</si>
  <si>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</si>
  <si>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</si>
  <si>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</si>
  <si>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</si>
  <si>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</si>
  <si>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</si>
  <si>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</si>
  <si>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</si>
  <si>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</si>
  <si>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</si>
  <si>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</si>
  <si>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</si>
  <si>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</si>
  <si>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</si>
  <si>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</si>
  <si>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</si>
  <si>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</si>
  <si>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</si>
  <si>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</si>
  <si>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</si>
  <si>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</si>
  <si>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</si>
  <si>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</si>
  <si>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</si>
  <si>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</si>
  <si>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</si>
  <si>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</si>
  <si>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</si>
  <si>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</si>
  <si>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</si>
  <si>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</si>
  <si>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</si>
  <si>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</si>
  <si>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</si>
  <si>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</si>
  <si>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</si>
  <si>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</si>
  <si>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</si>
  <si>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</si>
  <si>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</si>
  <si>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</si>
  <si>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</si>
  <si>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</si>
  <si>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</si>
  <si>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</si>
  <si>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</si>
  <si>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</si>
  <si>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</si>
  <si>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</si>
  <si>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</si>
  <si>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</si>
  <si>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</si>
  <si>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</si>
  <si>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</si>
  <si>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</si>
  <si>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</si>
  <si>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</si>
  <si>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</si>
  <si>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</si>
  <si>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</si>
  <si>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</si>
  <si>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</si>
  <si>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</si>
  <si>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</si>
  <si>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</si>
  <si>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</si>
  <si>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</si>
  <si>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</si>
  <si>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</si>
  <si>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</si>
  <si>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</si>
  <si>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</si>
  <si>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</si>
  <si>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</si>
  <si>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</si>
  <si>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</si>
  <si>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</si>
  <si>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</si>
  <si>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</si>
  <si>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</si>
  <si>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</si>
  <si>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</si>
  <si>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</si>
  <si>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</si>
  <si>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</si>
  <si>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</si>
  <si>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</si>
  <si>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</si>
  <si>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</si>
  <si>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</si>
  <si>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</si>
  <si>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</si>
  <si>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</si>
  <si>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</si>
  <si>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</si>
  <si>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</si>
  <si>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</si>
  <si>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</si>
  <si>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</si>
  <si>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</si>
  <si>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</si>
  <si>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</si>
  <si>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</si>
  <si>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</si>
  <si>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</si>
  <si>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</si>
  <si>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</si>
  <si>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</si>
  <si>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</si>
  <si>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</si>
  <si>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</si>
  <si>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</si>
  <si>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</si>
  <si>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</si>
  <si>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</si>
  <si>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</si>
  <si>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</si>
  <si>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</si>
  <si>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</si>
  <si>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</si>
  <si>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</si>
  <si>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</si>
  <si>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</si>
  <si>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</si>
  <si>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</si>
  <si>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</si>
  <si>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</si>
  <si>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</si>
  <si>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</si>
  <si>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</si>
  <si>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</si>
  <si>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</si>
  <si>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</si>
  <si>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</si>
  <si>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</si>
  <si>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</si>
  <si>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</si>
  <si>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</si>
  <si>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</si>
  <si>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</si>
  <si>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</si>
  <si>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</si>
  <si>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</si>
  <si>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</si>
  <si>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</si>
  <si>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</si>
  <si>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</si>
  <si>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</si>
  <si>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</si>
  <si>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</si>
  <si>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</si>
  <si>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</si>
  <si>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</si>
  <si>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</si>
  <si>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</si>
  <si>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</si>
  <si>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</si>
  <si>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</si>
  <si>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</si>
  <si>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</si>
  <si>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</si>
  <si>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</si>
  <si>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</si>
  <si>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</si>
  <si>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</si>
  <si>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</si>
  <si>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</si>
  <si>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</si>
  <si>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</si>
  <si>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</si>
  <si>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</si>
  <si>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</si>
  <si>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</si>
  <si>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</si>
  <si>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</si>
  <si>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</si>
  <si>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</si>
  <si>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</si>
  <si>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</si>
  <si>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</si>
  <si>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</si>
  <si>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</si>
  <si>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</si>
  <si>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</si>
  <si>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</si>
  <si>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</si>
  <si>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</si>
  <si>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</si>
  <si>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</si>
  <si>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</si>
  <si>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</si>
  <si>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</si>
  <si>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</si>
  <si>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</si>
  <si>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</si>
  <si>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</si>
  <si>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</si>
  <si>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</si>
  <si>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</si>
  <si>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</si>
  <si>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</si>
  <si>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</si>
  <si>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</si>
  <si>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</si>
  <si>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</si>
  <si>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</si>
  <si>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</si>
  <si>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</si>
  <si>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</si>
  <si>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</si>
  <si>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</si>
  <si>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</si>
  <si>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</si>
  <si>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</si>
  <si>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</si>
  <si>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</si>
  <si>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</si>
  <si>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</si>
  <si>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</si>
  <si>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</si>
  <si>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</si>
  <si>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</si>
  <si>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</si>
  <si>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</si>
  <si>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</si>
  <si>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</si>
  <si>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</si>
  <si>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</si>
  <si>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</si>
  <si>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</si>
  <si>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</si>
  <si>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</si>
  <si>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</si>
  <si>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</si>
  <si>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</si>
  <si>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</si>
  <si>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</si>
  <si>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</si>
  <si>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</si>
  <si>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</si>
  <si>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</si>
  <si>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</si>
  <si>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</si>
  <si>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</si>
  <si>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</si>
  <si>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</si>
  <si>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</si>
  <si>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</si>
  <si>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</si>
  <si>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</si>
  <si>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</si>
  <si>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</si>
  <si>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</si>
  <si>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</si>
  <si>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</si>
  <si>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</si>
  <si>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</si>
  <si>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</si>
  <si>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</si>
  <si>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</si>
  <si>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</si>
  <si>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</si>
  <si>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</si>
  <si>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</si>
  <si>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</si>
  <si>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</si>
  <si>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</si>
  <si>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</si>
  <si>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</si>
  <si>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</si>
  <si>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</si>
  <si>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</si>
  <si>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</si>
  <si>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</si>
  <si>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</si>
  <si>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</si>
  <si>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</si>
  <si>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</si>
  <si>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</si>
  <si>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</si>
  <si>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</si>
  <si>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</si>
  <si>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</si>
  <si>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</si>
  <si>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</si>
  <si>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</si>
  <si>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</si>
  <si>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</si>
  <si>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</si>
  <si>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</si>
  <si>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</si>
  <si>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</si>
  <si>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</si>
  <si>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</si>
  <si>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</si>
  <si>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</si>
  <si>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</si>
  <si>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</si>
  <si>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</si>
  <si>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</si>
  <si>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</si>
  <si>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</si>
  <si>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</si>
  <si>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</si>
  <si>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</si>
  <si>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</si>
  <si>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</si>
  <si>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</si>
  <si>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</si>
  <si>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</si>
  <si>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</si>
  <si>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</si>
  <si>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</si>
  <si>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</si>
  <si>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</si>
  <si>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</si>
  <si>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</si>
  <si>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</si>
  <si>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</si>
  <si>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</si>
  <si>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</si>
  <si>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</si>
  <si>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</si>
  <si>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</si>
  <si>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</si>
  <si>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</si>
  <si>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</si>
  <si>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</si>
  <si>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</si>
  <si>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</si>
  <si>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</si>
  <si>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</si>
  <si>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</si>
  <si>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</si>
  <si>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</si>
  <si>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</si>
  <si>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</si>
  <si>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</si>
  <si>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</si>
  <si>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</si>
  <si>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</si>
  <si>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</si>
  <si>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</si>
  <si>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</si>
  <si>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</si>
  <si>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</si>
  <si>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</si>
  <si>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</si>
  <si>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</si>
  <si>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</si>
  <si>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</si>
  <si>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</si>
  <si>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</si>
  <si>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</si>
  <si>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</si>
  <si>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</si>
  <si>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</si>
  <si>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</si>
  <si>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</si>
  <si>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</si>
  <si>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</si>
  <si>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</si>
  <si>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</si>
  <si>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</si>
  <si>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</si>
  <si>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</si>
  <si>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</si>
  <si>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</si>
  <si>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</si>
  <si>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</si>
  <si>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</si>
  <si>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</si>
  <si>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</si>
  <si>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</si>
  <si>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</si>
  <si>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</si>
  <si>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</si>
  <si>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</si>
  <si>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</si>
  <si>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</si>
  <si>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</si>
  <si>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</si>
  <si>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</si>
  <si>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</si>
  <si>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</si>
  <si>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</si>
  <si>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</si>
  <si>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</si>
  <si>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</si>
  <si>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</si>
  <si>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</si>
  <si>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</si>
  <si>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</si>
  <si>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</si>
  <si>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</si>
  <si>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</si>
  <si>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</si>
  <si>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</si>
  <si>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</si>
  <si>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</si>
  <si>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</si>
  <si>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</si>
  <si>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</si>
  <si>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</si>
  <si>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</si>
  <si>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</si>
  <si>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</si>
  <si>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</si>
  <si>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</si>
  <si>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</si>
  <si>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</si>
  <si>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</si>
  <si>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</si>
  <si>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</si>
  <si>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</si>
  <si>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</si>
  <si>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</si>
  <si>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</si>
  <si>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</si>
  <si>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</si>
  <si>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</si>
  <si>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</si>
  <si>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</si>
  <si>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</si>
  <si>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</si>
  <si>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</si>
  <si>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</si>
  <si>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</si>
  <si>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</si>
  <si>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</si>
  <si>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</si>
  <si>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</si>
  <si>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</si>
  <si>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</si>
  <si>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</si>
  <si>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</si>
  <si>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</si>
  <si>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</si>
  <si>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</si>
  <si>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</si>
  <si>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</si>
  <si>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</si>
  <si>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</si>
  <si>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</si>
  <si>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</si>
  <si>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</si>
  <si>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</si>
  <si>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</si>
  <si>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</si>
  <si>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</si>
  <si>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</si>
  <si>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</si>
  <si>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</si>
  <si>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</si>
  <si>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</si>
  <si>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</si>
  <si>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</si>
  <si>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</si>
  <si>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</si>
  <si>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</si>
  <si>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</si>
  <si>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</si>
  <si>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</si>
  <si>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</si>
  <si>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</si>
  <si>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</si>
  <si>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</si>
  <si>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</si>
  <si>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</si>
  <si>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</si>
  <si>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</si>
  <si>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</si>
  <si>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</si>
  <si>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</si>
  <si>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</si>
  <si>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</si>
  <si>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</si>
  <si>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</si>
  <si>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</si>
  <si>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</si>
  <si>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</si>
  <si>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</si>
  <si>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</si>
  <si>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</si>
  <si>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</si>
  <si>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</si>
  <si>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</si>
  <si>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</si>
  <si>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</si>
  <si>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</si>
  <si>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</si>
  <si>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</si>
  <si>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</si>
  <si>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</si>
  <si>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</si>
  <si>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</si>
  <si>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</si>
  <si>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</si>
  <si>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</si>
  <si>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</si>
  <si>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</si>
  <si>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</si>
  <si>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</si>
  <si>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</si>
  <si>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</si>
  <si>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</si>
  <si>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</si>
  <si>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</si>
  <si>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</si>
  <si>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</si>
  <si>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</si>
  <si>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</si>
  <si>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</si>
  <si>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</si>
  <si>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</si>
  <si>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</si>
  <si>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</si>
  <si>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</si>
  <si>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</si>
  <si>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</si>
  <si>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</si>
  <si>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</si>
  <si>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</si>
  <si>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</si>
  <si>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</si>
  <si>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</si>
  <si>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</si>
  <si>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</si>
  <si>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</si>
  <si>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</si>
  <si>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</si>
  <si>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</si>
  <si>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</si>
  <si>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</si>
  <si>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</si>
  <si>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</si>
  <si>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</si>
  <si>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</si>
  <si>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</si>
  <si>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</si>
  <si>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</si>
  <si>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</si>
  <si>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</si>
  <si>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</si>
  <si>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</si>
  <si>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</si>
  <si>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</si>
  <si>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</si>
  <si>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</si>
  <si>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</si>
  <si>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</si>
  <si>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</si>
  <si>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</si>
  <si>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</si>
  <si>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</si>
  <si>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</si>
  <si>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</si>
  <si>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</si>
  <si>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</si>
  <si>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</si>
  <si>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</si>
  <si>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</si>
  <si>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</si>
  <si>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</si>
  <si>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</si>
  <si>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</si>
  <si>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</si>
  <si>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</si>
  <si>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</si>
  <si>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</si>
  <si>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</si>
  <si>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</si>
  <si>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</si>
  <si>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</si>
  <si>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</si>
  <si>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</si>
  <si>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</si>
  <si>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</si>
  <si>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</si>
  <si>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</si>
  <si>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</si>
  <si>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</si>
  <si>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</si>
  <si>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</si>
  <si>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</si>
  <si>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</si>
  <si>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</si>
  <si>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</si>
  <si>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</si>
  <si>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</si>
  <si>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</si>
  <si>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</si>
  <si>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</si>
  <si>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</si>
  <si>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</si>
  <si>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</si>
  <si>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</si>
  <si>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</si>
  <si>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</si>
  <si>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</si>
  <si>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</si>
  <si>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</si>
  <si>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</si>
  <si>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</si>
  <si>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</si>
  <si>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</si>
  <si>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</si>
  <si>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</si>
  <si>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</si>
  <si>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</si>
  <si>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</si>
  <si>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</si>
  <si>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</si>
  <si>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</si>
  <si>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</si>
  <si>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</si>
  <si>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</si>
  <si>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</si>
  <si>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</si>
  <si>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</si>
  <si>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</si>
  <si>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</si>
  <si>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</si>
  <si>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</si>
  <si>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</si>
  <si>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</si>
  <si>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</si>
  <si>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</si>
  <si>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</si>
  <si>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</si>
  <si>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</si>
  <si>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</si>
  <si>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</si>
  <si>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</si>
  <si>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</si>
  <si>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</si>
  <si>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</si>
  <si>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</si>
  <si>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</si>
  <si>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</si>
  <si>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</si>
  <si>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</si>
  <si>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</si>
  <si>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</si>
  <si>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</si>
  <si>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</si>
  <si>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</si>
  <si>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</si>
  <si>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</si>
  <si>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</si>
  <si>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</si>
  <si>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</si>
  <si>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</si>
  <si>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</si>
  <si>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</si>
  <si>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</si>
  <si>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</si>
  <si>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</si>
  <si>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</si>
  <si>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</si>
  <si>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</si>
  <si>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</si>
  <si>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</si>
  <si>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</si>
  <si>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</si>
  <si>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</si>
  <si>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</si>
  <si>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</si>
  <si>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</si>
  <si>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</si>
  <si>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</si>
  <si>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</si>
  <si>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</si>
  <si>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</si>
  <si>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</si>
  <si>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</si>
  <si>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</si>
  <si>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</si>
  <si>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</si>
  <si>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</si>
  <si>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</si>
  <si>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</si>
  <si>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</si>
  <si>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</si>
  <si>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</si>
  <si>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</si>
  <si>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</si>
  <si>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</si>
  <si>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</si>
  <si>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</si>
  <si>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</si>
  <si>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</si>
  <si>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</si>
  <si>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</si>
  <si>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</si>
  <si>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</si>
  <si>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</si>
  <si>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</si>
  <si>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</si>
  <si>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</si>
  <si>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</si>
  <si>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</si>
  <si>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</si>
  <si>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</si>
  <si>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</si>
  <si>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</si>
  <si>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</si>
  <si>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</si>
  <si>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</si>
  <si>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</si>
  <si>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</si>
  <si>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</si>
  <si>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</si>
  <si>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</si>
  <si>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</si>
  <si>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</si>
  <si>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</si>
  <si>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</si>
  <si>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</si>
  <si>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</si>
  <si>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</si>
  <si>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</si>
  <si>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</si>
  <si>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</si>
  <si>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</si>
  <si>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</si>
  <si>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</si>
  <si>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</si>
  <si>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</si>
  <si>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</si>
  <si>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</si>
  <si>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</si>
  <si>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</si>
  <si>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</si>
  <si>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</si>
  <si>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</si>
  <si>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</si>
  <si>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</si>
  <si>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</si>
  <si>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</si>
  <si>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</si>
  <si>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</si>
  <si>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</si>
  <si>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</si>
  <si>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</si>
  <si>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</si>
  <si>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</si>
  <si>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</si>
  <si>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</si>
  <si>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</si>
  <si>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</si>
  <si>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</si>
  <si>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</si>
  <si>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</si>
  <si>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</si>
  <si>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</si>
  <si>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</si>
  <si>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</si>
  <si>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</si>
  <si>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</si>
  <si>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</si>
  <si>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</si>
  <si>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</si>
  <si>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</si>
  <si>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</si>
  <si>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</si>
  <si>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</si>
  <si>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</si>
  <si>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</si>
  <si>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</si>
  <si>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</si>
  <si>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</si>
  <si>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</si>
  <si>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</si>
  <si>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</si>
  <si>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</si>
  <si>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</si>
  <si>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</si>
  <si>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</si>
  <si>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</si>
  <si>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</si>
  <si>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</si>
  <si>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</si>
  <si>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</si>
  <si>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</si>
  <si>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</si>
  <si>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</si>
  <si>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</si>
  <si>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</si>
  <si>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</si>
  <si>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</si>
  <si>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</si>
  <si>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</si>
  <si>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</si>
  <si>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</si>
  <si>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</si>
  <si>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</si>
  <si>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</si>
  <si>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</si>
  <si>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</si>
  <si>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</si>
  <si>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</si>
  <si>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</si>
  <si>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</si>
  <si>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</si>
  <si>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</si>
  <si>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</si>
  <si>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</si>
  <si>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</si>
  <si>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</si>
  <si>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</si>
  <si>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</si>
  <si>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</si>
  <si>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</si>
  <si>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</si>
  <si>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</si>
  <si>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</si>
  <si>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</si>
  <si>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</si>
  <si>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</si>
  <si>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</si>
  <si>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</si>
  <si>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</si>
  <si>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</si>
  <si>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</si>
  <si>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</si>
  <si>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</si>
  <si>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</si>
  <si>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</si>
  <si>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</si>
  <si>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</si>
  <si>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</si>
  <si>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</si>
  <si>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</si>
  <si>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</si>
  <si>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</si>
  <si>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</si>
  <si>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</si>
  <si>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</si>
  <si>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</si>
  <si>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</si>
  <si>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</si>
  <si>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</si>
  <si>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</si>
  <si>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</si>
  <si>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</si>
  <si>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</si>
  <si>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</si>
  <si>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</si>
  <si>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</si>
  <si>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</si>
  <si>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</si>
  <si>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</si>
  <si>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</si>
  <si>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</si>
  <si>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</si>
  <si>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</si>
  <si>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</si>
  <si>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</si>
  <si>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</si>
  <si>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</si>
  <si>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</si>
  <si>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</si>
  <si>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</si>
  <si>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</si>
  <si>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</si>
  <si>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</si>
  <si>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</si>
  <si>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</si>
  <si>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</si>
  <si>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</si>
  <si>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</si>
  <si>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</si>
  <si>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</si>
  <si>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</si>
  <si>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</si>
  <si>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</si>
  <si>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</si>
  <si>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</si>
  <si>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</si>
  <si>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</si>
  <si>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</si>
  <si>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</si>
  <si>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</si>
  <si>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</si>
  <si>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</si>
  <si>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</si>
  <si>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</si>
  <si>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</si>
  <si>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</si>
  <si>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</si>
  <si>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</si>
  <si>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</si>
  <si>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</si>
  <si>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</si>
  <si>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</si>
  <si>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</si>
  <si>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</si>
  <si>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</si>
  <si>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</si>
  <si>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</si>
  <si>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</si>
  <si>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</si>
  <si>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</si>
  <si>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</si>
  <si>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</si>
  <si>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</si>
  <si>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</si>
  <si>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</si>
  <si>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</si>
  <si>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</si>
  <si>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</si>
  <si>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</si>
  <si>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</si>
  <si>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</si>
  <si>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</si>
  <si>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</si>
  <si>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</si>
  <si>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</si>
  <si>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</si>
  <si>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</si>
  <si>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</si>
  <si>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</si>
  <si>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</si>
  <si>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</si>
  <si>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</si>
  <si>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</si>
  <si>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</si>
  <si>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</si>
  <si>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</si>
  <si>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</si>
  <si>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</si>
  <si>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</si>
  <si>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</si>
  <si>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</si>
  <si>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</si>
  <si>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</si>
  <si>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</si>
  <si>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</si>
  <si>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</si>
  <si>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</si>
  <si>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</si>
  <si>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</si>
  <si>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</si>
  <si>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</si>
  <si>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</si>
  <si>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</si>
  <si>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</si>
  <si>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</si>
  <si>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</si>
  <si>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</si>
  <si>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</si>
  <si>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</si>
  <si>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</si>
  <si>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</si>
  <si>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</si>
  <si>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</si>
  <si>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</si>
  <si>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</si>
  <si>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</si>
  <si>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</si>
  <si>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</si>
  <si>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</si>
  <si>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</si>
  <si>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</si>
  <si>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</si>
  <si>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</si>
  <si>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</si>
  <si>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</si>
  <si>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</si>
  <si>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</si>
  <si>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</si>
  <si>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</si>
  <si>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</si>
  <si>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</si>
  <si>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</si>
  <si>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</si>
  <si>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</si>
  <si>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</si>
  <si>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</si>
  <si>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</si>
  <si>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</si>
  <si>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</si>
  <si>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</si>
  <si>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</si>
  <si>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</si>
  <si>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</si>
  <si>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</si>
  <si>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</si>
  <si>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</si>
  <si>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</si>
  <si>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</si>
  <si>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</si>
  <si>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</si>
  <si>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</si>
  <si>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</si>
  <si>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</si>
  <si>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</si>
  <si>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</si>
  <si>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</si>
  <si>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</si>
  <si>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</si>
  <si>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</si>
  <si>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</si>
  <si>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</si>
  <si>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</si>
  <si>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</si>
  <si>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</si>
  <si>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</si>
  <si>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</si>
  <si>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</si>
  <si>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</si>
  <si>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</si>
  <si>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</si>
  <si>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</si>
  <si>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</si>
  <si>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</si>
  <si>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</si>
  <si>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</si>
  <si>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</si>
  <si>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</si>
  <si>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</si>
  <si>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</si>
  <si>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</si>
  <si>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</si>
  <si>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</si>
  <si>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</si>
  <si>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</si>
  <si>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</si>
  <si>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</si>
  <si>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</si>
  <si>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</si>
  <si>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</si>
  <si>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</si>
  <si>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</si>
  <si>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</si>
  <si>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</si>
  <si>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</si>
  <si>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</si>
  <si>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</si>
  <si>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</si>
  <si>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</si>
  <si>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</si>
  <si>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</si>
  <si>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</si>
  <si>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</si>
  <si>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</si>
  <si>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</si>
  <si>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</si>
  <si>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</si>
  <si>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</si>
  <si>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</si>
  <si>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</si>
  <si>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</si>
  <si>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</si>
  <si>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</si>
  <si>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</si>
  <si>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</si>
  <si>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</si>
  <si>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</si>
  <si>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</si>
  <si>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</si>
  <si>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</si>
  <si>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</si>
  <si>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</si>
  <si>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</si>
  <si>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</si>
  <si>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</si>
  <si>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</si>
  <si>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</si>
  <si>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</si>
  <si>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</si>
  <si>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</si>
  <si>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</si>
  <si>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</si>
  <si>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</si>
  <si>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</si>
  <si>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</si>
  <si>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</si>
  <si>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</si>
  <si>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</si>
  <si>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</si>
  <si>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</si>
  <si>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</si>
  <si>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</si>
  <si>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</si>
  <si>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</si>
  <si>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</si>
  <si>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</si>
  <si>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</si>
  <si>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</si>
  <si>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</si>
  <si>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</si>
  <si>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</si>
  <si>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</si>
  <si>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</si>
  <si>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</si>
  <si>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</si>
  <si>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</si>
  <si>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</si>
  <si>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</si>
  <si>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</si>
  <si>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</si>
  <si>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</si>
  <si>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</si>
  <si>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</si>
  <si>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</si>
  <si>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</si>
  <si>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</si>
  <si>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</si>
  <si>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</si>
  <si>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</si>
  <si>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</si>
  <si>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</si>
  <si>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</si>
  <si>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</si>
  <si>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</si>
  <si>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</si>
  <si>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</si>
  <si>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</si>
  <si>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</si>
  <si>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</si>
  <si>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</si>
  <si>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</si>
  <si>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</si>
  <si>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</si>
  <si>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</si>
  <si>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</si>
  <si>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</si>
  <si>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</si>
  <si>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</si>
  <si>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</si>
  <si>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</si>
  <si>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</si>
  <si>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</si>
  <si>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</si>
  <si>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</si>
  <si>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</si>
  <si>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</si>
  <si>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</si>
  <si>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</si>
  <si>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</si>
  <si>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</si>
  <si>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</si>
  <si>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</si>
  <si>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</si>
  <si>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</si>
  <si>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</si>
  <si>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</si>
  <si>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</si>
  <si>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</si>
  <si>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</si>
  <si>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</si>
  <si>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</si>
  <si>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</si>
  <si>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</si>
  <si>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</si>
  <si>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</si>
  <si>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</si>
  <si>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</si>
  <si>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</si>
  <si>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</si>
  <si>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</si>
  <si>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</si>
  <si>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</si>
  <si>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</si>
  <si>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</si>
  <si>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</si>
  <si>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</si>
  <si>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</si>
  <si>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</si>
  <si>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</si>
  <si>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</si>
  <si>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</si>
  <si>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</si>
  <si>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</si>
  <si>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</si>
  <si>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</si>
  <si>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</si>
  <si>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</si>
  <si>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</si>
  <si>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</si>
  <si>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</si>
  <si>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</si>
  <si>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</si>
  <si>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</si>
  <si>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</si>
  <si>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</si>
  <si>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</si>
  <si>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</si>
  <si>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</si>
  <si>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</si>
  <si>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</si>
  <si>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</si>
  <si>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</si>
  <si>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</si>
  <si>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</si>
  <si>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</si>
  <si>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</si>
  <si>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</si>
  <si>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</si>
  <si>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</si>
  <si>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</si>
  <si>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</si>
  <si>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</si>
  <si>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</si>
  <si>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</si>
  <si>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</si>
  <si>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</si>
  <si>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</si>
  <si>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</si>
  <si>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</si>
  <si>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</si>
  <si>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</si>
  <si>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</si>
  <si>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</si>
  <si>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</si>
  <si>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</si>
  <si>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</si>
  <si>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</si>
  <si>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</si>
  <si>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</si>
  <si>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</si>
  <si>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</si>
  <si>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</si>
  <si>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</si>
  <si>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</si>
  <si>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</si>
  <si>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</si>
  <si>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</si>
  <si>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</si>
  <si>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</si>
  <si>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</si>
  <si>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</si>
  <si>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</si>
  <si>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</si>
  <si>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</si>
  <si>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</si>
  <si>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</si>
  <si>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</si>
  <si>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</si>
  <si>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</si>
  <si>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</si>
  <si>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</si>
  <si>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</si>
  <si>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</si>
  <si>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</si>
  <si>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</si>
  <si>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</si>
  <si>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</si>
  <si>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</si>
  <si>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</si>
  <si>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</si>
  <si>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</si>
  <si>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</si>
  <si>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</si>
  <si>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</si>
  <si>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</si>
  <si>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</si>
  <si>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</si>
  <si>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</si>
  <si>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</si>
  <si>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</si>
  <si>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</si>
  <si>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</si>
  <si>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</si>
  <si>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</si>
  <si>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</si>
  <si>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</si>
  <si>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</si>
  <si>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</si>
  <si>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</si>
  <si>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</si>
  <si>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</si>
  <si>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</si>
  <si>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</si>
  <si>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</si>
  <si>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</si>
  <si>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</si>
  <si>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</si>
  <si>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</si>
  <si>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</si>
  <si>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</si>
  <si>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</si>
  <si>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</si>
  <si>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</si>
  <si>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</si>
  <si>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</si>
  <si>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</si>
  <si>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</si>
  <si>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</si>
  <si>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</si>
  <si>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</si>
  <si>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</si>
  <si>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</si>
  <si>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</si>
  <si>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</si>
  <si>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</si>
  <si>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</si>
  <si>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</si>
  <si>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</si>
  <si>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</si>
  <si>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</si>
  <si>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</si>
  <si>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</si>
  <si>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</si>
  <si>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</si>
  <si>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</si>
  <si>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</si>
  <si>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</si>
  <si>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</si>
  <si>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</si>
  <si>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</si>
  <si>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</si>
  <si>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</si>
  <si>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</si>
  <si>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</si>
  <si>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</si>
  <si>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</si>
  <si>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</si>
  <si>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</si>
  <si>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</si>
  <si>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</si>
  <si>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</si>
  <si>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</si>
  <si>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</si>
  <si>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</si>
  <si>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</si>
  <si>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</si>
  <si>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</si>
  <si>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</si>
  <si>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</si>
  <si>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</si>
  <si>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</si>
  <si>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</si>
  <si>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</si>
  <si>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</si>
  <si>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</si>
  <si>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</si>
  <si>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</si>
  <si>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</si>
  <si>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</si>
  <si>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</si>
  <si>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</si>
  <si>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</si>
  <si>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</si>
  <si>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</si>
  <si>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</si>
  <si>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</si>
  <si>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</si>
  <si>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</si>
  <si>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</si>
  <si>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</si>
  <si>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</si>
  <si>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</si>
  <si>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</si>
  <si>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</si>
  <si>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</si>
  <si>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</si>
  <si>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</si>
  <si>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</si>
  <si>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</si>
  <si>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</si>
  <si>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</si>
  <si>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</si>
  <si>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</si>
  <si>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</si>
  <si>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</si>
  <si>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</si>
  <si>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</si>
  <si>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</si>
  <si>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</si>
  <si>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</si>
  <si>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</si>
  <si>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</si>
  <si>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</si>
  <si>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</si>
  <si>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</si>
  <si>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</si>
  <si>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</si>
  <si>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</si>
  <si>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</si>
  <si>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</si>
  <si>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</si>
  <si>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</si>
  <si>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</si>
  <si>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</si>
  <si>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</si>
  <si>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</si>
  <si>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</si>
  <si>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</si>
  <si>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</si>
  <si>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</si>
  <si>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</si>
  <si>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</si>
  <si>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</si>
  <si>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</si>
  <si>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</si>
  <si>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</si>
  <si>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</si>
  <si>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</si>
  <si>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</si>
  <si>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</si>
  <si>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</si>
  <si>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</si>
  <si>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</si>
  <si>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</si>
  <si>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</si>
  <si>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</si>
  <si>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</si>
  <si>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</si>
  <si>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</si>
  <si>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</si>
  <si>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</si>
  <si>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</si>
  <si>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</si>
  <si>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</si>
  <si>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</si>
  <si>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</si>
  <si>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</si>
  <si>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</si>
  <si>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</si>
  <si>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</si>
  <si>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</si>
  <si>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</si>
  <si>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</si>
  <si>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</si>
  <si>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</si>
  <si>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</si>
  <si>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</si>
  <si>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</si>
  <si>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</si>
  <si>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</si>
  <si>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</si>
  <si>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</si>
  <si>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</si>
  <si>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</si>
  <si>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</si>
  <si>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</si>
  <si>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</si>
  <si>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</si>
  <si>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</si>
  <si>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</si>
  <si>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</si>
  <si>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</si>
  <si>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</si>
  <si>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</si>
  <si>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</si>
  <si>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</si>
  <si>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</si>
  <si>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</si>
  <si>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</si>
  <si>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</si>
  <si>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</si>
  <si>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</si>
  <si>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</si>
  <si>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</si>
  <si>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</si>
  <si>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</si>
  <si>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</si>
  <si>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</si>
  <si>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</si>
  <si>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</si>
  <si>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</si>
  <si>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</si>
  <si>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</si>
  <si>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</si>
  <si>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</si>
  <si>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</si>
  <si>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</si>
  <si>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</si>
  <si>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</si>
  <si>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</si>
  <si>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</si>
  <si>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</si>
  <si>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</si>
  <si>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</si>
  <si>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</si>
  <si>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</si>
  <si>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</si>
  <si>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</si>
  <si>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</si>
  <si>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</si>
  <si>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</si>
  <si>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</si>
  <si>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</si>
  <si>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</si>
  <si>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</si>
  <si>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</si>
  <si>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</si>
  <si>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</si>
  <si>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</si>
  <si>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</si>
  <si>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</si>
  <si>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</si>
  <si>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</si>
  <si>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</si>
  <si>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</si>
  <si>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</si>
  <si>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</si>
  <si>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</si>
  <si>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</si>
  <si>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</si>
  <si>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</si>
  <si>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</si>
  <si>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</si>
  <si>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</si>
  <si>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</si>
  <si>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</si>
  <si>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</si>
  <si>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</si>
  <si>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</si>
  <si>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</si>
  <si>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</si>
  <si>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</si>
  <si>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</si>
  <si>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</si>
  <si>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</si>
  <si>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</si>
  <si>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</si>
  <si>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</si>
  <si>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</si>
  <si>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</si>
  <si>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</si>
  <si>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</si>
  <si>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</si>
  <si>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</si>
  <si>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</si>
  <si>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</si>
  <si>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</si>
  <si>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</si>
  <si>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</si>
  <si>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</si>
  <si>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</si>
  <si>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</si>
  <si>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</si>
  <si>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</si>
  <si>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</si>
  <si>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</si>
  <si>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</si>
  <si>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</si>
  <si>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</si>
  <si>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</si>
  <si>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</si>
  <si>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</si>
  <si>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</si>
  <si>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</si>
  <si>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</si>
  <si>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</si>
  <si>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</si>
  <si>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</si>
  <si>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</si>
  <si>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</si>
  <si>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</si>
  <si>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</si>
  <si>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</si>
  <si>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</si>
  <si>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</si>
  <si>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</si>
  <si>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</si>
  <si>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</si>
  <si>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</si>
  <si>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</si>
  <si>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</si>
  <si>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</si>
  <si>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</si>
  <si>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</si>
  <si>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</si>
  <si>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</si>
  <si>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</si>
  <si>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</si>
  <si>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</si>
  <si>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</si>
  <si>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</si>
  <si>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</si>
  <si>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</si>
  <si>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</si>
  <si>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</si>
  <si>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</si>
  <si>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</si>
  <si>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</si>
  <si>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</si>
  <si>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</si>
  <si>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</si>
  <si>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</si>
  <si>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</si>
  <si>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</si>
  <si>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</si>
  <si>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</si>
  <si>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</si>
  <si>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</si>
  <si>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</si>
  <si>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</si>
  <si>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</si>
  <si>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</si>
  <si>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</si>
  <si>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</si>
  <si>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</si>
  <si>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</si>
  <si>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</si>
  <si>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</si>
  <si>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</si>
  <si>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</si>
  <si>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</si>
  <si>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</si>
  <si>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</si>
  <si>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</si>
  <si>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</si>
  <si>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</si>
  <si>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</si>
  <si>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</si>
  <si>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</si>
  <si>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</si>
  <si>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</si>
  <si>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</si>
  <si>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</si>
  <si>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</si>
  <si>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</si>
  <si>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</si>
  <si>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</si>
  <si>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</si>
  <si>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</si>
  <si>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</si>
  <si>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</si>
  <si>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</si>
  <si>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</si>
  <si>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</si>
  <si>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</si>
  <si>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</si>
  <si>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</si>
  <si>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</si>
  <si>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</si>
  <si>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</si>
  <si>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</si>
  <si>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</si>
  <si>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</si>
  <si>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</si>
  <si>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</si>
  <si>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</si>
  <si>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</si>
  <si>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</si>
  <si>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</si>
  <si>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</si>
  <si>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</si>
  <si>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</si>
  <si>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</si>
  <si>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</si>
  <si>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</si>
  <si>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</si>
  <si>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</si>
  <si>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</si>
  <si>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</si>
  <si>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</si>
  <si>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</si>
  <si>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</si>
  <si>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</si>
  <si>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</si>
  <si>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</si>
  <si>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</si>
  <si>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</si>
  <si>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</si>
  <si>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</si>
  <si>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</si>
  <si>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</si>
  <si>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</si>
  <si>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</si>
  <si>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</si>
  <si>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</si>
  <si>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</si>
  <si>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</si>
  <si>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</si>
  <si>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</si>
  <si>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</si>
  <si>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</si>
  <si>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</si>
  <si>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</si>
  <si>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</si>
  <si>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</si>
  <si>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</si>
  <si>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</si>
  <si>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</si>
  <si>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</si>
  <si>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</si>
  <si>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</si>
  <si>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</si>
  <si>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</si>
  <si>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</si>
  <si>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</si>
  <si>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</si>
  <si>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</si>
  <si>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</si>
  <si>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</si>
  <si>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</si>
  <si>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</si>
  <si>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</si>
  <si>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</si>
  <si>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</si>
  <si>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</si>
  <si>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</si>
  <si>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</si>
  <si>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</si>
  <si>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</si>
  <si>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</si>
  <si>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</si>
  <si>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</si>
  <si>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</si>
  <si>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</si>
  <si>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</si>
  <si>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</si>
  <si>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</si>
  <si>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</si>
  <si>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</si>
  <si>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</si>
  <si>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</si>
  <si>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</si>
  <si>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</si>
  <si>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</si>
  <si>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</si>
  <si>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</si>
  <si>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</si>
  <si>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</si>
  <si>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</si>
  <si>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</si>
  <si>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</si>
  <si>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</si>
  <si>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</si>
  <si>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</si>
  <si>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</si>
  <si>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</si>
  <si>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</si>
  <si>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</si>
  <si>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</si>
  <si>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</si>
  <si>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</si>
  <si>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</si>
  <si>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</si>
  <si>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</si>
  <si>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</si>
  <si>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</si>
  <si>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</si>
  <si>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</si>
  <si>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</si>
  <si>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</si>
  <si>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</si>
  <si>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</si>
  <si>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</si>
  <si>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</si>
  <si>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</si>
  <si>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</si>
  <si>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</si>
  <si>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</si>
  <si>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</si>
  <si>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</si>
  <si>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</si>
  <si>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</si>
  <si>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</si>
  <si>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</si>
  <si>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</si>
  <si>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</si>
  <si>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</si>
  <si>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</si>
  <si>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</si>
  <si>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</si>
  <si>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</si>
  <si>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</si>
  <si>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</si>
  <si>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</si>
  <si>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</si>
  <si>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</si>
  <si>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</si>
  <si>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</si>
  <si>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</si>
  <si>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</si>
  <si>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</si>
  <si>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</si>
  <si>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</si>
  <si>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</si>
  <si>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</si>
  <si>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</si>
  <si>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</si>
  <si>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</si>
  <si>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</si>
  <si>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</si>
  <si>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</si>
  <si>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</si>
  <si>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</si>
  <si>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</si>
  <si>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</si>
  <si>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</si>
  <si>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</si>
  <si>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</si>
  <si>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</si>
  <si>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</si>
  <si>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</si>
  <si>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</si>
  <si>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</si>
  <si>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</si>
  <si>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</si>
  <si>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</si>
  <si>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</si>
  <si>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</si>
  <si>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</si>
  <si>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</si>
  <si>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</si>
  <si>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</si>
  <si>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</si>
  <si>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</si>
  <si>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</si>
  <si>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</si>
  <si>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</si>
  <si>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</si>
  <si>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</si>
  <si>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</si>
  <si>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</si>
  <si>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</si>
  <si>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</si>
  <si>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</si>
  <si>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</si>
  <si>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</si>
  <si>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</si>
  <si>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</si>
  <si>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</si>
  <si>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</si>
  <si>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</si>
  <si>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</si>
  <si>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</si>
  <si>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</si>
  <si>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</si>
  <si>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</si>
  <si>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</si>
  <si>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</si>
  <si>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</si>
  <si>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</si>
  <si>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</si>
  <si>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</si>
  <si>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</si>
  <si>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</si>
  <si>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</si>
  <si>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</si>
  <si>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</si>
  <si>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</si>
  <si>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</si>
  <si>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</si>
  <si>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</si>
  <si>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</si>
  <si>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</si>
  <si>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</si>
  <si>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</si>
  <si>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</si>
  <si>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</si>
  <si>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</si>
  <si>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</si>
  <si>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</si>
  <si>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</si>
  <si>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</si>
  <si>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</si>
  <si>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</si>
  <si>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</si>
  <si>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</si>
  <si>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</si>
  <si>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</si>
  <si>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</si>
  <si>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</si>
  <si>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</si>
  <si>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</si>
  <si>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</si>
  <si>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</si>
  <si>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</si>
  <si>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</si>
  <si>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</si>
  <si>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</si>
  <si>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</si>
  <si>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</si>
  <si>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</si>
  <si>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</si>
  <si>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</si>
  <si>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</si>
  <si>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</si>
  <si>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</si>
  <si>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</si>
  <si>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</si>
  <si>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</si>
  <si>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</si>
  <si>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</si>
  <si>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</si>
  <si>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</si>
  <si>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</si>
  <si>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</si>
  <si>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</si>
  <si>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</si>
  <si>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</si>
  <si>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</si>
  <si>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</si>
  <si>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</si>
  <si>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</si>
  <si>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</si>
  <si>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</si>
  <si>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</si>
  <si>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</si>
  <si>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</si>
  <si>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</si>
  <si>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</si>
  <si>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</si>
  <si>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</si>
  <si>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</si>
  <si>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</si>
  <si>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</si>
  <si>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</si>
  <si>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</si>
  <si>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</si>
  <si>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</si>
  <si>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</si>
  <si>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</si>
  <si>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</si>
  <si>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</si>
  <si>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</si>
  <si>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</si>
  <si>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</si>
  <si>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</si>
  <si>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</si>
  <si>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</si>
  <si>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</si>
  <si>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</si>
  <si>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</si>
  <si>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</si>
  <si>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</si>
  <si>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</si>
  <si>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</si>
  <si>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</si>
  <si>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</si>
  <si>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</si>
  <si>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</si>
  <si>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</si>
  <si>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</si>
  <si>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</si>
  <si>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</si>
  <si>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</si>
  <si>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</si>
  <si>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</si>
  <si>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</si>
  <si>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</si>
  <si>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</si>
  <si>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</si>
  <si>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</si>
  <si>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</si>
  <si>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</si>
  <si>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</si>
  <si>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</si>
  <si>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</si>
  <si>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</si>
  <si>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</si>
  <si>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</si>
  <si>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</si>
  <si>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</si>
  <si>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</si>
  <si>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</si>
  <si>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</si>
  <si>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</si>
  <si>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</si>
  <si>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</si>
  <si>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</si>
  <si>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</si>
  <si>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</si>
  <si>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</si>
  <si>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</si>
  <si>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00:20:0E:10:4C:33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</si>
  <si>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</si>
  <si>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</si>
  <si>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</si>
  <si>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</si>
  <si>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</si>
  <si>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</si>
  <si>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</si>
  <si>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</si>
  <si>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</si>
  <si>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</si>
  <si>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</si>
  <si>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</si>
  <si>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</si>
  <si>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</si>
  <si>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</si>
  <si>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</si>
  <si>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</si>
  <si>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</si>
  <si>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</si>
  <si>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</si>
  <si>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</si>
  <si>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</si>
  <si>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</si>
  <si>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</si>
  <si>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</si>
  <si>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</si>
  <si>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</si>
  <si>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</si>
  <si>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</si>
  <si>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</si>
  <si>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</si>
  <si>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</si>
  <si>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</si>
  <si>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</si>
  <si>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17/09/2012 14:39:01 	Hernan Martins Alves 	Mudou de endereço. Agora fica localizada na Rua D n°335 no mesmo Município.   	Pendência Ativação</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</si>
  <si>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</si>
  <si>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</si>
  <si>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</si>
  <si>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</si>
  <si>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</si>
  <si>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</si>
  <si>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</si>
  <si>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</si>
  <si>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</si>
  <si>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</si>
  <si>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</si>
  <si>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</si>
  <si>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</si>
  <si>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</si>
  <si>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</si>
  <si>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</si>
  <si>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</si>
  <si>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</si>
  <si>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</si>
  <si>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</si>
  <si>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</si>
  <si>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</si>
  <si>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</si>
  <si>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</si>
  <si>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</si>
  <si>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</si>
  <si>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</si>
  <si>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</si>
  <si>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</si>
  <si>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</si>
  <si>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</si>
  <si>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</si>
  <si>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</si>
  <si>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</si>
  <si>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</si>
  <si>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</si>
  <si>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</si>
  <si>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</si>
  <si>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</si>
  <si>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</si>
  <si>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</si>
  <si>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</si>
  <si>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</si>
  <si>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</si>
  <si>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</si>
  <si>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</si>
  <si>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</si>
  <si>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</si>
  <si>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</si>
  <si>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</si>
  <si>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</si>
  <si>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</si>
  <si>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</si>
  <si>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</si>
  <si>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</si>
  <si>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</si>
  <si>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</si>
  <si>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</si>
  <si>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</si>
  <si>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</si>
  <si>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</si>
  <si>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</si>
  <si>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</si>
  <si>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</si>
  <si>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</si>
  <si>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</si>
  <si>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</si>
  <si>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</si>
  <si>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</si>
  <si>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</si>
  <si>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</si>
  <si>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</si>
  <si>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</si>
  <si>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</si>
  <si>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</si>
  <si>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</si>
  <si>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</si>
  <si>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</si>
  <si>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</si>
  <si>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</si>
  <si>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</si>
  <si>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</si>
  <si>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</si>
  <si>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</si>
  <si>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</si>
  <si>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</si>
  <si>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</si>
  <si>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</si>
  <si>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</si>
  <si>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Arnaldo Kleom</t>
  </si>
  <si>
    <t>Renan</t>
  </si>
  <si>
    <t>Hugo</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</si>
  <si>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</si>
  <si>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</si>
  <si>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</si>
  <si>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</si>
  <si>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</si>
  <si>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</si>
  <si>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</si>
  <si>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</si>
  <si>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</si>
  <si>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</si>
  <si>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</si>
  <si>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</si>
  <si>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</si>
  <si>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</si>
  <si>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</si>
  <si>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</si>
  <si>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</si>
  <si>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</si>
  <si>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</si>
  <si>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</si>
  <si>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</si>
  <si>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</si>
  <si>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</si>
  <si>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</si>
  <si>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</si>
  <si>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</si>
  <si>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</si>
  <si>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</si>
  <si>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</si>
  <si>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</si>
  <si>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</si>
  <si>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</si>
  <si>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</si>
  <si>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</si>
  <si>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</si>
  <si>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</si>
  <si>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</si>
  <si>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</si>
  <si>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</si>
  <si>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</si>
  <si>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</si>
  <si>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</si>
  <si>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</si>
  <si>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</si>
  <si>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</si>
  <si>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</si>
  <si>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</si>
  <si>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</si>
  <si>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</si>
  <si>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</si>
  <si>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</si>
  <si>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</si>
  <si>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</si>
  <si>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t>
  </si>
  <si>
    <t>Pedro Astolfo Dias Junior</t>
  </si>
  <si>
    <t xml:space="preserve">Renan </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</si>
</sst>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49" fontId="0" fillId="13" borderId="5"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666</c:v>
                </c:pt>
                <c:pt idx="1">
                  <c:v>3</c:v>
                </c:pt>
                <c:pt idx="2">
                  <c:v>33</c:v>
                </c:pt>
                <c:pt idx="3">
                  <c:v>347</c:v>
                </c:pt>
                <c:pt idx="4">
                  <c:v>11</c:v>
                </c:pt>
                <c:pt idx="5">
                  <c:v>12</c:v>
                </c:pt>
              </c:numCache>
            </c:numRef>
          </c:val>
        </c:ser>
        <c:axId val="91672960"/>
        <c:axId val="91674496"/>
      </c:barChart>
      <c:catAx>
        <c:axId val="91672960"/>
        <c:scaling>
          <c:orientation val="minMax"/>
        </c:scaling>
        <c:axPos val="b"/>
        <c:tickLblPos val="nextTo"/>
        <c:crossAx val="91674496"/>
        <c:crosses val="autoZero"/>
        <c:auto val="1"/>
        <c:lblAlgn val="ctr"/>
        <c:lblOffset val="100"/>
      </c:catAx>
      <c:valAx>
        <c:axId val="91674496"/>
        <c:scaling>
          <c:orientation val="minMax"/>
        </c:scaling>
        <c:axPos val="l"/>
        <c:majorGridlines/>
        <c:numFmt formatCode="General" sourceLinked="1"/>
        <c:tickLblPos val="nextTo"/>
        <c:crossAx val="91672960"/>
        <c:crosses val="autoZero"/>
        <c:crossBetween val="between"/>
      </c:valAx>
    </c:plotArea>
    <c:plotVisOnly val="1"/>
    <c:dispBlanksAs val="gap"/>
  </c:chart>
  <c:printSettings>
    <c:headerFooter/>
    <c:pageMargins b="0.78740157499999996" l="0.511811024" r="0.511811024" t="0.78740157499999996" header="0.31496062000001362" footer="0.3149606200000136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204</c:v>
                </c:pt>
                <c:pt idx="1">
                  <c:v>75</c:v>
                </c:pt>
                <c:pt idx="2">
                  <c:v>2</c:v>
                </c:pt>
                <c:pt idx="3">
                  <c:v>0</c:v>
                </c:pt>
                <c:pt idx="4">
                  <c:v>681</c:v>
                </c:pt>
              </c:numCache>
            </c:numRef>
          </c:val>
        </c:ser>
        <c:axId val="114976256"/>
        <c:axId val="114977792"/>
      </c:barChart>
      <c:catAx>
        <c:axId val="114976256"/>
        <c:scaling>
          <c:orientation val="minMax"/>
        </c:scaling>
        <c:axPos val="b"/>
        <c:tickLblPos val="nextTo"/>
        <c:crossAx val="114977792"/>
        <c:crosses val="autoZero"/>
        <c:auto val="1"/>
        <c:lblAlgn val="ctr"/>
        <c:lblOffset val="100"/>
      </c:catAx>
      <c:valAx>
        <c:axId val="114977792"/>
        <c:scaling>
          <c:orientation val="minMax"/>
        </c:scaling>
        <c:axPos val="l"/>
        <c:majorGridlines/>
        <c:numFmt formatCode="General" sourceLinked="1"/>
        <c:tickLblPos val="nextTo"/>
        <c:crossAx val="114976256"/>
        <c:crosses val="autoZero"/>
        <c:crossBetween val="between"/>
      </c:valAx>
    </c:plotArea>
    <c:plotVisOnly val="1"/>
    <c:dispBlanksAs val="gap"/>
  </c:chart>
  <c:printSettings>
    <c:headerFooter/>
    <c:pageMargins b="0.78740157499999996" l="0.511811024" r="0.511811024" t="0.78740157499999996" header="0.31496062000001357" footer="0.3149606200000135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5010176"/>
        <c:axId val="115691904"/>
      </c:barChart>
      <c:catAx>
        <c:axId val="115010176"/>
        <c:scaling>
          <c:orientation val="minMax"/>
        </c:scaling>
        <c:axPos val="b"/>
        <c:tickLblPos val="nextTo"/>
        <c:crossAx val="115691904"/>
        <c:crosses val="autoZero"/>
        <c:auto val="1"/>
        <c:lblAlgn val="ctr"/>
        <c:lblOffset val="100"/>
      </c:catAx>
      <c:valAx>
        <c:axId val="115691904"/>
        <c:scaling>
          <c:orientation val="minMax"/>
        </c:scaling>
        <c:axPos val="l"/>
        <c:majorGridlines/>
        <c:numFmt formatCode="General" sourceLinked="1"/>
        <c:tickLblPos val="nextTo"/>
        <c:crossAx val="115010176"/>
        <c:crosses val="autoZero"/>
        <c:crossBetween val="between"/>
      </c:valAx>
    </c:plotArea>
    <c:plotVisOnly val="1"/>
    <c:dispBlanksAs val="gap"/>
  </c:chart>
  <c:printSettings>
    <c:headerFooter/>
    <c:pageMargins b="0.78740157499999996" l="0.511811024" r="0.511811024" t="0.78740157499999996" header="0.31496062000001251" footer="0.3149606200000125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73"/>
  <sheetViews>
    <sheetView tabSelected="1" zoomScale="80" zoomScaleNormal="80" workbookViewId="0">
      <pane xSplit="2" ySplit="4" topLeftCell="C5" activePane="bottomRight" state="frozen"/>
      <selection pane="topRight" activeCell="C1" sqref="C1"/>
      <selection pane="bottomLeft" activeCell="A6" sqref="A6"/>
      <selection pane="bottomRight" activeCell="C31" sqref="C31"/>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18" t="s">
        <v>3</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20"/>
    </row>
    <row r="2" spans="1:35" ht="9.75" customHeight="1" thickBot="1">
      <c r="A2" s="221"/>
      <c r="B2" s="222"/>
      <c r="C2" s="222"/>
      <c r="D2" s="222"/>
      <c r="E2" s="222"/>
      <c r="F2" s="222"/>
      <c r="G2" s="222"/>
      <c r="H2" s="222"/>
      <c r="I2" s="222"/>
      <c r="J2" s="222"/>
      <c r="K2" s="222"/>
      <c r="L2" s="222"/>
      <c r="M2" s="222"/>
      <c r="N2" s="222"/>
      <c r="O2" s="222"/>
      <c r="P2" s="223"/>
      <c r="Q2" s="222"/>
      <c r="R2" s="222"/>
      <c r="S2" s="222"/>
      <c r="T2" s="222"/>
      <c r="U2" s="222"/>
      <c r="V2" s="222"/>
      <c r="W2" s="223"/>
      <c r="X2" s="222"/>
      <c r="Y2" s="222"/>
      <c r="Z2" s="222"/>
      <c r="AA2" s="224"/>
      <c r="AB2" s="222"/>
      <c r="AC2" s="223"/>
      <c r="AD2" s="158"/>
      <c r="AE2" s="127"/>
      <c r="AF2" s="127"/>
      <c r="AG2" s="140"/>
    </row>
    <row r="3" spans="1:35" s="1" customFormat="1" ht="38.25" customHeight="1" thickBot="1">
      <c r="A3" s="124" t="s">
        <v>4</v>
      </c>
      <c r="B3" s="125" t="s">
        <v>5</v>
      </c>
      <c r="C3" s="121" t="s">
        <v>503</v>
      </c>
      <c r="D3" s="121" t="s">
        <v>2438</v>
      </c>
      <c r="E3" s="121" t="s">
        <v>7667</v>
      </c>
      <c r="F3" s="121" t="s">
        <v>504</v>
      </c>
      <c r="G3" s="121" t="s">
        <v>505</v>
      </c>
      <c r="H3" s="124" t="s">
        <v>0</v>
      </c>
      <c r="I3" s="124" t="s">
        <v>7658</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7666</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14" t="s">
        <v>7350</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7340</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7345</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8134</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7357</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Agendado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7501</v>
      </c>
      <c r="AA159" s="19"/>
      <c r="AB159" s="35"/>
      <c r="AC159" s="157" t="s">
        <v>7351</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7499</v>
      </c>
      <c r="AA171" s="19"/>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7350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7364</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7498</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15" t="s">
        <v>8168</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7657</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7325</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7317</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7357</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Agendado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7520</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7350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7838</v>
      </c>
      <c r="AA291" s="82">
        <v>41158</v>
      </c>
      <c r="AB291" s="83"/>
      <c r="AC291" s="215" t="s">
        <v>7842</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7317</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2742</v>
      </c>
      <c r="M300" s="15" t="s">
        <v>2778</v>
      </c>
      <c r="N300" s="15" t="s">
        <v>2779</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v>
      </c>
      <c r="Y300" s="17"/>
      <c r="Z300" s="15"/>
      <c r="AA300" s="19"/>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7348</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48"/>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7357</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7357</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7357</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7357</v>
      </c>
      <c r="I381" s="40" t="str">
        <f>VLOOKUP(B381,SAOM!B$2:E2376,4,0)</f>
        <v>A agendar</v>
      </c>
      <c r="J381" s="14" t="s">
        <v>499</v>
      </c>
      <c r="K381" s="14" t="s">
        <v>499</v>
      </c>
      <c r="L381" s="15" t="s">
        <v>121</v>
      </c>
      <c r="M381" s="15" t="s">
        <v>3450</v>
      </c>
      <c r="N381" s="15" t="s">
        <v>3451</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7357</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7357</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7357</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7319</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7357</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241" t="s">
        <v>7357</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7326</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7357</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7357</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7357</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7357</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7357</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7357</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41054</v>
      </c>
      <c r="H426" s="14" t="s">
        <v>7357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7320</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7357</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7321</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7314</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7357</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7357</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7322</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7357</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7839</v>
      </c>
      <c r="AA450" s="82">
        <v>41157</v>
      </c>
      <c r="AB450" s="83"/>
      <c r="AC450" s="70" t="s">
        <v>7840</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7316</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3.5" customHeight="1">
      <c r="A462" s="13">
        <v>3574</v>
      </c>
      <c r="B462" s="38">
        <v>3574</v>
      </c>
      <c r="C462" s="17">
        <v>41052</v>
      </c>
      <c r="D462" s="17">
        <v>41097</v>
      </c>
      <c r="E462" s="17">
        <f>VLOOKUP(B462,SAOM!B$2:D3512,3,0)</f>
        <v>41100</v>
      </c>
      <c r="F462" s="17">
        <f t="shared" si="7"/>
        <v>41112</v>
      </c>
      <c r="G462" s="17">
        <v>41096</v>
      </c>
      <c r="H462" s="241" t="s">
        <v>7357</v>
      </c>
      <c r="I462" s="40" t="str">
        <f>VLOOKUP(B462,SAOM!B$2:E2457,4,0)</f>
        <v>Agendado</v>
      </c>
      <c r="J462" s="14" t="s">
        <v>499</v>
      </c>
      <c r="K462" s="14" t="s">
        <v>499</v>
      </c>
      <c r="L462" s="15" t="s">
        <v>3700</v>
      </c>
      <c r="M462" s="15" t="s">
        <v>3726</v>
      </c>
      <c r="N462" s="15" t="s">
        <v>3727</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v>
      </c>
      <c r="Y462" s="17"/>
      <c r="Z462" s="15"/>
      <c r="AA462" s="19"/>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7342</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7357</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7357</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7357</v>
      </c>
      <c r="I472" s="40" t="str">
        <f>VLOOKUP(B472,SAOM!B$2:E2467,4,0)</f>
        <v>Agendado</v>
      </c>
      <c r="J472" s="14" t="s">
        <v>499</v>
      </c>
      <c r="K472" s="14" t="s">
        <v>506</v>
      </c>
      <c r="L472" s="15" t="s">
        <v>3757</v>
      </c>
      <c r="M472" s="15" t="s">
        <v>3885</v>
      </c>
      <c r="N472" s="15" t="s">
        <v>3907</v>
      </c>
      <c r="O472" s="40" t="str">
        <f>VLOOKUP(B472,SAOM!B$2:H1424,7,0)</f>
        <v>-</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7346</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7347</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7343</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7357</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7357</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7323</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7357</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7357</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7328</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7357</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7329</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7357</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7330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20" customFormat="1">
      <c r="A551" s="13">
        <v>3718</v>
      </c>
      <c r="B551" s="38">
        <v>3718</v>
      </c>
      <c r="C551" s="17">
        <v>41072</v>
      </c>
      <c r="D551" s="17">
        <v>41117</v>
      </c>
      <c r="E551" s="17">
        <f>VLOOKUP(B551,SAOM!B$2:D3601,3,0)</f>
        <v>41117</v>
      </c>
      <c r="F551" s="17">
        <f t="shared" si="8"/>
        <v>41132</v>
      </c>
      <c r="G551" s="17" t="s">
        <v>501</v>
      </c>
      <c r="H551" s="14" t="s">
        <v>2459</v>
      </c>
      <c r="I551" s="40" t="str">
        <f>VLOOKUP(B551,SAOM!B$2:E2546,4,0)</f>
        <v>Agendado</v>
      </c>
      <c r="J551" s="14" t="s">
        <v>684</v>
      </c>
      <c r="K551" s="14" t="s">
        <v>501</v>
      </c>
      <c r="L551" s="15" t="s">
        <v>4097</v>
      </c>
      <c r="M551" s="15" t="s">
        <v>4313</v>
      </c>
      <c r="N551" s="15" t="s">
        <v>4314</v>
      </c>
      <c r="O551" s="40" t="str">
        <f>VLOOKUP(B551,SAOM!B$2:H1503,7,0)</f>
        <v>SES-ITRI-3718</v>
      </c>
      <c r="P551" s="40">
        <v>4033</v>
      </c>
      <c r="Q551" s="17">
        <f>VLOOKUP(B551,SAOM!B$2:I1503,8,0)</f>
        <v>41170</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7" t="str">
        <f>VLOOKUP(B551,SAOM!B$2:L1276,11,0)</f>
        <v>39830-000</v>
      </c>
      <c r="W551" s="18"/>
      <c r="X551" s="40" t="str">
        <f>VLOOKUP(B551,SAOM!B$2:N1276,13,0)</f>
        <v>00:20:0e:10:4f:ae</v>
      </c>
      <c r="Y551" s="17">
        <v>41171</v>
      </c>
      <c r="Z551" s="15" t="s">
        <v>5802</v>
      </c>
      <c r="AA551" s="19"/>
      <c r="AB551" s="35"/>
      <c r="AC551" s="48" t="s">
        <v>7344</v>
      </c>
      <c r="AD551" s="19" t="str">
        <f>VLOOKUP(B551,SAOM!B$2:Q1577,16,0)</f>
        <v xml:space="preserve">Cnes: 2209845 
PSF PRIORIZANDO A SAÚDE 
</v>
      </c>
      <c r="AE551" s="19" t="s">
        <v>4745</v>
      </c>
      <c r="AF551" s="19"/>
      <c r="AG551" s="145"/>
      <c r="AH551" s="15"/>
      <c r="AI551" s="20"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7357</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7331</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7357</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7332</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7357</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7357</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7357</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7357</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7344</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7357</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7357</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7493</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2116</v>
      </c>
      <c r="M565" s="15" t="s">
        <v>4321</v>
      </c>
      <c r="N565" s="15" t="s">
        <v>4322</v>
      </c>
      <c r="O565" s="40" t="str">
        <f>VLOOKUP(B565,SAOM!B$2:H1518,7,0)</f>
        <v>SES-ANIA-3670</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7" t="str">
        <f>VLOOKUP(B565,SAOM!B$2:L1290,11,0)</f>
        <v>39685-000</v>
      </c>
      <c r="W565" s="18"/>
      <c r="X565" s="40" t="str">
        <f>VLOOKUP(B565,SAOM!B$2:N1290,13,0)</f>
        <v>-</v>
      </c>
      <c r="Y565" s="17"/>
      <c r="Z565" s="15"/>
      <c r="AA565" s="19"/>
      <c r="AB565" s="35"/>
      <c r="AC565" s="48" t="s">
        <v>7342</v>
      </c>
      <c r="AD565" s="19" t="str">
        <f>VLOOKUP(B565,SAOM!B$2:Q1591,16,0)</f>
        <v xml:space="preserve">Cnes: 6433200 
UNIDADE BÁSICA DE SAÚDE SÃO BENEDITO </v>
      </c>
      <c r="AE565" s="19" t="s">
        <v>4745</v>
      </c>
      <c r="AF565" s="19"/>
      <c r="AG565" s="145"/>
      <c r="AH565" s="15"/>
      <c r="AI565" s="20"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7357</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7502</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7357</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7357</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7357</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7357</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7357</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7336</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7357</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7357</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7357</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7357</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7357</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7354</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7500</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7357</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7357</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5586</v>
      </c>
      <c r="N662" s="15" t="s">
        <v>5587</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6585</v>
      </c>
      <c r="AD662" s="19" t="str">
        <f>VLOOKUP(B662,SAOM!B$2:Q1688,16,0)</f>
        <v xml:space="preserve">06/08/2012 15:27:47 	Ivan Santos 	Endereço confirmado. 
13/07/2012 17:12:24 	Verônica Bruna Barroso 	Endereço incorreto: (Endereço correto é Rua  Madre Assunção de Faria, 37) </v>
      </c>
      <c r="AE662" s="19" t="s">
        <v>4745</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 agendar</v>
      </c>
      <c r="J674" s="14" t="s">
        <v>499</v>
      </c>
      <c r="K674" s="14" t="s">
        <v>499</v>
      </c>
      <c r="L674" s="15" t="s">
        <v>2768</v>
      </c>
      <c r="M674" s="15" t="s">
        <v>5588</v>
      </c>
      <c r="N674" s="15" t="s">
        <v>5589</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7357</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7338</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7357</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7324</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7757</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7757</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7492</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7357</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7357</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241" t="s">
        <v>7357</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7350</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47" t="s">
        <v>8360</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7357</v>
      </c>
      <c r="I757" s="40" t="str">
        <f>VLOOKUP(B757,SAOM!B$2:E2752,4,0)</f>
        <v>Agendado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7357</v>
      </c>
      <c r="I758" s="40" t="str">
        <f>VLOOKUP(B758,SAOM!B$2:E2753,4,0)</f>
        <v>Agendado</v>
      </c>
      <c r="J758" s="14" t="s">
        <v>499</v>
      </c>
      <c r="K758" s="14" t="s">
        <v>499</v>
      </c>
      <c r="L758" s="15" t="s">
        <v>1906</v>
      </c>
      <c r="M758" s="15" t="s">
        <v>6408</v>
      </c>
      <c r="N758" s="15" t="s">
        <v>6409</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7357</v>
      </c>
      <c r="I759" s="40" t="str">
        <f>VLOOKUP(B759,SAOM!B$2:E2754,4,0)</f>
        <v>Agendado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241" t="s">
        <v>7357</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7357</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8357</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20" customFormat="1">
      <c r="A763" s="46">
        <v>4005</v>
      </c>
      <c r="B763" s="38">
        <v>4005</v>
      </c>
      <c r="C763" s="17">
        <v>41116</v>
      </c>
      <c r="D763" s="17">
        <f t="shared" si="18"/>
        <v>41161</v>
      </c>
      <c r="E763" s="17">
        <f>VLOOKUP(B763,SAOM!B$2:D3813,3,0)</f>
        <v>41161</v>
      </c>
      <c r="F763" s="17">
        <f t="shared" si="16"/>
        <v>41176</v>
      </c>
      <c r="G763" s="17" t="s">
        <v>501</v>
      </c>
      <c r="H763" s="14" t="s">
        <v>7357</v>
      </c>
      <c r="I763" s="40" t="str">
        <f>VLOOKUP(B763,SAOM!B$2:E2758,4,0)</f>
        <v>Agendado</v>
      </c>
      <c r="J763" s="14" t="s">
        <v>499</v>
      </c>
      <c r="K763" s="14" t="s">
        <v>499</v>
      </c>
      <c r="L763" s="15" t="s">
        <v>1906</v>
      </c>
      <c r="M763" s="15" t="s">
        <v>6408</v>
      </c>
      <c r="N763" s="15" t="s">
        <v>6409</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4745</v>
      </c>
      <c r="AF763" s="19"/>
      <c r="AG763" s="145"/>
      <c r="AH763" s="15"/>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8357</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20" customFormat="1">
      <c r="A765" s="46">
        <v>4007</v>
      </c>
      <c r="B765" s="38">
        <v>4007</v>
      </c>
      <c r="C765" s="17">
        <v>41116</v>
      </c>
      <c r="D765" s="17">
        <f t="shared" si="18"/>
        <v>41161</v>
      </c>
      <c r="E765" s="17">
        <f>VLOOKUP(B765,SAOM!B$2:D3815,3,0)</f>
        <v>41161</v>
      </c>
      <c r="F765" s="17">
        <f t="shared" si="16"/>
        <v>41176</v>
      </c>
      <c r="G765" s="17" t="s">
        <v>501</v>
      </c>
      <c r="H765" s="14" t="s">
        <v>2459</v>
      </c>
      <c r="I765" s="40" t="str">
        <f>VLOOKUP(B765,SAOM!B$2:E2760,4,0)</f>
        <v>Agendado</v>
      </c>
      <c r="J765" s="14" t="s">
        <v>499</v>
      </c>
      <c r="K765" s="14" t="s">
        <v>501</v>
      </c>
      <c r="L765" s="15" t="s">
        <v>1906</v>
      </c>
      <c r="M765" s="15" t="s">
        <v>6408</v>
      </c>
      <c r="N765" s="15" t="s">
        <v>6409</v>
      </c>
      <c r="O765" s="40" t="str">
        <f>VLOOKUP(B765,SAOM!B$2:H1718,7,0)</f>
        <v>SES-ITRA-4007</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7" t="str">
        <f>VLOOKUP(B765,SAOM!B$2:L1490,11,0)</f>
        <v>35900-455</v>
      </c>
      <c r="W765" s="18"/>
      <c r="X765" s="40" t="str">
        <f>VLOOKUP(B765,SAOM!B$2:N1490,13,0)</f>
        <v>-</v>
      </c>
      <c r="Y765" s="17">
        <v>41171</v>
      </c>
      <c r="Z765" s="15" t="s">
        <v>8360</v>
      </c>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4745</v>
      </c>
      <c r="AF765" s="19"/>
      <c r="AG765" s="145"/>
      <c r="AH765" s="15"/>
    </row>
    <row r="766" spans="1:34" s="20" customFormat="1">
      <c r="A766" s="46">
        <v>4008</v>
      </c>
      <c r="B766" s="38">
        <v>4008</v>
      </c>
      <c r="C766" s="17">
        <v>41116</v>
      </c>
      <c r="D766" s="17">
        <f t="shared" si="18"/>
        <v>41161</v>
      </c>
      <c r="E766" s="17">
        <f>VLOOKUP(B766,SAOM!B$2:D3816,3,0)</f>
        <v>41161</v>
      </c>
      <c r="F766" s="17">
        <f t="shared" si="16"/>
        <v>41176</v>
      </c>
      <c r="G766" s="17" t="s">
        <v>501</v>
      </c>
      <c r="H766" s="14" t="s">
        <v>7357</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8360</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20" customFormat="1">
      <c r="A768" s="46">
        <v>4010</v>
      </c>
      <c r="B768" s="38">
        <v>4010</v>
      </c>
      <c r="C768" s="17">
        <v>41116</v>
      </c>
      <c r="D768" s="17">
        <f t="shared" si="18"/>
        <v>41161</v>
      </c>
      <c r="E768" s="17">
        <f>VLOOKUP(B768,SAOM!B$2:D3818,3,0)</f>
        <v>41161</v>
      </c>
      <c r="F768" s="17">
        <f t="shared" si="16"/>
        <v>41176</v>
      </c>
      <c r="G768" s="17" t="s">
        <v>501</v>
      </c>
      <c r="H768" s="14" t="s">
        <v>488</v>
      </c>
      <c r="I768" s="40" t="str">
        <f>VLOOKUP(B768,SAOM!B$2:E2763,4,0)</f>
        <v>Agendado</v>
      </c>
      <c r="J768" s="14" t="s">
        <v>499</v>
      </c>
      <c r="K768" s="14" t="s">
        <v>501</v>
      </c>
      <c r="L768" s="15" t="s">
        <v>1906</v>
      </c>
      <c r="M768" s="15" t="s">
        <v>6408</v>
      </c>
      <c r="N768" s="15" t="s">
        <v>6409</v>
      </c>
      <c r="O768" s="40" t="str">
        <f>VLOOKUP(B768,SAOM!B$2:H1721,7,0)</f>
        <v>SES-ITRA-4010</v>
      </c>
      <c r="P768" s="40">
        <v>4033</v>
      </c>
      <c r="Q768" s="17">
        <f>VLOOKUP(B768,SAOM!B$2:I1721,8,0)</f>
        <v>41171</v>
      </c>
      <c r="R768" s="17" t="e">
        <f>VLOOKUP(B768,AG_Lider!A$1:F2080,6,0)</f>
        <v>#N/A</v>
      </c>
      <c r="S768" s="42" t="str">
        <f>VLOOKUP(B768,SAOM!B$2:J1721,9,0)</f>
        <v>DÉBORA DOS SANTOS DUTRA</v>
      </c>
      <c r="T768" s="17" t="str">
        <f>VLOOKUP(B768,SAOM!B$2:K2167,10,0)</f>
        <v>RUA JORDÂNIA, 173 - Bethania</v>
      </c>
      <c r="U768" s="42">
        <f>VLOOKUP(B768,SAOM!B$2:M1493,12,0)</f>
        <v>38392605</v>
      </c>
      <c r="V768" s="87" t="str">
        <f>VLOOKUP(B768,SAOM!B$2:L1493,11,0)</f>
        <v>35900-474</v>
      </c>
      <c r="W768" s="18"/>
      <c r="X768" s="40" t="str">
        <f>VLOOKUP(B768,SAOM!B$2:N1493,13,0)</f>
        <v>00:20:0E:10:52:DA</v>
      </c>
      <c r="Y768" s="17">
        <v>41171</v>
      </c>
      <c r="Z768" s="15" t="s">
        <v>8563</v>
      </c>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4745</v>
      </c>
      <c r="AF768" s="19"/>
      <c r="AG768" s="145"/>
      <c r="AH768" s="15"/>
    </row>
    <row r="769" spans="1:34" s="20" customFormat="1">
      <c r="A769" s="46">
        <v>4011</v>
      </c>
      <c r="B769" s="38">
        <v>4011</v>
      </c>
      <c r="C769" s="17">
        <v>41116</v>
      </c>
      <c r="D769" s="17">
        <f t="shared" si="18"/>
        <v>41161</v>
      </c>
      <c r="E769" s="17">
        <f>VLOOKUP(B769,SAOM!B$2:D3819,3,0)</f>
        <v>41161</v>
      </c>
      <c r="F769" s="17">
        <f t="shared" si="16"/>
        <v>41176</v>
      </c>
      <c r="G769" s="17" t="s">
        <v>501</v>
      </c>
      <c r="H769" s="14" t="s">
        <v>7357</v>
      </c>
      <c r="I769" s="40" t="str">
        <f>VLOOKUP(B769,SAOM!B$2:E2764,4,0)</f>
        <v>A agendar</v>
      </c>
      <c r="J769" s="14" t="s">
        <v>499</v>
      </c>
      <c r="K769" s="14" t="s">
        <v>499</v>
      </c>
      <c r="L769" s="15" t="s">
        <v>1906</v>
      </c>
      <c r="M769" s="15" t="s">
        <v>6408</v>
      </c>
      <c r="N769" s="15" t="s">
        <v>6409</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7"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4745</v>
      </c>
      <c r="AF769" s="19"/>
      <c r="AG769" s="145"/>
      <c r="AH769" s="15"/>
    </row>
    <row r="770" spans="1:34" s="20" customFormat="1">
      <c r="A770" s="46">
        <v>4012</v>
      </c>
      <c r="B770" s="38">
        <v>4012</v>
      </c>
      <c r="C770" s="17">
        <v>41116</v>
      </c>
      <c r="D770" s="17">
        <f t="shared" si="18"/>
        <v>41161</v>
      </c>
      <c r="E770" s="17">
        <f>VLOOKUP(B770,SAOM!B$2:D3820,3,0)</f>
        <v>41161</v>
      </c>
      <c r="F770" s="17">
        <f t="shared" si="16"/>
        <v>41176</v>
      </c>
      <c r="G770" s="17" t="s">
        <v>501</v>
      </c>
      <c r="H770" s="14" t="s">
        <v>7357</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7357</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7357</v>
      </c>
      <c r="I772" s="40" t="str">
        <f>VLOOKUP(B772,SAOM!B$2:E2767,4,0)</f>
        <v>Agendado</v>
      </c>
      <c r="J772" s="14" t="s">
        <v>499</v>
      </c>
      <c r="K772" s="14" t="s">
        <v>499</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8357</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7357</v>
      </c>
      <c r="I778" s="40" t="str">
        <f>VLOOKUP(B778,SAOM!B$2:E2773,4,0)</f>
        <v>Agendado</v>
      </c>
      <c r="J778" s="14" t="s">
        <v>499</v>
      </c>
      <c r="K778" s="14" t="s">
        <v>499</v>
      </c>
      <c r="L778" s="15" t="s">
        <v>1906</v>
      </c>
      <c r="M778" s="15" t="s">
        <v>6408</v>
      </c>
      <c r="N778" s="15" t="s">
        <v>6409</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7357</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7357</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Agendado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00:20:0E:10:4C:33</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8133</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8136</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5818</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241" t="s">
        <v>7357</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7497</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7656</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752</v>
      </c>
      <c r="I811" s="40" t="str">
        <f>VLOOKUP(B811,SAOM!B$2:E2806,4,0)</f>
        <v>Agendado</v>
      </c>
      <c r="J811" s="14" t="s">
        <v>499</v>
      </c>
      <c r="K811" s="14" t="s">
        <v>499</v>
      </c>
      <c r="L811" s="15" t="s">
        <v>170</v>
      </c>
      <c r="M811" s="15" t="s">
        <v>6416</v>
      </c>
      <c r="N811" s="15" t="s">
        <v>6417</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v>
      </c>
      <c r="Y811" s="17"/>
      <c r="Z811" s="15"/>
      <c r="AA811" s="19"/>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752</v>
      </c>
      <c r="I813" s="40" t="str">
        <f>VLOOKUP(B813,SAOM!B$2:E2808,4,0)</f>
        <v>Agendado</v>
      </c>
      <c r="J813" s="14" t="s">
        <v>499</v>
      </c>
      <c r="K813" s="14" t="s">
        <v>499</v>
      </c>
      <c r="L813" s="15" t="s">
        <v>170</v>
      </c>
      <c r="M813" s="15" t="s">
        <v>6416</v>
      </c>
      <c r="N813" s="15" t="s">
        <v>6417</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7150</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488</v>
      </c>
      <c r="I815" s="40" t="str">
        <f>VLOOKUP(B815,SAOM!B$2:E2810,4,0)</f>
        <v>Agendado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8508</v>
      </c>
      <c r="AA815" s="19"/>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20" customFormat="1">
      <c r="A818" s="46">
        <v>4067</v>
      </c>
      <c r="B818" s="38">
        <v>4067</v>
      </c>
      <c r="C818" s="17">
        <v>41120</v>
      </c>
      <c r="D818" s="17">
        <f t="shared" si="21"/>
        <v>41165</v>
      </c>
      <c r="E818" s="17">
        <f>VLOOKUP(B818,SAOM!B$2:D3868,3,0)</f>
        <v>41165</v>
      </c>
      <c r="F818" s="17">
        <f t="shared" si="19"/>
        <v>41180</v>
      </c>
      <c r="G818" s="17" t="s">
        <v>501</v>
      </c>
      <c r="H818" s="14" t="s">
        <v>752</v>
      </c>
      <c r="I818" s="40" t="str">
        <f>VLOOKUP(B818,SAOM!B$2:E2813,4,0)</f>
        <v>Agendado</v>
      </c>
      <c r="J818" s="14" t="s">
        <v>499</v>
      </c>
      <c r="K818" s="14" t="s">
        <v>499</v>
      </c>
      <c r="L818" s="15" t="s">
        <v>170</v>
      </c>
      <c r="M818" s="15" t="s">
        <v>6416</v>
      </c>
      <c r="N818" s="15" t="s">
        <v>6417</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4745</v>
      </c>
      <c r="AF818" s="19"/>
      <c r="AG818" s="145"/>
      <c r="AH818" s="15"/>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47" t="s">
        <v>7150</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752</v>
      </c>
      <c r="I820" s="40" t="str">
        <f>VLOOKUP(B820,SAOM!B$2:E2815,4,0)</f>
        <v>Agendado</v>
      </c>
      <c r="J820" s="14" t="s">
        <v>499</v>
      </c>
      <c r="K820" s="14" t="s">
        <v>499</v>
      </c>
      <c r="L820" s="15" t="s">
        <v>170</v>
      </c>
      <c r="M820" s="15" t="s">
        <v>6416</v>
      </c>
      <c r="N820" s="15" t="s">
        <v>6417</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4745</v>
      </c>
      <c r="AF820" s="19"/>
      <c r="AG820" s="145"/>
      <c r="AH820" s="15"/>
    </row>
    <row r="821" spans="1:34" s="20" customFormat="1">
      <c r="A821" s="46">
        <v>4064</v>
      </c>
      <c r="B821" s="38">
        <v>4064</v>
      </c>
      <c r="C821" s="17">
        <v>41120</v>
      </c>
      <c r="D821" s="17">
        <f t="shared" si="21"/>
        <v>41165</v>
      </c>
      <c r="E821" s="17">
        <f>VLOOKUP(B821,SAOM!B$2:D3871,3,0)</f>
        <v>41165</v>
      </c>
      <c r="F821" s="17">
        <f t="shared" si="19"/>
        <v>41180</v>
      </c>
      <c r="G821" s="17" t="s">
        <v>501</v>
      </c>
      <c r="H821" s="14" t="s">
        <v>752</v>
      </c>
      <c r="I821" s="40" t="str">
        <f>VLOOKUP(B821,SAOM!B$2:E2816,4,0)</f>
        <v>Agendado</v>
      </c>
      <c r="J821" s="14" t="s">
        <v>499</v>
      </c>
      <c r="K821" s="14" t="s">
        <v>499</v>
      </c>
      <c r="L821" s="15" t="s">
        <v>170</v>
      </c>
      <c r="M821" s="15" t="s">
        <v>6416</v>
      </c>
      <c r="N821" s="15" t="s">
        <v>6417</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7" t="str">
        <f>VLOOKUP(B821,SAOM!B$2:L1546,11,0)</f>
        <v>36700-000</v>
      </c>
      <c r="W821" s="18"/>
      <c r="X821" s="40" t="str">
        <f>VLOOKUP(B821,SAOM!B$2:N1546,13,0)</f>
        <v>-</v>
      </c>
      <c r="Y821" s="17"/>
      <c r="Z821" s="15"/>
      <c r="AA821" s="19"/>
      <c r="AB821" s="35"/>
      <c r="AC821" s="48"/>
      <c r="AD821" s="19" t="str">
        <f>VLOOKUP(B821,SAOM!B$2:Q1847,16,0)</f>
        <v>-</v>
      </c>
      <c r="AE821" s="19" t="s">
        <v>4745</v>
      </c>
      <c r="AF821" s="19"/>
      <c r="AG821" s="145"/>
      <c r="AH821" s="15"/>
    </row>
    <row r="822" spans="1:34" s="20" customFormat="1">
      <c r="A822" s="46">
        <v>4063</v>
      </c>
      <c r="B822" s="38">
        <v>4063</v>
      </c>
      <c r="C822" s="17">
        <v>41120</v>
      </c>
      <c r="D822" s="17">
        <f t="shared" si="21"/>
        <v>41165</v>
      </c>
      <c r="E822" s="17">
        <f>VLOOKUP(B822,SAOM!B$2:D3872,3,0)</f>
        <v>41165</v>
      </c>
      <c r="F822" s="17">
        <f t="shared" si="19"/>
        <v>41180</v>
      </c>
      <c r="G822" s="17" t="s">
        <v>501</v>
      </c>
      <c r="H822" s="14" t="s">
        <v>488</v>
      </c>
      <c r="I822" s="40" t="str">
        <f>VLOOKUP(B822,SAOM!B$2:E2817,4,0)</f>
        <v>Agendado</v>
      </c>
      <c r="J822" s="14" t="s">
        <v>499</v>
      </c>
      <c r="K822" s="14" t="s">
        <v>501</v>
      </c>
      <c r="L822" s="15" t="s">
        <v>170</v>
      </c>
      <c r="M822" s="15" t="s">
        <v>6416</v>
      </c>
      <c r="N822" s="15" t="s">
        <v>6417</v>
      </c>
      <c r="O822" s="40" t="str">
        <f>VLOOKUP(B822,SAOM!B$2:H1775,7,0)</f>
        <v>SES-LENA-4063</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7" t="str">
        <f>VLOOKUP(B822,SAOM!B$2:L1547,11,0)</f>
        <v>36700-000</v>
      </c>
      <c r="W822" s="18"/>
      <c r="X822" s="40" t="str">
        <f>VLOOKUP(B822,SAOM!B$2:N1547,13,0)</f>
        <v>-</v>
      </c>
      <c r="Y822" s="17">
        <v>41171</v>
      </c>
      <c r="Z822" s="15" t="s">
        <v>8565</v>
      </c>
      <c r="AA822" s="19"/>
      <c r="AB822" s="35"/>
      <c r="AC822" s="48"/>
      <c r="AD822" s="19" t="str">
        <f>VLOOKUP(B822,SAOM!B$2:Q1848,16,0)</f>
        <v>-</v>
      </c>
      <c r="AE822" s="19" t="s">
        <v>4745</v>
      </c>
      <c r="AF822" s="19"/>
      <c r="AG822" s="145"/>
      <c r="AH822" s="15"/>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47"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47" t="s">
        <v>7088</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47"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47" t="s">
        <v>7150</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47" t="s">
        <v>7088</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7838</v>
      </c>
      <c r="AA844" s="82">
        <v>41157</v>
      </c>
      <c r="AB844" s="83"/>
      <c r="AC844" s="70" t="s">
        <v>7841</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8168</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8168</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8137</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7341</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7838</v>
      </c>
      <c r="AA855" s="82">
        <v>41166</v>
      </c>
      <c r="AB855" s="83"/>
      <c r="AC855" s="82" t="s">
        <v>8135</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752</v>
      </c>
      <c r="I863" s="40" t="str">
        <f>VLOOKUP(B863,SAOM!B$2:E2858,4,0)</f>
        <v>Agendado</v>
      </c>
      <c r="J863" s="14" t="s">
        <v>499</v>
      </c>
      <c r="K863" s="14" t="s">
        <v>499</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v>
      </c>
      <c r="Y863" s="17"/>
      <c r="Z863" s="15"/>
      <c r="AA863" s="19"/>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7357</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7355</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488</v>
      </c>
      <c r="I866" s="40" t="str">
        <f>VLOOKUP(B866,SAOM!B$2:E2861,4,0)</f>
        <v>Agendado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41164</v>
      </c>
      <c r="Z866" s="15" t="s">
        <v>7499</v>
      </c>
      <c r="AA866" s="19"/>
      <c r="AB866" s="35"/>
      <c r="AC866" s="48"/>
      <c r="AD866" s="19" t="str">
        <f>VLOOKUP(B866,SAOM!B$2:Q1892,16,0)</f>
        <v>-</v>
      </c>
      <c r="AE866" s="19" t="s">
        <v>4745</v>
      </c>
      <c r="AF866" s="19"/>
      <c r="AG866" s="145"/>
      <c r="AH866" s="15"/>
    </row>
    <row r="867" spans="1:34" s="20" customFormat="1">
      <c r="A867" s="46">
        <v>4123</v>
      </c>
      <c r="B867" s="38">
        <v>4123</v>
      </c>
      <c r="C867" s="17">
        <v>41129</v>
      </c>
      <c r="D867" s="17">
        <f t="shared" si="23"/>
        <v>41174</v>
      </c>
      <c r="E867" s="17">
        <f>VLOOKUP(B867,SAOM!B$2:D3917,3,0)</f>
        <v>41174</v>
      </c>
      <c r="F867" s="17">
        <f t="shared" si="22"/>
        <v>41189</v>
      </c>
      <c r="G867" s="17" t="s">
        <v>501</v>
      </c>
      <c r="H867" s="14" t="s">
        <v>488</v>
      </c>
      <c r="I867" s="40" t="str">
        <f>VLOOKUP(B867,SAOM!B$2:E2862,4,0)</f>
        <v>Agendado</v>
      </c>
      <c r="J867" s="14" t="s">
        <v>499</v>
      </c>
      <c r="K867" s="14" t="s">
        <v>499</v>
      </c>
      <c r="L867" s="15" t="s">
        <v>5454</v>
      </c>
      <c r="M867" s="15" t="s">
        <v>6994</v>
      </c>
      <c r="N867" s="15" t="s">
        <v>6995</v>
      </c>
      <c r="O867" s="40" t="str">
        <f>VLOOKUP(B867,SAOM!B$2:H1820,7,0)</f>
        <v>SES-PATU-4123</v>
      </c>
      <c r="P867" s="40">
        <v>4033</v>
      </c>
      <c r="Q867" s="17">
        <f>VLOOKUP(B867,SAOM!B$2:I1820,8,0)</f>
        <v>41163</v>
      </c>
      <c r="R867" s="17" t="e">
        <f>VLOOKUP(B867,AG_Lider!A$1:F2179,6,0)</f>
        <v>#N/A</v>
      </c>
      <c r="S867" s="42" t="str">
        <f>VLOOKUP(B867,SAOM!B$2:J1820,9,0)</f>
        <v>REJANE ARAUJO LOPES</v>
      </c>
      <c r="T867" s="17" t="str">
        <f>VLOOKUP(B867,SAOM!B$2:K2266,10,0)</f>
        <v>Rua Ricardo Adjuto, 377</v>
      </c>
      <c r="U867" s="42" t="str">
        <f>VLOOKUP(B867,SAOM!B$2:M1592,12,0)</f>
        <v>383671 6265</v>
      </c>
      <c r="V867" s="87" t="str">
        <f>VLOOKUP(B867,SAOM!B$2:L1592,11,0)</f>
        <v>38600-000</v>
      </c>
      <c r="W867" s="18"/>
      <c r="X867" s="40" t="str">
        <f>VLOOKUP(B867,SAOM!B$2:N1592,13,0)</f>
        <v>00:20:0E:10:4C:1F</v>
      </c>
      <c r="Y867" s="17">
        <v>41170</v>
      </c>
      <c r="Z867" s="15" t="s">
        <v>7499</v>
      </c>
      <c r="AA867" s="19"/>
      <c r="AB867" s="35"/>
      <c r="AC867" s="48"/>
      <c r="AD867" s="19" t="str">
        <f>VLOOKUP(B867,SAOM!B$2:Q1893,16,0)</f>
        <v>-</v>
      </c>
      <c r="AE867" s="19" t="s">
        <v>4745</v>
      </c>
      <c r="AF867" s="19"/>
      <c r="AG867" s="145"/>
      <c r="AH867" s="15"/>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752</v>
      </c>
      <c r="I870" s="40" t="str">
        <f>VLOOKUP(B870,SAOM!B$2:E2865,4,0)</f>
        <v>Agendado</v>
      </c>
      <c r="J870" s="14" t="s">
        <v>499</v>
      </c>
      <c r="K870" s="14" t="s">
        <v>499</v>
      </c>
      <c r="L870" s="15" t="s">
        <v>5453</v>
      </c>
      <c r="M870" s="15" t="s">
        <v>6992</v>
      </c>
      <c r="N870" s="15" t="s">
        <v>6993</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v>
      </c>
      <c r="Y870" s="17"/>
      <c r="Z870" s="15"/>
      <c r="AA870" s="19"/>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7357</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241" t="s">
        <v>7357</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7349</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241" t="s">
        <v>7357</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7349</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241" t="s">
        <v>7357</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7349</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7499</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241" t="s">
        <v>7357</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7356</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241" t="s">
        <v>7357</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7352</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488</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8509</v>
      </c>
      <c r="AA906" s="82"/>
      <c r="AB906" s="83"/>
      <c r="AC906" s="70"/>
      <c r="AD906" s="82" t="str">
        <f>VLOOKUP(B906,SAOM!B$2:Q1932,16,0)</f>
        <v>-</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4341</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4341</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4341</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4341</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7049</v>
      </c>
      <c r="M914" s="15" t="s">
        <v>7079</v>
      </c>
      <c r="N914" s="15" t="s">
        <v>7080</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4745</v>
      </c>
      <c r="AF914" s="19"/>
      <c r="AG914" s="145"/>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Agendado</v>
      </c>
      <c r="J915" s="14" t="s">
        <v>499</v>
      </c>
      <c r="K915" s="14" t="s">
        <v>499</v>
      </c>
      <c r="L915" s="15" t="s">
        <v>6718</v>
      </c>
      <c r="M915" s="15" t="s">
        <v>7081</v>
      </c>
      <c r="N915" s="15" t="s">
        <v>7082</v>
      </c>
      <c r="O915" s="40" t="str">
        <f>VLOOKUP(B915,SAOM!B$2:H1868,7,0)</f>
        <v>-</v>
      </c>
      <c r="P915" s="40">
        <v>4033</v>
      </c>
      <c r="Q915" s="17">
        <f>VLOOKUP(B915,SAOM!B$2:I1868,8,0)</f>
        <v>41169</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7" t="str">
        <f>VLOOKUP(B915,SAOM!B$2:L1640,11,0)</f>
        <v>38970-000</v>
      </c>
      <c r="W915" s="18"/>
      <c r="X915" s="40" t="str">
        <f>VLOOKUP(B915,SAOM!B$2:N1640,13,0)</f>
        <v>-</v>
      </c>
      <c r="Y915" s="17"/>
      <c r="Z915" s="15"/>
      <c r="AA915" s="19"/>
      <c r="AB915" s="35"/>
      <c r="AC915" s="48"/>
      <c r="AD915" s="19" t="str">
        <f>VLOOKUP(B915,SAOM!B$2:Q1941,16,0)</f>
        <v>-</v>
      </c>
      <c r="AE915" s="19" t="s">
        <v>4745</v>
      </c>
      <c r="AF915" s="19"/>
      <c r="AG915" s="145"/>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Agendado</v>
      </c>
      <c r="J917" s="14" t="s">
        <v>499</v>
      </c>
      <c r="K917" s="14" t="s">
        <v>499</v>
      </c>
      <c r="L917" s="15" t="s">
        <v>6718</v>
      </c>
      <c r="M917" s="15" t="s">
        <v>7081</v>
      </c>
      <c r="N917" s="15" t="s">
        <v>7082</v>
      </c>
      <c r="O917" s="40" t="str">
        <f>VLOOKUP(B917,SAOM!B$2:H1870,7,0)</f>
        <v>-</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v>
      </c>
      <c r="Y917" s="17"/>
      <c r="Z917" s="15"/>
      <c r="AA917" s="19"/>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752</v>
      </c>
      <c r="I922" s="40" t="str">
        <f>VLOOKUP(B922,SAOM!B$2:E2917,4,0)</f>
        <v>A agendar</v>
      </c>
      <c r="J922" s="14" t="s">
        <v>499</v>
      </c>
      <c r="K922" s="14" t="s">
        <v>499</v>
      </c>
      <c r="L922" s="15" t="s">
        <v>5459</v>
      </c>
      <c r="M922" s="15" t="s">
        <v>5610</v>
      </c>
      <c r="N922" s="15" t="s">
        <v>5611</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 agendar</v>
      </c>
      <c r="J925" s="14" t="s">
        <v>499</v>
      </c>
      <c r="K925" s="14" t="s">
        <v>499</v>
      </c>
      <c r="L925" s="15" t="s">
        <v>5459</v>
      </c>
      <c r="M925" s="15" t="s">
        <v>5610</v>
      </c>
      <c r="N925" s="15" t="s">
        <v>5611</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752</v>
      </c>
      <c r="I926" s="40" t="str">
        <f>VLOOKUP(B926,SAOM!B$2:E2921,4,0)</f>
        <v>A agendar</v>
      </c>
      <c r="J926" s="14" t="s">
        <v>499</v>
      </c>
      <c r="K926" s="14" t="s">
        <v>499</v>
      </c>
      <c r="L926" s="15" t="s">
        <v>5459</v>
      </c>
      <c r="M926" s="15" t="s">
        <v>5610</v>
      </c>
      <c r="N926" s="15" t="s">
        <v>5611</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v>
      </c>
      <c r="Y926" s="17"/>
      <c r="Z926" s="15"/>
      <c r="AA926" s="19"/>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752</v>
      </c>
      <c r="I927" s="40" t="str">
        <f>VLOOKUP(B927,SAOM!B$2:E2922,4,0)</f>
        <v>A agendar</v>
      </c>
      <c r="J927" s="14" t="s">
        <v>499</v>
      </c>
      <c r="K927" s="14" t="s">
        <v>499</v>
      </c>
      <c r="L927" s="15" t="s">
        <v>5459</v>
      </c>
      <c r="M927" s="15" t="s">
        <v>5610</v>
      </c>
      <c r="N927" s="15" t="s">
        <v>5611</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v>
      </c>
      <c r="Y927" s="17"/>
      <c r="Z927" s="15"/>
      <c r="AA927" s="19"/>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Agendado</v>
      </c>
      <c r="J928" s="14" t="s">
        <v>499</v>
      </c>
      <c r="K928" s="14" t="s">
        <v>501</v>
      </c>
      <c r="L928" s="15" t="s">
        <v>167</v>
      </c>
      <c r="M928" s="15" t="s">
        <v>8050</v>
      </c>
      <c r="N928" s="15" t="s">
        <v>8051</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8564</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752</v>
      </c>
      <c r="I929" s="40" t="str">
        <f>VLOOKUP(B929,SAOM!B$2:E2924,4,0)</f>
        <v>Agendado</v>
      </c>
      <c r="J929" s="14" t="s">
        <v>499</v>
      </c>
      <c r="K929" s="14" t="s">
        <v>499</v>
      </c>
      <c r="L929" s="15" t="s">
        <v>167</v>
      </c>
      <c r="M929" s="15" t="s">
        <v>8050</v>
      </c>
      <c r="N929" s="15" t="s">
        <v>8051</v>
      </c>
      <c r="O929" s="40" t="str">
        <f>VLOOKUP(B929,SAOM!B$2:H1882,7,0)</f>
        <v>-</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v>
      </c>
      <c r="Y929" s="17"/>
      <c r="Z929" s="15"/>
      <c r="AA929" s="19"/>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752</v>
      </c>
      <c r="I930" s="40" t="str">
        <f>VLOOKUP(B930,SAOM!B$2:E2925,4,0)</f>
        <v>Agendado</v>
      </c>
      <c r="J930" s="14" t="s">
        <v>499</v>
      </c>
      <c r="K930" s="14" t="s">
        <v>499</v>
      </c>
      <c r="L930" s="15" t="s">
        <v>167</v>
      </c>
      <c r="M930" s="15" t="s">
        <v>8050</v>
      </c>
      <c r="N930" s="15" t="s">
        <v>8051</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v>
      </c>
      <c r="Y930" s="17"/>
      <c r="Z930" s="15"/>
      <c r="AA930" s="19"/>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752</v>
      </c>
      <c r="I931" s="40" t="str">
        <f>VLOOKUP(B931,SAOM!B$2:E2926,4,0)</f>
        <v>Agendado</v>
      </c>
      <c r="J931" s="14" t="s">
        <v>499</v>
      </c>
      <c r="K931" s="14" t="s">
        <v>499</v>
      </c>
      <c r="L931" s="15" t="s">
        <v>167</v>
      </c>
      <c r="M931" s="15" t="s">
        <v>8050</v>
      </c>
      <c r="N931" s="15" t="s">
        <v>8051</v>
      </c>
      <c r="O931" s="40" t="str">
        <f>VLOOKUP(B931,SAOM!B$2:H1884,7,0)</f>
        <v>-</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v>
      </c>
      <c r="Y931" s="17"/>
      <c r="Z931" s="15"/>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752</v>
      </c>
      <c r="I932" s="40" t="str">
        <f>VLOOKUP(B932,SAOM!B$2:E2927,4,0)</f>
        <v>Agendado</v>
      </c>
      <c r="J932" s="14" t="s">
        <v>499</v>
      </c>
      <c r="K932" s="14" t="s">
        <v>499</v>
      </c>
      <c r="L932" s="15" t="s">
        <v>167</v>
      </c>
      <c r="M932" s="15" t="s">
        <v>8050</v>
      </c>
      <c r="N932" s="15" t="s">
        <v>8051</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v>
      </c>
      <c r="Y932" s="17"/>
      <c r="Z932" s="15"/>
      <c r="AA932" s="19"/>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8054</v>
      </c>
      <c r="N933" s="15" t="s">
        <v>8055</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8054</v>
      </c>
      <c r="N934" s="15" t="s">
        <v>8055</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8054</v>
      </c>
      <c r="N935" s="15" t="s">
        <v>8055</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8054</v>
      </c>
      <c r="N936" s="15" t="s">
        <v>8055</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8054</v>
      </c>
      <c r="N937" s="15" t="s">
        <v>8055</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8037</v>
      </c>
      <c r="M938" s="15" t="s">
        <v>8046</v>
      </c>
      <c r="N938" s="15" t="s">
        <v>8047</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8044</v>
      </c>
      <c r="N939" s="15" t="s">
        <v>8045</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8048</v>
      </c>
      <c r="N940" s="15" t="s">
        <v>8049</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8048</v>
      </c>
      <c r="N941" s="15" t="s">
        <v>8049</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8048</v>
      </c>
      <c r="N942" s="15" t="s">
        <v>8049</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 agendar</v>
      </c>
      <c r="J943" s="14" t="s">
        <v>499</v>
      </c>
      <c r="K943" s="14" t="s">
        <v>499</v>
      </c>
      <c r="L943" s="15" t="s">
        <v>205</v>
      </c>
      <c r="M943" s="15" t="s">
        <v>8048</v>
      </c>
      <c r="N943" s="15" t="s">
        <v>8049</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4745</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8056</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8050</v>
      </c>
      <c r="N949" s="15" t="s">
        <v>8051</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8050</v>
      </c>
      <c r="N950" s="15" t="s">
        <v>8051</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8050</v>
      </c>
      <c r="N951" s="15" t="s">
        <v>8051</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8050</v>
      </c>
      <c r="N952" s="15" t="s">
        <v>8051</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8050</v>
      </c>
      <c r="N953" s="15" t="s">
        <v>8051</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8050</v>
      </c>
      <c r="N954" s="15" t="s">
        <v>8051</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8057</v>
      </c>
      <c r="N955" s="15" t="s">
        <v>8058</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8057</v>
      </c>
      <c r="N956" s="15" t="s">
        <v>8058</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8050</v>
      </c>
      <c r="N957" s="15" t="s">
        <v>8051</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8050</v>
      </c>
      <c r="N958" s="15" t="s">
        <v>8051</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8073</v>
      </c>
      <c r="N959" s="15" t="s">
        <v>8074</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8073</v>
      </c>
      <c r="N960" s="15" t="s">
        <v>8074</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8073</v>
      </c>
      <c r="N961" s="15" t="s">
        <v>8074</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f t="shared" si="26"/>
        <v>41186</v>
      </c>
      <c r="E962" s="17">
        <f>VLOOKUP(B962,SAOM!B$2:D4012,3,0)</f>
        <v>41186</v>
      </c>
      <c r="F962" s="17">
        <f t="shared" si="25"/>
        <v>41201</v>
      </c>
      <c r="G962" s="17">
        <v>41162</v>
      </c>
      <c r="H962" s="14" t="s">
        <v>764</v>
      </c>
      <c r="I962" s="40" t="str">
        <f>VLOOKUP(B962,SAOM!B$2:E2957,4,0)</f>
        <v>Paralisado</v>
      </c>
      <c r="J962" s="14" t="s">
        <v>499</v>
      </c>
      <c r="K962" s="14" t="s">
        <v>499</v>
      </c>
      <c r="L962" s="15" t="s">
        <v>5456</v>
      </c>
      <c r="M962" s="15" t="s">
        <v>8073</v>
      </c>
      <c r="N962" s="15" t="s">
        <v>8074</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8073</v>
      </c>
      <c r="N963" s="15" t="s">
        <v>8074</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8079</v>
      </c>
      <c r="N964" s="15" t="s">
        <v>8080</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8079</v>
      </c>
      <c r="N965" s="15" t="s">
        <v>8080</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6546</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8079</v>
      </c>
      <c r="N966" s="15" t="s">
        <v>8080</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8079</v>
      </c>
      <c r="N967" s="47" t="s">
        <v>8080</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47" t="s">
        <v>6546</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Agendado</v>
      </c>
      <c r="J968" s="73" t="s">
        <v>499</v>
      </c>
      <c r="K968" s="73" t="s">
        <v>499</v>
      </c>
      <c r="L968" s="47" t="s">
        <v>5455</v>
      </c>
      <c r="M968" s="47" t="s">
        <v>8079</v>
      </c>
      <c r="N968" s="47" t="s">
        <v>8080</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47" t="s">
        <v>6546</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8057</v>
      </c>
      <c r="N969" s="15" t="s">
        <v>8058</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7430</v>
      </c>
      <c r="M970" s="15" t="s">
        <v>8065</v>
      </c>
      <c r="N970" s="15" t="s">
        <v>8066</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8507</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8079</v>
      </c>
      <c r="N971" s="47" t="s">
        <v>8080</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20" customFormat="1">
      <c r="A972" s="46">
        <v>4246</v>
      </c>
      <c r="B972" s="38">
        <v>4246</v>
      </c>
      <c r="C972" s="17">
        <v>41145</v>
      </c>
      <c r="D972" s="17">
        <f t="shared" si="26"/>
        <v>41190</v>
      </c>
      <c r="E972" s="17">
        <f>VLOOKUP(B972,SAOM!B$2:D4022,3,0)</f>
        <v>41190</v>
      </c>
      <c r="F972" s="17">
        <f t="shared" si="27"/>
        <v>41205</v>
      </c>
      <c r="G972" s="17" t="s">
        <v>501</v>
      </c>
      <c r="H972" s="14" t="s">
        <v>752</v>
      </c>
      <c r="I972" s="40" t="str">
        <f>VLOOKUP(B972,SAOM!B$2:E2967,4,0)</f>
        <v>Agendado</v>
      </c>
      <c r="J972" s="14" t="s">
        <v>499</v>
      </c>
      <c r="K972" s="14" t="s">
        <v>499</v>
      </c>
      <c r="L972" s="15" t="s">
        <v>7430</v>
      </c>
      <c r="M972" s="15" t="s">
        <v>8065</v>
      </c>
      <c r="N972" s="15" t="s">
        <v>8066</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4745</v>
      </c>
      <c r="AF972" s="19"/>
      <c r="AG972" s="145"/>
      <c r="AH972" s="1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8085</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8113</v>
      </c>
      <c r="N974" s="15" t="s">
        <v>8114</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752</v>
      </c>
      <c r="I975" s="40" t="str">
        <f>VLOOKUP(B975,SAOM!B$2:E2970,4,0)</f>
        <v>Agendado</v>
      </c>
      <c r="J975" s="14" t="s">
        <v>499</v>
      </c>
      <c r="K975" s="14" t="s">
        <v>499</v>
      </c>
      <c r="L975" s="15" t="s">
        <v>7430</v>
      </c>
      <c r="M975" s="15" t="s">
        <v>8065</v>
      </c>
      <c r="N975" s="15" t="s">
        <v>8066</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v>
      </c>
      <c r="Y975" s="17"/>
      <c r="Z975" s="15"/>
      <c r="AA975" s="19"/>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8079</v>
      </c>
      <c r="N976" s="47" t="s">
        <v>8080</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8061</v>
      </c>
      <c r="N977" s="15" t="s">
        <v>8062</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8085</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8113</v>
      </c>
      <c r="N979" s="15" t="s">
        <v>8114</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7430</v>
      </c>
      <c r="M980" s="47" t="s">
        <v>8065</v>
      </c>
      <c r="N980" s="47" t="s">
        <v>8066</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47" t="s">
        <v>8361</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8079</v>
      </c>
      <c r="N981" s="15" t="s">
        <v>8080</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8113</v>
      </c>
      <c r="N982" s="15" t="s">
        <v>8114</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8085</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8085</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Agendado</v>
      </c>
      <c r="J985" s="73" t="s">
        <v>499</v>
      </c>
      <c r="K985" s="73" t="s">
        <v>501</v>
      </c>
      <c r="L985" s="47" t="s">
        <v>7430</v>
      </c>
      <c r="M985" s="47" t="s">
        <v>8065</v>
      </c>
      <c r="N985" s="47" t="s">
        <v>8066</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47" t="s">
        <v>8359</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8079</v>
      </c>
      <c r="N986" s="47" t="s">
        <v>8080</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47" t="s">
        <v>6546</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8113</v>
      </c>
      <c r="N987" s="15" t="s">
        <v>8114</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8113</v>
      </c>
      <c r="N988" s="15" t="s">
        <v>8114</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8085</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8113</v>
      </c>
      <c r="N990" s="15" t="s">
        <v>8114</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8113</v>
      </c>
      <c r="N991" s="15" t="s">
        <v>8114</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8113</v>
      </c>
      <c r="N992" s="15" t="s">
        <v>8114</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8079</v>
      </c>
      <c r="N993" s="47" t="s">
        <v>8080</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7430</v>
      </c>
      <c r="M994" s="15" t="s">
        <v>8065</v>
      </c>
      <c r="N994" s="15" t="s">
        <v>8066</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8508</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t="s">
        <v>501</v>
      </c>
      <c r="H995" s="14" t="s">
        <v>7350</v>
      </c>
      <c r="I995" s="40" t="str">
        <f>VLOOKUP(B995,SAOM!B$2:E2990,4,0)</f>
        <v>A agendar</v>
      </c>
      <c r="J995" s="14" t="s">
        <v>499</v>
      </c>
      <c r="K995" s="14" t="s">
        <v>499</v>
      </c>
      <c r="L995" s="15" t="s">
        <v>7577</v>
      </c>
      <c r="M995" s="15" t="s">
        <v>8075</v>
      </c>
      <c r="N995" s="15" t="s">
        <v>8076</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7577</v>
      </c>
      <c r="M996" s="15" t="s">
        <v>8075</v>
      </c>
      <c r="N996" s="15" t="s">
        <v>8076</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7584</v>
      </c>
      <c r="M997" s="15" t="s">
        <v>8071</v>
      </c>
      <c r="N997" s="15" t="s">
        <v>8072</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 agendar</v>
      </c>
      <c r="J998" s="14" t="s">
        <v>499</v>
      </c>
      <c r="K998" s="14" t="s">
        <v>499</v>
      </c>
      <c r="L998" s="15" t="s">
        <v>7584</v>
      </c>
      <c r="M998" s="15" t="s">
        <v>8071</v>
      </c>
      <c r="N998" s="15" t="s">
        <v>8072</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7592</v>
      </c>
      <c r="M999" s="15" t="s">
        <v>8069</v>
      </c>
      <c r="N999" s="15" t="s">
        <v>8070</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8067</v>
      </c>
      <c r="N1000" s="47" t="s">
        <v>8068</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7600</v>
      </c>
      <c r="M1001" s="15" t="s">
        <v>8077</v>
      </c>
      <c r="N1001" s="15" t="s">
        <v>8078</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7600</v>
      </c>
      <c r="M1002" s="15" t="s">
        <v>8077</v>
      </c>
      <c r="N1002" s="15" t="s">
        <v>8078</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7600</v>
      </c>
      <c r="M1003" s="15" t="s">
        <v>8077</v>
      </c>
      <c r="N1003" s="15" t="s">
        <v>8078</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20" customFormat="1">
      <c r="A1004" s="46">
        <v>4286</v>
      </c>
      <c r="B1004" s="38">
        <v>4286</v>
      </c>
      <c r="C1004" s="17">
        <v>41149</v>
      </c>
      <c r="D1004" s="17">
        <f t="shared" si="28"/>
        <v>41194</v>
      </c>
      <c r="E1004" s="17">
        <f>VLOOKUP(B1004,SAOM!B$2:D4054,3,0)</f>
        <v>41194</v>
      </c>
      <c r="F1004" s="17">
        <f t="shared" si="27"/>
        <v>41209</v>
      </c>
      <c r="G1004" s="17" t="s">
        <v>501</v>
      </c>
      <c r="H1004" s="14" t="s">
        <v>752</v>
      </c>
      <c r="I1004" s="40" t="str">
        <f>VLOOKUP(B1004,SAOM!B$2:E2999,4,0)</f>
        <v>Agendado</v>
      </c>
      <c r="J1004" s="14" t="s">
        <v>499</v>
      </c>
      <c r="K1004" s="14" t="s">
        <v>499</v>
      </c>
      <c r="L1004" s="15" t="s">
        <v>1871</v>
      </c>
      <c r="M1004" s="15" t="s">
        <v>869</v>
      </c>
      <c r="N1004" s="15" t="s">
        <v>870</v>
      </c>
      <c r="O1004" s="40" t="str">
        <f>VLOOKUP(B1004,SAOM!B$2:H1957,7,0)</f>
        <v>SES-SANO-4286</v>
      </c>
      <c r="P1004" s="40">
        <v>4033</v>
      </c>
      <c r="Q1004" s="17">
        <f>VLOOKUP(B1004,SAOM!B$2:I1957,8,0)</f>
        <v>41169</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7" t="str">
        <f>VLOOKUP(B1004,SAOM!B$2:L1729,11,0)</f>
        <v>37960-000</v>
      </c>
      <c r="W1004" s="18"/>
      <c r="X1004" s="40" t="str">
        <f>VLOOKUP(B1004,SAOM!B$2:N1729,13,0)</f>
        <v>-</v>
      </c>
      <c r="Y1004" s="17"/>
      <c r="Z1004" s="15"/>
      <c r="AA1004" s="19"/>
      <c r="AB1004" s="35"/>
      <c r="AC1004" s="48"/>
      <c r="AD1004" s="19" t="str">
        <f>VLOOKUP(B1004,SAOM!B$2:Q2030,16,0)</f>
        <v>-</v>
      </c>
      <c r="AE1004" s="19" t="s">
        <v>4745</v>
      </c>
      <c r="AF1004" s="19"/>
      <c r="AG1004" s="145"/>
      <c r="AH1004" s="15"/>
    </row>
    <row r="1005" spans="1:34" s="20" customFormat="1">
      <c r="A1005" s="46">
        <v>4285</v>
      </c>
      <c r="B1005" s="38">
        <v>4285</v>
      </c>
      <c r="C1005" s="17">
        <v>41149</v>
      </c>
      <c r="D1005" s="17">
        <f t="shared" si="28"/>
        <v>41194</v>
      </c>
      <c r="E1005" s="17">
        <f>VLOOKUP(B1005,SAOM!B$2:D4055,3,0)</f>
        <v>41194</v>
      </c>
      <c r="F1005" s="17">
        <f t="shared" si="27"/>
        <v>41209</v>
      </c>
      <c r="G1005" s="17" t="s">
        <v>501</v>
      </c>
      <c r="H1005" s="14" t="s">
        <v>752</v>
      </c>
      <c r="I1005" s="40" t="str">
        <f>VLOOKUP(B1005,SAOM!B$2:E3000,4,0)</f>
        <v>Agendado</v>
      </c>
      <c r="J1005" s="14" t="s">
        <v>499</v>
      </c>
      <c r="K1005" s="14" t="s">
        <v>499</v>
      </c>
      <c r="L1005" s="15" t="s">
        <v>1871</v>
      </c>
      <c r="M1005" s="15" t="s">
        <v>869</v>
      </c>
      <c r="N1005" s="15" t="s">
        <v>870</v>
      </c>
      <c r="O1005" s="40" t="str">
        <f>VLOOKUP(B1005,SAOM!B$2:H1958,7,0)</f>
        <v>SES-SANO-4285</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7" t="str">
        <f>VLOOKUP(B1005,SAOM!B$2:L1730,11,0)</f>
        <v>37960-000</v>
      </c>
      <c r="W1005" s="18"/>
      <c r="X1005" s="40" t="str">
        <f>VLOOKUP(B1005,SAOM!B$2:N1730,13,0)</f>
        <v>00:20:0E:10:4F:7E</v>
      </c>
      <c r="Y1005" s="17"/>
      <c r="Z1005" s="15"/>
      <c r="AA1005" s="19"/>
      <c r="AB1005" s="35"/>
      <c r="AC1005" s="48"/>
      <c r="AD1005" s="19" t="str">
        <f>VLOOKUP(B1005,SAOM!B$2:Q2031,16,0)</f>
        <v>-</v>
      </c>
      <c r="AE1005" s="19" t="s">
        <v>4745</v>
      </c>
      <c r="AF1005" s="19"/>
      <c r="AG1005" s="145"/>
      <c r="AH1005" s="15"/>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8059</v>
      </c>
      <c r="N1007" s="15" t="s">
        <v>8060</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8059</v>
      </c>
      <c r="N1008" s="15" t="s">
        <v>8060</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8059</v>
      </c>
      <c r="N1009" s="15" t="s">
        <v>8060</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8059</v>
      </c>
      <c r="N1010" s="15" t="s">
        <v>8060</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8059</v>
      </c>
      <c r="N1011" s="15" t="s">
        <v>8060</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241" t="s">
        <v>7357</v>
      </c>
      <c r="I1012" s="40" t="str">
        <f>VLOOKUP(B1012,SAOM!B$2:E3007,4,0)</f>
        <v>A agendar</v>
      </c>
      <c r="J1012" s="14" t="s">
        <v>499</v>
      </c>
      <c r="K1012" s="14" t="s">
        <v>499</v>
      </c>
      <c r="L1012" s="15" t="s">
        <v>2810</v>
      </c>
      <c r="M1012" s="15" t="s">
        <v>8059</v>
      </c>
      <c r="N1012" s="15" t="s">
        <v>8060</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8042</v>
      </c>
      <c r="N1013" s="15" t="s">
        <v>8043</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8042</v>
      </c>
      <c r="N1014" s="15" t="s">
        <v>8043</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8042</v>
      </c>
      <c r="N1015" s="15" t="s">
        <v>8043</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8042</v>
      </c>
      <c r="N1016" s="15" t="s">
        <v>8043</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t="s">
        <v>501</v>
      </c>
      <c r="H1017" s="14" t="s">
        <v>7350</v>
      </c>
      <c r="I1017" s="40" t="str">
        <f>VLOOKUP(B1017,SAOM!B$2:E3012,4,0)</f>
        <v>A agendar</v>
      </c>
      <c r="J1017" s="14" t="s">
        <v>499</v>
      </c>
      <c r="K1017" s="14" t="s">
        <v>499</v>
      </c>
      <c r="L1017" s="15" t="s">
        <v>7646</v>
      </c>
      <c r="M1017" s="15" t="s">
        <v>8040</v>
      </c>
      <c r="N1017" s="15" t="s">
        <v>8041</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t="s">
        <v>501</v>
      </c>
      <c r="H1018" s="14" t="s">
        <v>7350</v>
      </c>
      <c r="I1018" s="40" t="str">
        <f>VLOOKUP(B1018,SAOM!B$2:E3013,4,0)</f>
        <v>A agendar</v>
      </c>
      <c r="J1018" s="14" t="s">
        <v>499</v>
      </c>
      <c r="K1018" s="14" t="s">
        <v>499</v>
      </c>
      <c r="L1018" s="15" t="s">
        <v>7646</v>
      </c>
      <c r="M1018" s="15" t="s">
        <v>8040</v>
      </c>
      <c r="N1018" s="15" t="s">
        <v>8041</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7577</v>
      </c>
      <c r="M1019" s="15" t="s">
        <v>8075</v>
      </c>
      <c r="N1019" s="15" t="s">
        <v>8076</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7772</v>
      </c>
      <c r="M1020" s="15" t="s">
        <v>8063</v>
      </c>
      <c r="N1020" s="15" t="s">
        <v>8064</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7772</v>
      </c>
      <c r="M1021" s="15" t="s">
        <v>8063</v>
      </c>
      <c r="N1021" s="15" t="s">
        <v>8064</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7772</v>
      </c>
      <c r="M1022" s="15" t="s">
        <v>8063</v>
      </c>
      <c r="N1022" s="15" t="s">
        <v>8064</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7772</v>
      </c>
      <c r="M1023" s="15" t="s">
        <v>8063</v>
      </c>
      <c r="N1023" s="15" t="s">
        <v>8064</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7772</v>
      </c>
      <c r="M1024" s="15" t="s">
        <v>8063</v>
      </c>
      <c r="N1024" s="15" t="s">
        <v>8064</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41200</v>
      </c>
      <c r="F1025" s="17">
        <f t="shared" si="27"/>
        <v>41215</v>
      </c>
      <c r="G1025" s="17">
        <v>41169</v>
      </c>
      <c r="H1025" s="14" t="s">
        <v>764</v>
      </c>
      <c r="I1025" s="40" t="str">
        <f>VLOOKUP(B1025,SAOM!B$2:E3020,4,0)</f>
        <v>Paralisado</v>
      </c>
      <c r="J1025" s="14" t="s">
        <v>499</v>
      </c>
      <c r="K1025" s="14" t="s">
        <v>499</v>
      </c>
      <c r="L1025" s="15" t="s">
        <v>7781</v>
      </c>
      <c r="M1025" s="15" t="s">
        <v>8052</v>
      </c>
      <c r="N1025" s="15" t="s">
        <v>8053</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7781</v>
      </c>
      <c r="M1026" s="15" t="s">
        <v>8052</v>
      </c>
      <c r="N1026" s="15" t="s">
        <v>8053</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7772</v>
      </c>
      <c r="M1027" s="15" t="s">
        <v>8063</v>
      </c>
      <c r="N1027" s="15" t="s">
        <v>8064</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7781</v>
      </c>
      <c r="M1028" s="47" t="s">
        <v>8052</v>
      </c>
      <c r="N1028" s="47" t="s">
        <v>8053</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7781</v>
      </c>
      <c r="M1029" s="47" t="s">
        <v>8052</v>
      </c>
      <c r="N1029" s="47" t="s">
        <v>8053</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Agendado</v>
      </c>
      <c r="J1030" s="73" t="s">
        <v>499</v>
      </c>
      <c r="K1030" s="73" t="s">
        <v>501</v>
      </c>
      <c r="L1030" s="47" t="s">
        <v>7781</v>
      </c>
      <c r="M1030" s="47" t="s">
        <v>8052</v>
      </c>
      <c r="N1030" s="47" t="s">
        <v>8053</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7798</v>
      </c>
      <c r="M1031" s="15" t="s">
        <v>8122</v>
      </c>
      <c r="N1031" s="15" t="s">
        <v>8123</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7798</v>
      </c>
      <c r="M1032" s="15" t="s">
        <v>8122</v>
      </c>
      <c r="N1032" s="15" t="s">
        <v>8123</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7806</v>
      </c>
      <c r="M1033" s="15" t="s">
        <v>8120</v>
      </c>
      <c r="N1033" s="15" t="s">
        <v>8121</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7806</v>
      </c>
      <c r="M1034" s="15" t="s">
        <v>8120</v>
      </c>
      <c r="N1034" s="15" t="s">
        <v>8121</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7806</v>
      </c>
      <c r="M1035" s="15" t="s">
        <v>8120</v>
      </c>
      <c r="N1035" s="15" t="s">
        <v>8121</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7806</v>
      </c>
      <c r="M1036" s="15" t="s">
        <v>8120</v>
      </c>
      <c r="N1036" s="15" t="s">
        <v>8121</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7806</v>
      </c>
      <c r="M1037" s="15" t="s">
        <v>8120</v>
      </c>
      <c r="N1037" s="15" t="s">
        <v>8121</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7824</v>
      </c>
      <c r="M1038" s="15" t="s">
        <v>8118</v>
      </c>
      <c r="N1038" s="15" t="s">
        <v>8119</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Agendado</v>
      </c>
      <c r="J1039" s="73" t="s">
        <v>499</v>
      </c>
      <c r="K1039" s="73" t="s">
        <v>501</v>
      </c>
      <c r="L1039" s="47" t="s">
        <v>1854</v>
      </c>
      <c r="M1039" s="47" t="s">
        <v>8111</v>
      </c>
      <c r="N1039" s="47" t="s">
        <v>8112</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8117</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8117</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7856</v>
      </c>
      <c r="M1042" s="15" t="s">
        <v>8099</v>
      </c>
      <c r="N1042" s="15" t="s">
        <v>8100</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8096</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47" t="s">
        <v>5818</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7865</v>
      </c>
      <c r="M1044" s="15" t="s">
        <v>8115</v>
      </c>
      <c r="N1044" s="15" t="s">
        <v>8116</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20" customFormat="1">
      <c r="A1045" s="46">
        <v>4340</v>
      </c>
      <c r="B1045" s="38">
        <v>4340</v>
      </c>
      <c r="C1045" s="17">
        <v>41155</v>
      </c>
      <c r="D1045" s="17">
        <f t="shared" si="28"/>
        <v>41200</v>
      </c>
      <c r="E1045" s="17">
        <f>VLOOKUP(B1045,SAOM!B$2:D4095,3,0)</f>
        <v>41200</v>
      </c>
      <c r="F1045" s="17">
        <f t="shared" si="29"/>
        <v>41215</v>
      </c>
      <c r="G1045" s="17" t="s">
        <v>501</v>
      </c>
      <c r="H1045" s="14" t="s">
        <v>752</v>
      </c>
      <c r="I1045" s="40" t="str">
        <f>VLOOKUP(B1045,SAOM!B$2:E3040,4,0)</f>
        <v>Agendado</v>
      </c>
      <c r="J1045" s="14" t="s">
        <v>499</v>
      </c>
      <c r="K1045" s="14" t="s">
        <v>499</v>
      </c>
      <c r="L1045" s="15" t="s">
        <v>2058</v>
      </c>
      <c r="M1045" s="15" t="s">
        <v>1154</v>
      </c>
      <c r="N1045" s="15" t="s">
        <v>8096</v>
      </c>
      <c r="O1045" s="40" t="str">
        <f>VLOOKUP(B1045,SAOM!B$2:H1998,7,0)</f>
        <v>SES-RIMA-4340</v>
      </c>
      <c r="P1045" s="40">
        <v>4033</v>
      </c>
      <c r="Q1045" s="17">
        <f>VLOOKUP(B1045,SAOM!B$2:I1998,8,0)</f>
        <v>41171</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7" t="str">
        <f>VLOOKUP(B1045,SAOM!B$2:L1770,11,0)</f>
        <v>34300-000</v>
      </c>
      <c r="W1045" s="18"/>
      <c r="X1045" s="40" t="str">
        <f>VLOOKUP(B1045,SAOM!B$2:N1770,13,0)</f>
        <v>-</v>
      </c>
      <c r="Y1045" s="17"/>
      <c r="Z1045" s="15"/>
      <c r="AA1045" s="19"/>
      <c r="AB1045" s="35"/>
      <c r="AC1045" s="48"/>
      <c r="AD1045" s="19" t="str">
        <f>VLOOKUP(B1045,SAOM!B$2:Q2071,16,0)</f>
        <v>-</v>
      </c>
      <c r="AE1045" s="19" t="s">
        <v>4745</v>
      </c>
      <c r="AF1045" s="19"/>
      <c r="AG1045" s="145"/>
      <c r="AH1045" s="15"/>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7865</v>
      </c>
      <c r="M1046" s="15" t="s">
        <v>8115</v>
      </c>
      <c r="N1046" s="15" t="s">
        <v>8116</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8092</v>
      </c>
      <c r="N1047" s="15" t="s">
        <v>8093</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8092</v>
      </c>
      <c r="N1048" s="15" t="s">
        <v>8093</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Agendado</v>
      </c>
      <c r="J1049" s="73" t="s">
        <v>499</v>
      </c>
      <c r="K1049" s="73" t="s">
        <v>501</v>
      </c>
      <c r="L1049" s="47" t="s">
        <v>1854</v>
      </c>
      <c r="M1049" s="47" t="s">
        <v>8111</v>
      </c>
      <c r="N1049" s="47" t="s">
        <v>8112</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8092</v>
      </c>
      <c r="N1050" s="15" t="s">
        <v>8093</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8092</v>
      </c>
      <c r="N1051" s="15" t="s">
        <v>8093</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8092</v>
      </c>
      <c r="N1052" s="15" t="s">
        <v>8093</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8111</v>
      </c>
      <c r="N1053" s="15" t="s">
        <v>8112</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7895</v>
      </c>
      <c r="M1054" s="15" t="s">
        <v>8090</v>
      </c>
      <c r="N1054" s="15" t="s">
        <v>8091</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7900</v>
      </c>
      <c r="M1055" s="15" t="s">
        <v>8109</v>
      </c>
      <c r="N1055" s="15" t="s">
        <v>8110</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7895</v>
      </c>
      <c r="M1056" s="15" t="s">
        <v>8090</v>
      </c>
      <c r="N1056" s="15" t="s">
        <v>8091</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7895</v>
      </c>
      <c r="M1057" s="15" t="s">
        <v>8090</v>
      </c>
      <c r="N1057" s="15" t="s">
        <v>8091</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8107</v>
      </c>
      <c r="N1058" s="15" t="s">
        <v>8108</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7915</v>
      </c>
      <c r="M1059" s="15" t="s">
        <v>8097</v>
      </c>
      <c r="N1059" s="15" t="s">
        <v>8098</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7895</v>
      </c>
      <c r="M1060" s="15" t="s">
        <v>8090</v>
      </c>
      <c r="N1060" s="15" t="s">
        <v>8091</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7923</v>
      </c>
      <c r="M1061" s="15" t="s">
        <v>8086</v>
      </c>
      <c r="N1061" s="15" t="s">
        <v>8087</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7895</v>
      </c>
      <c r="M1062" s="15" t="s">
        <v>8090</v>
      </c>
      <c r="N1062" s="15" t="s">
        <v>8091</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7895</v>
      </c>
      <c r="M1063" s="15" t="s">
        <v>8090</v>
      </c>
      <c r="N1063" s="15" t="s">
        <v>8091</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7933</v>
      </c>
      <c r="M1064" s="15" t="s">
        <v>8081</v>
      </c>
      <c r="N1064" s="15" t="s">
        <v>8082</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7938</v>
      </c>
      <c r="M1065" s="15" t="s">
        <v>8105</v>
      </c>
      <c r="N1065" s="15" t="s">
        <v>8106</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7933</v>
      </c>
      <c r="M1066" s="15" t="s">
        <v>8081</v>
      </c>
      <c r="N1066" s="15" t="s">
        <v>8082</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7895</v>
      </c>
      <c r="M1067" s="15" t="s">
        <v>8090</v>
      </c>
      <c r="N1067" s="15" t="s">
        <v>8091</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7938</v>
      </c>
      <c r="M1068" s="15" t="s">
        <v>8105</v>
      </c>
      <c r="N1068" s="15" t="s">
        <v>8106</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8088</v>
      </c>
      <c r="N1069" s="15" t="s">
        <v>8089</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8088</v>
      </c>
      <c r="N1070" s="15" t="s">
        <v>8089</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7958</v>
      </c>
      <c r="M1071" s="15" t="s">
        <v>8094</v>
      </c>
      <c r="N1071" s="15" t="s">
        <v>8095</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7938</v>
      </c>
      <c r="M1072" s="15" t="s">
        <v>8105</v>
      </c>
      <c r="N1072" s="15" t="s">
        <v>8106</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7958</v>
      </c>
      <c r="M1073" s="15" t="s">
        <v>8094</v>
      </c>
      <c r="N1073" s="15" t="s">
        <v>8095</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7958</v>
      </c>
      <c r="M1074" s="15" t="s">
        <v>8094</v>
      </c>
      <c r="N1074" s="15" t="s">
        <v>8095</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7938</v>
      </c>
      <c r="M1075" s="15" t="s">
        <v>8105</v>
      </c>
      <c r="N1075" s="15" t="s">
        <v>8106</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7938</v>
      </c>
      <c r="M1076" s="15" t="s">
        <v>8105</v>
      </c>
      <c r="N1076" s="15" t="s">
        <v>8106</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7938</v>
      </c>
      <c r="M1077" s="15" t="s">
        <v>8105</v>
      </c>
      <c r="N1077" s="15" t="s">
        <v>8106</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7938</v>
      </c>
      <c r="M1078" s="15" t="s">
        <v>8105</v>
      </c>
      <c r="N1078" s="15" t="s">
        <v>8106</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7938</v>
      </c>
      <c r="M1079" s="15" t="s">
        <v>8105</v>
      </c>
      <c r="N1079" s="15" t="s">
        <v>8106</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8103</v>
      </c>
      <c r="N1080" s="15" t="s">
        <v>8104</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8103</v>
      </c>
      <c r="N1081" s="15" t="s">
        <v>8104</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8103</v>
      </c>
      <c r="N1082" s="15" t="s">
        <v>8104</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7987</v>
      </c>
      <c r="M1083" s="15" t="s">
        <v>8101</v>
      </c>
      <c r="N1083" s="15" t="s">
        <v>8102</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7987</v>
      </c>
      <c r="M1084" s="15" t="s">
        <v>8101</v>
      </c>
      <c r="N1084" s="15" t="s">
        <v>8102</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7856</v>
      </c>
      <c r="M1085" s="15" t="s">
        <v>8099</v>
      </c>
      <c r="N1085" s="15" t="s">
        <v>8100</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7933</v>
      </c>
      <c r="M1086" s="15" t="s">
        <v>8081</v>
      </c>
      <c r="N1086" s="15" t="s">
        <v>8082</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7933</v>
      </c>
      <c r="M1087" s="15" t="s">
        <v>8081</v>
      </c>
      <c r="N1087" s="15" t="s">
        <v>8082</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7933</v>
      </c>
      <c r="M1088" s="15" t="s">
        <v>8081</v>
      </c>
      <c r="N1088" s="15" t="s">
        <v>8082</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8008</v>
      </c>
      <c r="M1089" s="15" t="s">
        <v>8083</v>
      </c>
      <c r="N1089" s="15" t="s">
        <v>8084</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8038</v>
      </c>
      <c r="N1090" s="15" t="s">
        <v>8039</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8038</v>
      </c>
      <c r="N1091" s="15" t="s">
        <v>8039</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8038</v>
      </c>
      <c r="N1092" s="15" t="s">
        <v>8039</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8038</v>
      </c>
      <c r="N1093" s="15" t="s">
        <v>8039</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7577</v>
      </c>
      <c r="M1094" s="15" t="s">
        <v>8075</v>
      </c>
      <c r="N1094" s="15" t="s">
        <v>8076</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8038</v>
      </c>
      <c r="N1095" s="15" t="s">
        <v>8039</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7577</v>
      </c>
      <c r="M1096" s="15" t="s">
        <v>8075</v>
      </c>
      <c r="N1096" s="15" t="s">
        <v>8076</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7577</v>
      </c>
      <c r="M1097" s="15" t="s">
        <v>8075</v>
      </c>
      <c r="N1097" s="15" t="s">
        <v>8076</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8209</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8209</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 agendar</v>
      </c>
      <c r="J1101" s="14" t="s">
        <v>499</v>
      </c>
      <c r="K1101" s="14" t="s">
        <v>499</v>
      </c>
      <c r="L1101" s="15" t="s">
        <v>2067</v>
      </c>
      <c r="M1101" s="15"/>
      <c r="N1101" s="15"/>
      <c r="O1101" s="40" t="str">
        <f>VLOOKUP(B1101,SAOM!B$2:H2054,7,0)</f>
        <v>-</v>
      </c>
      <c r="P1101" s="40">
        <v>4033</v>
      </c>
      <c r="Q1101" s="17" t="str">
        <f>VLOOKUP(B1101,SAOM!B$2:I2054,8,0)</f>
        <v>-</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8221</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8221</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8221</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 agendar</v>
      </c>
      <c r="J1105" s="14" t="s">
        <v>499</v>
      </c>
      <c r="K1105" s="14" t="s">
        <v>499</v>
      </c>
      <c r="L1105" s="15" t="s">
        <v>2354</v>
      </c>
      <c r="M1105" s="15"/>
      <c r="N1105" s="15"/>
      <c r="O1105" s="40" t="str">
        <f>VLOOKUP(B1105,SAOM!B$2:H2058,7,0)</f>
        <v>-</v>
      </c>
      <c r="P1105" s="40">
        <v>4033</v>
      </c>
      <c r="Q1105" s="17" t="str">
        <f>VLOOKUP(B1105,SAOM!B$2:I2058,8,0)</f>
        <v>-</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 agendar</v>
      </c>
      <c r="J1106" s="14" t="s">
        <v>499</v>
      </c>
      <c r="K1106" s="14" t="s">
        <v>499</v>
      </c>
      <c r="L1106" s="15" t="s">
        <v>8234</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8239</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8239</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8239</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8239</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 agendar</v>
      </c>
      <c r="J1111" s="14" t="s">
        <v>499</v>
      </c>
      <c r="K1111" s="14" t="s">
        <v>499</v>
      </c>
      <c r="L1111" s="15" t="s">
        <v>8239</v>
      </c>
      <c r="M1111" s="15"/>
      <c r="N1111" s="15"/>
      <c r="O1111" s="40" t="str">
        <f>VLOOKUP(B1111,SAOM!B$2:H2064,7,0)</f>
        <v>-</v>
      </c>
      <c r="P1111" s="40">
        <v>4033</v>
      </c>
      <c r="Q1111" s="17" t="str">
        <f>VLOOKUP(B1111,SAOM!B$2:I2064,8,0)</f>
        <v>-</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8239</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8239</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8239</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8239</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 agendar</v>
      </c>
      <c r="J1116" s="14" t="s">
        <v>499</v>
      </c>
      <c r="K1116" s="14" t="s">
        <v>499</v>
      </c>
      <c r="L1116" s="15" t="s">
        <v>8239</v>
      </c>
      <c r="M1116" s="15"/>
      <c r="N1116" s="15"/>
      <c r="O1116" s="40" t="str">
        <f>VLOOKUP(B1116,SAOM!B$2:H2069,7,0)</f>
        <v>-</v>
      </c>
      <c r="P1116" s="40">
        <v>4033</v>
      </c>
      <c r="Q1116" s="17" t="str">
        <f>VLOOKUP(B1116,SAOM!B$2:I2069,8,0)</f>
        <v>-</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8239</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8239</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8239</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8239</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8239</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8239</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8239</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 agendar</v>
      </c>
      <c r="J1124" s="14" t="s">
        <v>499</v>
      </c>
      <c r="K1124" s="14" t="s">
        <v>499</v>
      </c>
      <c r="L1124" s="15" t="s">
        <v>8239</v>
      </c>
      <c r="M1124" s="15"/>
      <c r="N1124" s="15"/>
      <c r="O1124" s="40" t="str">
        <f>VLOOKUP(B1124,SAOM!B$2:H2077,7,0)</f>
        <v>-</v>
      </c>
      <c r="P1124" s="40">
        <v>4033</v>
      </c>
      <c r="Q1124" s="17" t="str">
        <f>VLOOKUP(B1124,SAOM!B$2:I2077,8,0)</f>
        <v>-</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 agendar</v>
      </c>
      <c r="J1132" s="14" t="s">
        <v>499</v>
      </c>
      <c r="K1132" s="14" t="s">
        <v>499</v>
      </c>
      <c r="L1132" s="15" t="s">
        <v>1308</v>
      </c>
      <c r="M1132" s="15"/>
      <c r="N1132" s="15"/>
      <c r="O1132" s="40" t="str">
        <f>VLOOKUP(B1132,SAOM!B$2:H2085,7,0)</f>
        <v>-</v>
      </c>
      <c r="P1132" s="40">
        <v>4033</v>
      </c>
      <c r="Q1132" s="17" t="str">
        <f>VLOOKUP(B1132,SAOM!B$2:I2085,8,0)</f>
        <v>-</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Agendado</v>
      </c>
      <c r="J1138" s="14" t="s">
        <v>499</v>
      </c>
      <c r="K1138" s="14" t="s">
        <v>499</v>
      </c>
      <c r="L1138" s="15" t="s">
        <v>8338</v>
      </c>
      <c r="M1138" s="15"/>
      <c r="N1138" s="15"/>
      <c r="O1138" s="40" t="str">
        <f>VLOOKUP(B1138,SAOM!B$2:H2091,7,0)</f>
        <v>-</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4745</v>
      </c>
      <c r="AF1138" s="19"/>
      <c r="AG1138" s="145"/>
      <c r="AH1138" s="15"/>
    </row>
    <row r="1139" spans="1:34" s="20" customFormat="1">
      <c r="A1139" s="46">
        <v>4390</v>
      </c>
      <c r="B1139" s="38">
        <v>4390</v>
      </c>
      <c r="C1139" s="17">
        <v>41165</v>
      </c>
      <c r="D1139" s="17">
        <f t="shared" si="32"/>
        <v>41210</v>
      </c>
      <c r="E1139" s="17">
        <f>VLOOKUP(B1139,SAOM!B$2:D4189,3,0)</f>
        <v>41210</v>
      </c>
      <c r="F1139" s="17">
        <f t="shared" si="31"/>
        <v>41225</v>
      </c>
      <c r="G1139" s="17" t="s">
        <v>501</v>
      </c>
      <c r="H1139" s="14" t="s">
        <v>752</v>
      </c>
      <c r="I1139" s="40" t="str">
        <f>VLOOKUP(B1139,SAOM!B$2:E3134,4,0)</f>
        <v>Agendado</v>
      </c>
      <c r="J1139" s="14" t="s">
        <v>499</v>
      </c>
      <c r="K1139" s="14" t="s">
        <v>499</v>
      </c>
      <c r="L1139" s="15" t="s">
        <v>8338</v>
      </c>
      <c r="M1139" s="15"/>
      <c r="N1139" s="15"/>
      <c r="O1139" s="40" t="str">
        <f>VLOOKUP(B1139,SAOM!B$2:H2092,7,0)</f>
        <v>-</v>
      </c>
      <c r="P1139" s="40">
        <v>4033</v>
      </c>
      <c r="Q1139" s="17">
        <f>VLOOKUP(B1139,SAOM!B$2:I2092,8,0)</f>
        <v>41170</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4745</v>
      </c>
      <c r="AF1139" s="19"/>
      <c r="AG1139" s="145"/>
      <c r="AH1139" s="15"/>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8345</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8345</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8345</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7772</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 agendar</v>
      </c>
      <c r="J1149" s="14" t="s">
        <v>499</v>
      </c>
      <c r="K1149" s="14" t="s">
        <v>499</v>
      </c>
      <c r="L1149" s="15" t="s">
        <v>8432</v>
      </c>
      <c r="M1149" s="15"/>
      <c r="N1149" s="15"/>
      <c r="O1149" s="40" t="str">
        <f>VLOOKUP(B1149,SAOM!B$2:H2102,7,0)</f>
        <v>-</v>
      </c>
      <c r="P1149" s="40">
        <v>4033</v>
      </c>
      <c r="Q1149" s="17" t="str">
        <f>VLOOKUP(B1149,SAOM!B$2:I2102,8,0)</f>
        <v>-</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8437</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8437</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8437</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8437</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8437</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8437</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8437</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 agendar</v>
      </c>
      <c r="J1158" s="14" t="s">
        <v>499</v>
      </c>
      <c r="K1158" s="14" t="s">
        <v>499</v>
      </c>
      <c r="L1158" s="15" t="s">
        <v>3543</v>
      </c>
      <c r="M1158" s="15"/>
      <c r="N1158" s="15"/>
      <c r="O1158" s="40" t="str">
        <f>VLOOKUP(B1158,SAOM!B$2:H2111,7,0)</f>
        <v>-</v>
      </c>
      <c r="P1158" s="40">
        <v>4033</v>
      </c>
      <c r="Q1158" s="17" t="str">
        <f>VLOOKUP(B1158,SAOM!B$2:I2111,8,0)</f>
        <v>-</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 agendar</v>
      </c>
      <c r="J1159" s="14" t="s">
        <v>499</v>
      </c>
      <c r="K1159" s="14" t="s">
        <v>499</v>
      </c>
      <c r="L1159" s="15" t="s">
        <v>2157</v>
      </c>
      <c r="M1159" s="15"/>
      <c r="N1159" s="15"/>
      <c r="O1159" s="40" t="str">
        <f>VLOOKUP(B1159,SAOM!B$2:H2112,7,0)</f>
        <v>-</v>
      </c>
      <c r="P1159" s="40">
        <v>4033</v>
      </c>
      <c r="Q1159" s="17" t="str">
        <f>VLOOKUP(B1159,SAOM!B$2:I2112,8,0)</f>
        <v>-</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 agendar</v>
      </c>
      <c r="J1160" s="14" t="s">
        <v>499</v>
      </c>
      <c r="K1160" s="14" t="s">
        <v>499</v>
      </c>
      <c r="L1160" s="15" t="s">
        <v>4748</v>
      </c>
      <c r="M1160" s="15"/>
      <c r="N1160" s="15"/>
      <c r="O1160" s="40" t="str">
        <f>VLOOKUP(B1160,SAOM!B$2:H2113,7,0)</f>
        <v>-</v>
      </c>
      <c r="P1160" s="40">
        <v>4033</v>
      </c>
      <c r="Q1160" s="17" t="str">
        <f>VLOOKUP(B1160,SAOM!B$2:I2113,8,0)</f>
        <v>-</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 agendar</v>
      </c>
      <c r="J1161" s="14" t="s">
        <v>499</v>
      </c>
      <c r="K1161" s="14" t="s">
        <v>499</v>
      </c>
      <c r="L1161" s="15" t="s">
        <v>2067</v>
      </c>
      <c r="M1161" s="15"/>
      <c r="N1161" s="15"/>
      <c r="O1161" s="40" t="str">
        <f>VLOOKUP(B1161,SAOM!B$2:H2114,7,0)</f>
        <v>-</v>
      </c>
      <c r="P1161" s="40">
        <v>4033</v>
      </c>
      <c r="Q1161" s="17" t="str">
        <f>VLOOKUP(B1161,SAOM!B$2:I2114,8,0)</f>
        <v>-</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 agendar</v>
      </c>
      <c r="J1162" s="14" t="s">
        <v>499</v>
      </c>
      <c r="K1162" s="14" t="s">
        <v>499</v>
      </c>
      <c r="L1162" s="15" t="s">
        <v>4146</v>
      </c>
      <c r="M1162" s="15"/>
      <c r="N1162" s="15"/>
      <c r="O1162" s="40" t="str">
        <f>VLOOKUP(B1162,SAOM!B$2:H2115,7,0)</f>
        <v>-</v>
      </c>
      <c r="P1162" s="40">
        <v>4033</v>
      </c>
      <c r="Q1162" s="17" t="str">
        <f>VLOOKUP(B1162,SAOM!B$2:I2115,8,0)</f>
        <v>-</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 agendar</v>
      </c>
      <c r="J1163" s="14" t="s">
        <v>499</v>
      </c>
      <c r="K1163" s="14" t="s">
        <v>499</v>
      </c>
      <c r="L1163" s="15" t="s">
        <v>8209</v>
      </c>
      <c r="M1163" s="15"/>
      <c r="N1163" s="15"/>
      <c r="O1163" s="40" t="str">
        <f>VLOOKUP(B1163,SAOM!B$2:H2116,7,0)</f>
        <v>-</v>
      </c>
      <c r="P1163" s="40">
        <v>4033</v>
      </c>
      <c r="Q1163" s="17" t="str">
        <f>VLOOKUP(B1163,SAOM!B$2:I2116,8,0)</f>
        <v>-</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 agendar</v>
      </c>
      <c r="J1164" s="14" t="s">
        <v>499</v>
      </c>
      <c r="K1164" s="14" t="s">
        <v>499</v>
      </c>
      <c r="L1164" s="15" t="s">
        <v>8209</v>
      </c>
      <c r="M1164" s="15"/>
      <c r="N1164" s="15"/>
      <c r="O1164" s="40" t="str">
        <f>VLOOKUP(B1164,SAOM!B$2:H2117,7,0)</f>
        <v>-</v>
      </c>
      <c r="P1164" s="40">
        <v>4033</v>
      </c>
      <c r="Q1164" s="17" t="str">
        <f>VLOOKUP(B1164,SAOM!B$2:I2117,8,0)</f>
        <v>-</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 agendar</v>
      </c>
      <c r="J1165" s="14" t="s">
        <v>499</v>
      </c>
      <c r="K1165" s="14" t="s">
        <v>499</v>
      </c>
      <c r="L1165" s="15" t="s">
        <v>8209</v>
      </c>
      <c r="M1165" s="15"/>
      <c r="N1165" s="15"/>
      <c r="O1165" s="40" t="str">
        <f>VLOOKUP(B1165,SAOM!B$2:H2118,7,0)</f>
        <v>-</v>
      </c>
      <c r="P1165" s="40">
        <v>4033</v>
      </c>
      <c r="Q1165" s="17" t="str">
        <f>VLOOKUP(B1165,SAOM!B$2:I2118,8,0)</f>
        <v>-</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 agendar</v>
      </c>
      <c r="J1166" s="14" t="s">
        <v>499</v>
      </c>
      <c r="K1166" s="14" t="s">
        <v>499</v>
      </c>
      <c r="L1166" s="15" t="s">
        <v>8487</v>
      </c>
      <c r="M1166" s="15"/>
      <c r="N1166" s="15"/>
      <c r="O1166" s="40" t="str">
        <f>VLOOKUP(B1166,SAOM!B$2:H2119,7,0)</f>
        <v>-</v>
      </c>
      <c r="P1166" s="40">
        <v>4033</v>
      </c>
      <c r="Q1166" s="17" t="str">
        <f>VLOOKUP(B1166,SAOM!B$2:I2119,8,0)</f>
        <v>-</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 agendar</v>
      </c>
      <c r="J1167" s="14" t="s">
        <v>499</v>
      </c>
      <c r="K1167" s="14" t="s">
        <v>499</v>
      </c>
      <c r="L1167" s="15" t="s">
        <v>8487</v>
      </c>
      <c r="M1167" s="15"/>
      <c r="N1167" s="15"/>
      <c r="O1167" s="40" t="str">
        <f>VLOOKUP(B1167,SAOM!B$2:H2120,7,0)</f>
        <v>-</v>
      </c>
      <c r="P1167" s="40">
        <v>4033</v>
      </c>
      <c r="Q1167" s="17" t="str">
        <f>VLOOKUP(B1167,SAOM!B$2:I2120,8,0)</f>
        <v>-</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 agendar</v>
      </c>
      <c r="J1168" s="14" t="s">
        <v>499</v>
      </c>
      <c r="K1168" s="14" t="s">
        <v>499</v>
      </c>
      <c r="L1168" s="15" t="s">
        <v>8487</v>
      </c>
      <c r="M1168" s="15"/>
      <c r="N1168" s="15"/>
      <c r="O1168" s="40" t="str">
        <f>VLOOKUP(B1168,SAOM!B$2:H2121,7,0)</f>
        <v>-</v>
      </c>
      <c r="P1168" s="40">
        <v>4033</v>
      </c>
      <c r="Q1168" s="17" t="str">
        <f>VLOOKUP(B1168,SAOM!B$2:I2121,8,0)</f>
        <v>-</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 agendar</v>
      </c>
      <c r="J1169" s="14" t="s">
        <v>499</v>
      </c>
      <c r="K1169" s="14" t="s">
        <v>499</v>
      </c>
      <c r="L1169" s="15" t="s">
        <v>8487</v>
      </c>
      <c r="M1169" s="15"/>
      <c r="N1169" s="15"/>
      <c r="O1169" s="40" t="str">
        <f>VLOOKUP(B1169,SAOM!B$2:H2122,7,0)</f>
        <v>-</v>
      </c>
      <c r="P1169" s="40">
        <v>4033</v>
      </c>
      <c r="Q1169" s="17" t="str">
        <f>VLOOKUP(B1169,SAOM!B$2:I2122,8,0)</f>
        <v>-</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 agendar</v>
      </c>
      <c r="J1170" s="14" t="s">
        <v>499</v>
      </c>
      <c r="K1170" s="14" t="s">
        <v>499</v>
      </c>
      <c r="L1170" s="15" t="s">
        <v>8487</v>
      </c>
      <c r="M1170" s="15"/>
      <c r="N1170" s="15"/>
      <c r="O1170" s="40" t="str">
        <f>VLOOKUP(B1170,SAOM!B$2:H2123,7,0)</f>
        <v>-</v>
      </c>
      <c r="P1170" s="40">
        <v>4033</v>
      </c>
      <c r="Q1170" s="17" t="str">
        <f>VLOOKUP(B1170,SAOM!B$2:I2123,8,0)</f>
        <v>-</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 agendar</v>
      </c>
      <c r="J1171" s="14" t="s">
        <v>499</v>
      </c>
      <c r="K1171" s="14" t="s">
        <v>499</v>
      </c>
      <c r="L1171" s="15" t="s">
        <v>8487</v>
      </c>
      <c r="M1171" s="15"/>
      <c r="N1171" s="15"/>
      <c r="O1171" s="40" t="str">
        <f>VLOOKUP(B1171,SAOM!B$2:H2124,7,0)</f>
        <v>-</v>
      </c>
      <c r="P1171" s="40">
        <v>4033</v>
      </c>
      <c r="Q1171" s="17" t="str">
        <f>VLOOKUP(B1171,SAOM!B$2:I2124,8,0)</f>
        <v>-</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 agendar</v>
      </c>
      <c r="J1172" s="14" t="s">
        <v>499</v>
      </c>
      <c r="K1172" s="14" t="s">
        <v>499</v>
      </c>
      <c r="L1172" s="15" t="s">
        <v>8499</v>
      </c>
      <c r="M1172" s="15"/>
      <c r="N1172" s="15"/>
      <c r="O1172" s="40" t="str">
        <f>VLOOKUP(B1172,SAOM!B$2:H2125,7,0)</f>
        <v>-</v>
      </c>
      <c r="P1172" s="40">
        <v>4033</v>
      </c>
      <c r="Q1172" s="17" t="str">
        <f>VLOOKUP(B1172,SAOM!B$2:I2125,8,0)</f>
        <v>-</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 t="shared" ref="D1173" si="35">C1173+45</f>
        <v>41210</v>
      </c>
      <c r="E1173" s="17">
        <f>VLOOKUP(B1173,SAOM!B$2:D4223,3,0)</f>
        <v>41210</v>
      </c>
      <c r="F1173" s="17">
        <f t="shared" ref="F1173" si="36">D1173+15</f>
        <v>41225</v>
      </c>
      <c r="G1173" s="17" t="s">
        <v>501</v>
      </c>
      <c r="H1173" s="14" t="s">
        <v>752</v>
      </c>
      <c r="I1173" s="40" t="str">
        <f>VLOOKUP(B1173,SAOM!B$2:E3168,4,0)</f>
        <v>A agendar</v>
      </c>
      <c r="J1173" s="14" t="s">
        <v>499</v>
      </c>
      <c r="K1173" s="14" t="s">
        <v>499</v>
      </c>
      <c r="L1173" s="15" t="s">
        <v>3129</v>
      </c>
      <c r="M1173" s="15"/>
      <c r="N1173" s="15"/>
      <c r="O1173" s="40" t="str">
        <f>VLOOKUP(B1173,SAOM!B$2:H2126,7,0)</f>
        <v>-</v>
      </c>
      <c r="P1173" s="40">
        <v>4033</v>
      </c>
      <c r="Q1173" s="17" t="str">
        <f>VLOOKUP(B1173,SAOM!B$2:I2126,8,0)</f>
        <v>-</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sheetData>
  <autoFilter ref="A4:AH1173">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2"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7315</v>
      </c>
      <c r="C2" s="212">
        <f>COUNTIF(VODANET!H5:H4997,"ACEITO")</f>
        <v>666</v>
      </c>
      <c r="D2" s="65"/>
      <c r="E2" s="198" t="s">
        <v>7696</v>
      </c>
      <c r="F2" s="212">
        <v>16</v>
      </c>
      <c r="G2" s="65"/>
      <c r="H2" s="198" t="s">
        <v>1541</v>
      </c>
      <c r="I2" s="212">
        <v>15</v>
      </c>
      <c r="J2" s="198" t="s">
        <v>1782</v>
      </c>
      <c r="K2" s="212">
        <v>1</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 t="shared" ref="G10:G11" si="0">SUM(C10:E10)</f>
        <v>0</v>
      </c>
      <c r="I10" s="30" t="s">
        <v>6299</v>
      </c>
      <c r="N10" s="30" t="s">
        <v>4745</v>
      </c>
    </row>
    <row r="11" spans="2:14" ht="16.5" customHeight="1">
      <c r="B11" s="30" t="s">
        <v>6305</v>
      </c>
      <c r="C11" s="30">
        <v>0</v>
      </c>
      <c r="E11" s="30">
        <v>0</v>
      </c>
      <c r="G11" s="30">
        <f t="shared" si="0"/>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 t="shared" ref="G20:G21" si="1">SUM(C20:E20)</f>
        <v>1</v>
      </c>
      <c r="I20" s="30" t="s">
        <v>6299</v>
      </c>
      <c r="N20" s="30" t="s">
        <v>4745</v>
      </c>
    </row>
    <row r="21" spans="2:14" ht="16.5" customHeight="1">
      <c r="B21" s="30" t="s">
        <v>6305</v>
      </c>
      <c r="C21" s="30">
        <v>5</v>
      </c>
      <c r="E21" s="30">
        <v>0</v>
      </c>
      <c r="G21" s="30">
        <f t="shared" si="1"/>
        <v>5</v>
      </c>
    </row>
    <row r="22" spans="2:14" ht="16.5" customHeight="1">
      <c r="E22" s="30" t="s">
        <v>6295</v>
      </c>
      <c r="G22" s="30">
        <f>SUM(G19:G21)</f>
        <v>203</v>
      </c>
    </row>
    <row r="23" spans="2:14" ht="16.5" customHeight="1">
      <c r="C23" s="30" t="s">
        <v>7694</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25">
        <v>40</v>
      </c>
      <c r="D26" s="226"/>
      <c r="E26" s="225">
        <v>40</v>
      </c>
      <c r="F26" s="226"/>
      <c r="G26" s="225">
        <v>40</v>
      </c>
      <c r="H26" s="226"/>
      <c r="I26" s="225">
        <v>40</v>
      </c>
      <c r="J26" s="226"/>
      <c r="K26" s="225">
        <v>40</v>
      </c>
      <c r="L26" s="226"/>
      <c r="M26" s="172">
        <f>SUM(C26:L26)</f>
        <v>200</v>
      </c>
    </row>
    <row r="27" spans="2:14" ht="16.5" customHeight="1">
      <c r="B27" s="166" t="s">
        <v>6297</v>
      </c>
      <c r="C27" s="225">
        <f>COUNTIFS(VODANET!$AA$5:$AA$4997,"&gt;="&amp;Mensal!C25,VODANET!$AA$5:$AA$4997,"&lt;="&amp;Mensal!D25)</f>
        <v>56</v>
      </c>
      <c r="D27" s="226"/>
      <c r="E27" s="225">
        <f>COUNTIFS(VODANET!$AA$5:$AA$4997,"&gt;="&amp;Mensal!E25,VODANET!$AA$5:$AA$4997,"&lt;="&amp;Mensal!F25)</f>
        <v>41</v>
      </c>
      <c r="F27" s="226"/>
      <c r="G27" s="225">
        <f>COUNTIFS(VODANET!$AA$5:$AA$4997,"&gt;="&amp;Mensal!G25,VODANET!$AA$5:$AA$4997,"&lt;="&amp;Mensal!H25)</f>
        <v>57</v>
      </c>
      <c r="H27" s="226"/>
      <c r="I27" s="225">
        <f>COUNTIFS(VODANET!$AA$5:$AA$4997,"&gt;="&amp;Mensal!I25,VODANET!$AA$5:$AA$4997,"&lt;="&amp;Mensal!J25)</f>
        <v>21</v>
      </c>
      <c r="J27" s="226"/>
      <c r="K27" s="225">
        <f>COUNTIFS(VODANET!$AA$5:$AA$4997,"&gt;="&amp;Mensal!K25,VODANET!$AA$5:$AA$4997,"&lt;="&amp;Mensal!L25)</f>
        <v>22</v>
      </c>
      <c r="L27" s="226"/>
      <c r="M27" s="172">
        <f>SUM(C27:L27)</f>
        <v>197</v>
      </c>
    </row>
    <row r="28" spans="2:14" ht="16.5" customHeight="1" thickBot="1">
      <c r="B28" s="167" t="s">
        <v>7693</v>
      </c>
      <c r="C28" s="227">
        <v>0</v>
      </c>
      <c r="D28" s="228"/>
      <c r="E28" s="227">
        <v>0</v>
      </c>
      <c r="F28" s="228"/>
      <c r="G28" s="227">
        <v>0</v>
      </c>
      <c r="H28" s="228"/>
      <c r="I28" s="227">
        <v>0</v>
      </c>
      <c r="J28" s="228"/>
      <c r="K28" s="227">
        <v>6</v>
      </c>
      <c r="L28" s="228"/>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171</v>
      </c>
      <c r="D31" s="203">
        <f>COUNTIFS(VODANET!$AA$5:$AA$4997,"&gt;="&amp;Mensal!$C$25,VODANET!$AA$5:$AA$4997,"&lt;="&amp;Mensal!$L$25,VODANET!$J$5:$J$4997,"VODANET")</f>
        <v>26</v>
      </c>
      <c r="E31" s="209">
        <f>SUM(C31:D31)</f>
        <v>197</v>
      </c>
      <c r="I31" s="30" t="s">
        <v>6299</v>
      </c>
    </row>
    <row r="32" spans="2:14" ht="16.5" customHeight="1" thickBot="1">
      <c r="B32" s="199" t="s">
        <v>6304</v>
      </c>
      <c r="C32" s="204">
        <f>COUNTIFS(VODANET!$J$5:$J$4997,"LIDER",VODANET!$H$5:$H$4997,"A ACEITAR")</f>
        <v>2</v>
      </c>
      <c r="D32" s="201">
        <f>COUNTIFS(VODANET!$J$5:$J$4997,"VODANET",VODANET!$H$5:$H$4997,"A ACEITAR")</f>
        <v>1</v>
      </c>
      <c r="E32" s="210">
        <f>SUM(C32:D32)</f>
        <v>3</v>
      </c>
      <c r="I32" s="30" t="s">
        <v>6299</v>
      </c>
    </row>
    <row r="33" spans="2:11" ht="16.5" customHeight="1" thickBot="1">
      <c r="B33" s="199" t="s">
        <v>6305</v>
      </c>
      <c r="C33" s="205">
        <f>COUNTIFS(VODANET!$J$5:$J$4997,"LIDER",VODANET!$H$5:$H$4997,"EM ANDAMENTO")</f>
        <v>10</v>
      </c>
      <c r="D33" s="206">
        <f>COUNTIFS(VODANET!$J$5:$J$4997,"VODANET",VODANET!$H$5:$H$4997,"EM ANDAMENTO")</f>
        <v>1</v>
      </c>
      <c r="E33" s="211">
        <f>SUM(C33:D33)</f>
        <v>11</v>
      </c>
    </row>
    <row r="34" spans="2:11" ht="16.5" customHeight="1" thickBot="1">
      <c r="C34" s="1"/>
      <c r="D34" s="207" t="s">
        <v>6295</v>
      </c>
      <c r="E34" s="208">
        <f>SUM(E31:E33)</f>
        <v>211</v>
      </c>
    </row>
    <row r="35" spans="2:11" ht="16.5" customHeight="1" thickBot="1"/>
    <row r="36" spans="2:11" ht="16.5" customHeight="1" thickBot="1">
      <c r="B36" s="197" t="s">
        <v>7315</v>
      </c>
      <c r="C36" s="212">
        <f>C2</f>
        <v>666</v>
      </c>
    </row>
    <row r="37" spans="2:11" ht="24.75" customHeight="1" thickBot="1">
      <c r="B37" s="168" t="s">
        <v>7494</v>
      </c>
      <c r="C37" s="169">
        <v>41155</v>
      </c>
      <c r="D37" s="170">
        <v>41159</v>
      </c>
      <c r="E37" s="169">
        <v>41162</v>
      </c>
      <c r="F37" s="170">
        <v>41166</v>
      </c>
      <c r="G37" s="169">
        <v>41169</v>
      </c>
      <c r="H37" s="170">
        <v>41173</v>
      </c>
      <c r="I37" s="169">
        <v>41176</v>
      </c>
      <c r="J37" s="170">
        <v>41180</v>
      </c>
      <c r="K37" s="171" t="s">
        <v>6295</v>
      </c>
    </row>
    <row r="38" spans="2:11" ht="16.5" customHeight="1">
      <c r="B38" s="166" t="s">
        <v>6296</v>
      </c>
      <c r="C38" s="225">
        <v>18</v>
      </c>
      <c r="D38" s="226"/>
      <c r="E38" s="225">
        <v>58</v>
      </c>
      <c r="F38" s="226"/>
      <c r="G38" s="225">
        <v>58</v>
      </c>
      <c r="H38" s="226"/>
      <c r="I38" s="225">
        <v>56</v>
      </c>
      <c r="J38" s="226"/>
      <c r="K38" s="172">
        <f>SUM(C38:J38)</f>
        <v>190</v>
      </c>
    </row>
    <row r="39" spans="2:11" ht="16.5" customHeight="1">
      <c r="B39" s="166" t="s">
        <v>6297</v>
      </c>
      <c r="C39" s="225">
        <f>COUNTIFS(VODANET!$AA$5:$AA$4997,"&gt;="&amp;Mensal!C37,VODANET!$AA$5:$AA$4997,"&lt;="&amp;Mensal!D37)</f>
        <v>13</v>
      </c>
      <c r="D39" s="226"/>
      <c r="E39" s="225">
        <f>COUNTIFS(VODANET!$AA$5:$AA$4997,"&gt;="&amp;Mensal!E37,VODANET!$AA$5:$AA$4997,"&lt;="&amp;Mensal!F37)</f>
        <v>26</v>
      </c>
      <c r="F39" s="226"/>
      <c r="G39" s="225">
        <f>COUNTIFS(VODANET!$AA$5:$AA$4997,"&gt;="&amp;Mensal!G37,VODANET!$AA$5:$AA$4997,"&lt;="&amp;Mensal!H37)</f>
        <v>37</v>
      </c>
      <c r="H39" s="226"/>
      <c r="I39" s="225">
        <f>COUNTIFS(VODANET!$AA$5:$AA$4997,"&gt;="&amp;Mensal!I37,VODANET!$AA$5:$AA$4997,"&lt;="&amp;Mensal!J37)</f>
        <v>0</v>
      </c>
      <c r="J39" s="226"/>
      <c r="K39" s="172">
        <f>SUM(C39:J39)</f>
        <v>76</v>
      </c>
    </row>
    <row r="40" spans="2:11" ht="16.5" customHeight="1" thickBot="1">
      <c r="B40" s="167" t="s">
        <v>7693</v>
      </c>
      <c r="C40" s="227">
        <v>7</v>
      </c>
      <c r="D40" s="228"/>
      <c r="E40" s="227">
        <v>16</v>
      </c>
      <c r="F40" s="228"/>
      <c r="G40" s="227">
        <v>0</v>
      </c>
      <c r="H40" s="228"/>
      <c r="I40" s="227">
        <v>0</v>
      </c>
      <c r="J40" s="228"/>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68</v>
      </c>
      <c r="D43" s="203">
        <f>COUNTIFS(VODANET!$AA$5:$AA$4997,"&gt;="&amp;Mensal!$C$37,VODANET!$AA$5:$AA$4997,"&lt;="&amp;Mensal!$J$37,VODANET!$J$5:$J$4997,"VODANET")</f>
        <v>8</v>
      </c>
      <c r="E43" s="209">
        <f>SUM(C43:D43)</f>
        <v>76</v>
      </c>
      <c r="I43" s="30" t="s">
        <v>6299</v>
      </c>
    </row>
    <row r="44" spans="2:11" ht="16.5" customHeight="1" thickBot="1">
      <c r="B44" s="199" t="s">
        <v>6304</v>
      </c>
      <c r="C44" s="204">
        <f>COUNTIFS(VODANET!$J$5:$J$4997,"LIDER",VODANET!$H$5:$H$4997,"A ACEITAR")</f>
        <v>2</v>
      </c>
      <c r="D44" s="201">
        <f>COUNTIFS(VODANET!$J$5:$J$4997,"VODANET",VODANET!$H$5:$H$4997,"A ACEITAR")</f>
        <v>1</v>
      </c>
      <c r="E44" s="210">
        <f>SUM(C44:D44)</f>
        <v>3</v>
      </c>
      <c r="I44" s="30" t="s">
        <v>6299</v>
      </c>
    </row>
    <row r="45" spans="2:11" ht="16.5" customHeight="1" thickBot="1">
      <c r="B45" s="199" t="s">
        <v>6305</v>
      </c>
      <c r="C45" s="205">
        <f>COUNTIFS(VODANET!$J$5:$J$4997,"LIDER",VODANET!$H$5:$H$4997,"EM ANDAMENTO")</f>
        <v>10</v>
      </c>
      <c r="D45" s="206">
        <f>COUNTIFS(VODANET!$J$5:$J$4997,"VODANET",VODANET!$H$5:$H$4997,"EM ANDAMENTO")</f>
        <v>1</v>
      </c>
      <c r="E45" s="211">
        <f>SUM(C45:D45)</f>
        <v>11</v>
      </c>
    </row>
    <row r="46" spans="2:11" ht="16.5" customHeight="1" thickBot="1">
      <c r="C46" s="1"/>
      <c r="D46" s="207" t="s">
        <v>6295</v>
      </c>
      <c r="E46" s="208">
        <f>SUM(E43:E45)</f>
        <v>90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9" sqref="C9"/>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7695</v>
      </c>
      <c r="C2" s="193">
        <v>41162</v>
      </c>
      <c r="D2" s="194">
        <v>41166</v>
      </c>
    </row>
    <row r="3" spans="2:7" ht="16.5" customHeight="1" thickBot="1"/>
    <row r="4" spans="2:7" ht="26.25" customHeight="1" thickBot="1">
      <c r="B4" s="191" t="s">
        <v>7673</v>
      </c>
      <c r="C4" s="192" t="s">
        <v>7674</v>
      </c>
      <c r="D4" s="231" t="s">
        <v>7675</v>
      </c>
      <c r="E4" s="232"/>
    </row>
    <row r="5" spans="2:7" ht="16.5" customHeight="1">
      <c r="B5" s="182" t="s">
        <v>7676</v>
      </c>
      <c r="C5" s="183">
        <f>COUNTIF(VODANET!C5:C4997,"&lt;="&amp;D5)</f>
        <v>1093</v>
      </c>
      <c r="D5" s="184">
        <f>C2-3</f>
        <v>41159</v>
      </c>
      <c r="E5" s="185">
        <f>D5-4</f>
        <v>41155</v>
      </c>
    </row>
    <row r="6" spans="2:7" ht="16.5" customHeight="1">
      <c r="B6" s="175" t="s">
        <v>7677</v>
      </c>
      <c r="C6" s="177">
        <f>COUNTIFS(VODANET!C5:C4997,"&gt;="&amp;Semanal!C2,VODANET!C5:C4997,"&lt;="&amp;Semanal!D2)</f>
        <v>76</v>
      </c>
      <c r="D6" s="180">
        <f>C2</f>
        <v>41162</v>
      </c>
      <c r="E6" s="181">
        <f>D2</f>
        <v>41166</v>
      </c>
    </row>
    <row r="7" spans="2:7" ht="16.5" customHeight="1">
      <c r="B7" s="186" t="s">
        <v>7686</v>
      </c>
      <c r="C7" s="187">
        <f>COUNTIF(VODANET!AA5:AA4997,"&lt;="&amp;D5)+Mensal!F2</f>
        <v>619</v>
      </c>
      <c r="D7" s="188">
        <f>D5</f>
        <v>41159</v>
      </c>
      <c r="E7" s="189">
        <f>D7-4</f>
        <v>41155</v>
      </c>
    </row>
    <row r="8" spans="2:7" ht="16.5" customHeight="1">
      <c r="B8" s="175" t="s">
        <v>7678</v>
      </c>
      <c r="C8" s="178">
        <f>COUNTIFS(VODANET!AA5:AA4997,"&gt;="&amp;Semanal!C2,VODANET!AA5:AA4997,"&lt;="&amp;Semanal!D2)</f>
        <v>26</v>
      </c>
      <c r="D8" s="180">
        <f>C2</f>
        <v>41162</v>
      </c>
      <c r="E8" s="181">
        <f>D2</f>
        <v>41166</v>
      </c>
    </row>
    <row r="9" spans="2:7" ht="16.5" customHeight="1">
      <c r="B9" s="186" t="s">
        <v>7679</v>
      </c>
      <c r="C9" s="190">
        <f>Mensal!F2</f>
        <v>16</v>
      </c>
      <c r="D9" s="229" t="s">
        <v>7680</v>
      </c>
      <c r="E9" s="230"/>
      <c r="G9" s="216"/>
    </row>
    <row r="10" spans="2:7" ht="16.5" customHeight="1">
      <c r="B10" s="175" t="s">
        <v>7687</v>
      </c>
      <c r="C10" s="177">
        <f>COUNTIF(VODANET!AA5:AA4997,"&lt;="&amp;Semanal!D5)</f>
        <v>603</v>
      </c>
      <c r="D10" s="180">
        <f>D5</f>
        <v>41159</v>
      </c>
      <c r="E10" s="181">
        <f>E5</f>
        <v>41155</v>
      </c>
    </row>
    <row r="11" spans="2:7" ht="16.5" customHeight="1">
      <c r="B11" s="186" t="s">
        <v>7681</v>
      </c>
      <c r="C11" s="190">
        <f>COUNTIFS(VODANET!AA5:AA4997,"&gt;="&amp;Semanal!C2,VODANET!AA5:AA4997,"&lt;="&amp;Semanal!D2)</f>
        <v>26</v>
      </c>
      <c r="D11" s="188">
        <f>C2</f>
        <v>41162</v>
      </c>
      <c r="E11" s="189">
        <f>D2</f>
        <v>41166</v>
      </c>
    </row>
    <row r="12" spans="2:7" ht="16.5" customHeight="1">
      <c r="B12" s="175" t="s">
        <v>7688</v>
      </c>
      <c r="C12" s="178">
        <f>COUNTIFS(VODANET!AA5:AA4997,"&gt;="&amp;Semanal!E5,VODANET!AA5:AA4997,"&lt;="&amp;Semanal!D5,VODANET!J5:J4997,"LIDER")+Mensal!I2</f>
        <v>25</v>
      </c>
      <c r="D12" s="180">
        <f>C2</f>
        <v>41162</v>
      </c>
      <c r="E12" s="181">
        <f>D2</f>
        <v>41166</v>
      </c>
    </row>
    <row r="13" spans="2:7" ht="16.5" customHeight="1">
      <c r="B13" s="186" t="s">
        <v>7689</v>
      </c>
      <c r="C13" s="187">
        <f>COUNTIFS(VODANET!AA5:AA4997,"&gt;="&amp;Semanal!C2,VODANET!AA5:AA4997,"&lt;="&amp;Semanal!D2,VODANET!J5:J4997,"LIDER")+Mensal!I2</f>
        <v>37</v>
      </c>
      <c r="D13" s="188">
        <f>C2</f>
        <v>41162</v>
      </c>
      <c r="E13" s="189">
        <f>D2</f>
        <v>41166</v>
      </c>
    </row>
    <row r="14" spans="2:7" ht="16.5" customHeight="1">
      <c r="B14" s="175" t="s">
        <v>7690</v>
      </c>
      <c r="C14" s="178">
        <f>COUNTIFS(VODANET!AA5:AA4997,"&gt;="&amp;Semanal!E5,VODANET!AA5:AA4997,"&lt;="&amp;Semanal!D5,VODANET!J5:J4997,"VODANET")+Mensal!K2</f>
        <v>4</v>
      </c>
      <c r="D14" s="180">
        <f>D5</f>
        <v>41159</v>
      </c>
      <c r="E14" s="181">
        <f>E5</f>
        <v>41155</v>
      </c>
    </row>
    <row r="15" spans="2:7" ht="16.5" customHeight="1">
      <c r="B15" s="186" t="s">
        <v>7682</v>
      </c>
      <c r="C15" s="187">
        <f>COUNTIFS(VODANET!AA5:AA4997,"&gt;="&amp;Semanal!C2,VODANET!AA5:AA4997,"&lt;="&amp;Semanal!D2,VODANET!J5:J4997,"VODANET")+Mensal!K2</f>
        <v>5</v>
      </c>
      <c r="D15" s="188">
        <f>C2</f>
        <v>41162</v>
      </c>
      <c r="E15" s="189">
        <f>D2</f>
        <v>41166</v>
      </c>
    </row>
    <row r="16" spans="2:7" ht="16.5" customHeight="1" thickBot="1">
      <c r="B16" s="176" t="s">
        <v>7691</v>
      </c>
      <c r="C16" s="179">
        <f>(HLOOKUP(C2,Mensal!C37:J38,2,0))+Mensal!F2</f>
        <v>74</v>
      </c>
      <c r="D16" s="195">
        <f>D2+3</f>
        <v>41169</v>
      </c>
      <c r="E16" s="196">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666</v>
      </c>
    </row>
    <row r="4" spans="2:3" s="30" customFormat="1">
      <c r="B4" s="23" t="s">
        <v>2459</v>
      </c>
      <c r="C4" s="9">
        <f>COUNTIF(VODANET!H6:H5000,"A ACEITAR")</f>
        <v>3</v>
      </c>
    </row>
    <row r="5" spans="2:3">
      <c r="B5" s="24" t="s">
        <v>764</v>
      </c>
      <c r="C5" s="25">
        <f>COUNTIF(VODANET!H5:H5000,"PARALISADO")</f>
        <v>33</v>
      </c>
    </row>
    <row r="6" spans="2:3">
      <c r="B6" s="23" t="s">
        <v>752</v>
      </c>
      <c r="C6" s="9">
        <f>COUNTIF(VODANET!H5:H5000,"A AGENDAR")</f>
        <v>347</v>
      </c>
    </row>
    <row r="7" spans="2:3">
      <c r="B7" s="24" t="s">
        <v>488</v>
      </c>
      <c r="C7" s="25">
        <f>COUNTIF(VODANET!H5:H5000,"EM ANDAMENTO")</f>
        <v>11</v>
      </c>
    </row>
    <row r="8" spans="2:3">
      <c r="B8" s="23" t="s">
        <v>682</v>
      </c>
      <c r="C8" s="9">
        <f>COUNTIF(VODANET!H5:H5000,"AGENDADO")</f>
        <v>12</v>
      </c>
    </row>
    <row r="9" spans="2:3" s="30" customFormat="1" ht="15.75" thickBot="1">
      <c r="B9" s="24" t="s">
        <v>6061</v>
      </c>
      <c r="C9" s="25">
        <f>COUNTIF(VODANET!H6:H5000,"CANCELADO")</f>
        <v>8</v>
      </c>
    </row>
    <row r="10" spans="2:3" ht="15.75" thickBot="1">
      <c r="B10" s="26" t="s">
        <v>512</v>
      </c>
      <c r="C10" s="27">
        <f>SUM(C3:C9)</f>
        <v>1080</v>
      </c>
    </row>
    <row r="12" spans="2:3">
      <c r="B12" s="30" t="s">
        <v>8358</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204</v>
      </c>
    </row>
    <row r="55" spans="1:15">
      <c r="B55" s="24" t="s">
        <v>514</v>
      </c>
      <c r="C55" s="25">
        <f>COUNTIF(VODANET!K$5:K990,"SAUDE")</f>
        <v>75</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681</v>
      </c>
    </row>
    <row r="59" spans="1:15" ht="15.75" thickBot="1">
      <c r="B59" s="26" t="s">
        <v>512</v>
      </c>
      <c r="C59" s="27">
        <f>SUM(C54:C58)</f>
        <v>962</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88"/>
  <sheetViews>
    <sheetView zoomScale="90" zoomScaleNormal="90" workbookViewId="0">
      <selection sqref="A1:Q1188"/>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8138</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7359</v>
      </c>
      <c r="L107" s="30" t="s">
        <v>4976</v>
      </c>
      <c r="M107" s="44" t="s">
        <v>1853</v>
      </c>
      <c r="N107" s="44" t="s">
        <v>501</v>
      </c>
      <c r="O107" s="44" t="s">
        <v>501</v>
      </c>
      <c r="P107" s="3" t="s">
        <v>501</v>
      </c>
      <c r="Q107" s="44" t="s">
        <v>7360</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1854</v>
      </c>
      <c r="H108" s="44" t="s">
        <v>4749</v>
      </c>
      <c r="I108" s="44">
        <v>41163</v>
      </c>
      <c r="J108" s="3" t="s">
        <v>1855</v>
      </c>
      <c r="K108" s="3" t="s">
        <v>1446</v>
      </c>
      <c r="L108" s="30" t="s">
        <v>4977</v>
      </c>
      <c r="M108" s="44" t="s">
        <v>1856</v>
      </c>
      <c r="N108" s="44" t="s">
        <v>8139</v>
      </c>
      <c r="O108" s="44" t="s">
        <v>2308</v>
      </c>
      <c r="P108" s="3" t="s">
        <v>501</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8140</v>
      </c>
      <c r="I126" s="44">
        <v>41164</v>
      </c>
      <c r="J126" s="3" t="s">
        <v>1915</v>
      </c>
      <c r="K126" s="3" t="s">
        <v>977</v>
      </c>
      <c r="L126" s="30" t="s">
        <v>4998</v>
      </c>
      <c r="M126" s="44" t="s">
        <v>1916</v>
      </c>
      <c r="N126" s="44" t="s">
        <v>8141</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7503</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1605</v>
      </c>
      <c r="F141" s="30" t="s">
        <v>1541</v>
      </c>
      <c r="G141" s="30" t="s">
        <v>1966</v>
      </c>
      <c r="H141" s="44" t="s">
        <v>8510</v>
      </c>
      <c r="I141" s="44">
        <v>41164</v>
      </c>
      <c r="J141" s="3" t="s">
        <v>1967</v>
      </c>
      <c r="K141" s="3" t="s">
        <v>1462</v>
      </c>
      <c r="L141" s="30" t="s">
        <v>5013</v>
      </c>
      <c r="M141" s="44" t="s">
        <v>1968</v>
      </c>
      <c r="N141" s="44" t="s">
        <v>8511</v>
      </c>
      <c r="O141" s="44" t="s">
        <v>5618</v>
      </c>
      <c r="P141" s="3" t="s">
        <v>501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6064</v>
      </c>
      <c r="I156" s="44">
        <v>41116</v>
      </c>
      <c r="J156" s="3" t="s">
        <v>2005</v>
      </c>
      <c r="K156" s="3" t="s">
        <v>5412</v>
      </c>
      <c r="L156" s="30" t="s">
        <v>5030</v>
      </c>
      <c r="M156" s="44" t="s">
        <v>2006</v>
      </c>
      <c r="N156" s="44" t="s">
        <v>7105</v>
      </c>
      <c r="O156" s="44" t="s">
        <v>6926</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2040</v>
      </c>
      <c r="H170" s="44" t="s">
        <v>7361</v>
      </c>
      <c r="I170" s="44">
        <v>41142</v>
      </c>
      <c r="J170" s="3" t="s">
        <v>2041</v>
      </c>
      <c r="K170" s="3" t="s">
        <v>1477</v>
      </c>
      <c r="L170" s="30" t="s">
        <v>5043</v>
      </c>
      <c r="M170" s="44" t="s">
        <v>2042</v>
      </c>
      <c r="N170" s="44" t="s">
        <v>7504</v>
      </c>
      <c r="O170" s="44" t="s">
        <v>501</v>
      </c>
      <c r="P170" s="3" t="s">
        <v>501</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7362</v>
      </c>
      <c r="I183" s="44">
        <v>41144</v>
      </c>
      <c r="J183" s="3" t="s">
        <v>1120</v>
      </c>
      <c r="K183" s="3" t="s">
        <v>5059</v>
      </c>
      <c r="L183" s="30" t="s">
        <v>5060</v>
      </c>
      <c r="M183" s="44" t="s">
        <v>1121</v>
      </c>
      <c r="N183" s="44" t="s">
        <v>7363</v>
      </c>
      <c r="O183" s="44" t="s">
        <v>7364</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8362</v>
      </c>
      <c r="I192" s="44">
        <v>41169</v>
      </c>
      <c r="J192" s="3" t="s">
        <v>2083</v>
      </c>
      <c r="K192" s="3" t="s">
        <v>5413</v>
      </c>
      <c r="L192" s="30" t="s">
        <v>5070</v>
      </c>
      <c r="M192" s="44" t="s">
        <v>2084</v>
      </c>
      <c r="N192" s="44" t="s">
        <v>8363</v>
      </c>
      <c r="O192" s="44" t="s">
        <v>8168</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7740</v>
      </c>
      <c r="I203" s="44">
        <v>41157</v>
      </c>
      <c r="J203" s="3" t="s">
        <v>2114</v>
      </c>
      <c r="K203" s="3" t="s">
        <v>5414</v>
      </c>
      <c r="L203" s="30" t="s">
        <v>5081</v>
      </c>
      <c r="M203" s="44" t="s">
        <v>2115</v>
      </c>
      <c r="N203" s="44" t="s">
        <v>7843</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7365</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7366</v>
      </c>
      <c r="I217" s="44">
        <v>41144</v>
      </c>
      <c r="J217" s="3" t="s">
        <v>2160</v>
      </c>
      <c r="K217" s="3" t="s">
        <v>4508</v>
      </c>
      <c r="L217" s="30" t="s">
        <v>5095</v>
      </c>
      <c r="M217" s="44" t="s">
        <v>4509</v>
      </c>
      <c r="N217" s="44" t="s">
        <v>7367</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7659</v>
      </c>
      <c r="O226" s="44" t="s">
        <v>7660</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8142</v>
      </c>
      <c r="I233" s="44">
        <v>41152</v>
      </c>
      <c r="J233" s="3" t="s">
        <v>2208</v>
      </c>
      <c r="K233" s="3" t="s">
        <v>5465</v>
      </c>
      <c r="L233" s="30" t="s">
        <v>5114</v>
      </c>
      <c r="M233" s="44" t="s">
        <v>5466</v>
      </c>
      <c r="N233" s="44" t="s">
        <v>8364</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7697</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7668</v>
      </c>
      <c r="I236" s="44">
        <v>41141</v>
      </c>
      <c r="J236" s="3" t="s">
        <v>2214</v>
      </c>
      <c r="K236" s="3" t="s">
        <v>2215</v>
      </c>
      <c r="L236" s="30" t="s">
        <v>5117</v>
      </c>
      <c r="M236" s="44" t="s">
        <v>2216</v>
      </c>
      <c r="N236" s="44" t="s">
        <v>7669</v>
      </c>
      <c r="O236" s="44" t="s">
        <v>7317</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8365</v>
      </c>
      <c r="I238" s="44">
        <v>41164</v>
      </c>
      <c r="J238" s="3" t="s">
        <v>2220</v>
      </c>
      <c r="K238" s="3" t="s">
        <v>2221</v>
      </c>
      <c r="L238" s="30" t="s">
        <v>5119</v>
      </c>
      <c r="M238" s="44" t="s">
        <v>4522</v>
      </c>
      <c r="N238" s="44" t="s">
        <v>8366</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7698</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1605</v>
      </c>
      <c r="F260" s="30" t="s">
        <v>1541</v>
      </c>
      <c r="G260" s="30" t="s">
        <v>2360</v>
      </c>
      <c r="H260" s="44" t="s">
        <v>8367</v>
      </c>
      <c r="I260" s="44">
        <v>41166</v>
      </c>
      <c r="J260" s="30" t="s">
        <v>2393</v>
      </c>
      <c r="K260" s="30" t="s">
        <v>4526</v>
      </c>
      <c r="L260" s="30" t="s">
        <v>5135</v>
      </c>
      <c r="M260" s="44" t="s">
        <v>2394</v>
      </c>
      <c r="N260" s="44" t="s">
        <v>8368</v>
      </c>
      <c r="O260" s="44" t="s">
        <v>6429</v>
      </c>
      <c r="P260" s="3" t="s">
        <v>501</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7844</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7670</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7741</v>
      </c>
      <c r="I275" s="30">
        <v>41158</v>
      </c>
      <c r="J275" s="30" t="s">
        <v>2558</v>
      </c>
      <c r="K275" s="30" t="s">
        <v>6775</v>
      </c>
      <c r="L275" s="30" t="s">
        <v>5150</v>
      </c>
      <c r="M275" s="44" t="s">
        <v>2559</v>
      </c>
      <c r="N275" s="44" t="s">
        <v>7845</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7742</v>
      </c>
      <c r="I279" s="44">
        <v>41162</v>
      </c>
      <c r="J279" s="30" t="s">
        <v>2569</v>
      </c>
      <c r="K279" s="30" t="s">
        <v>7505</v>
      </c>
      <c r="L279" s="30" t="s">
        <v>5153</v>
      </c>
      <c r="M279" s="44" t="s">
        <v>2570</v>
      </c>
      <c r="N279" s="44" t="s">
        <v>8124</v>
      </c>
      <c r="O279" s="44" t="s">
        <v>1631</v>
      </c>
      <c r="P279" s="3">
        <v>41162</v>
      </c>
      <c r="Q279" s="44" t="s">
        <v>7506</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7507</v>
      </c>
      <c r="L299" s="30" t="s">
        <v>5172</v>
      </c>
      <c r="M299" s="44" t="s">
        <v>2668</v>
      </c>
      <c r="N299" s="44" t="s">
        <v>7846</v>
      </c>
      <c r="O299" s="44" t="s">
        <v>7838</v>
      </c>
      <c r="P299" s="3">
        <v>41158</v>
      </c>
      <c r="Q299" s="44" t="s">
        <v>7508</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7368</v>
      </c>
      <c r="I300" s="44">
        <v>41150</v>
      </c>
      <c r="J300" s="30" t="s">
        <v>2670</v>
      </c>
      <c r="K300" s="30" t="s">
        <v>4530</v>
      </c>
      <c r="L300" s="30" t="s">
        <v>5173</v>
      </c>
      <c r="M300" s="44" t="s">
        <v>4531</v>
      </c>
      <c r="N300" s="44" t="s">
        <v>7369</v>
      </c>
      <c r="O300" s="44" t="s">
        <v>7317</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1605</v>
      </c>
      <c r="F308" s="30" t="s">
        <v>1541</v>
      </c>
      <c r="G308" s="30" t="s">
        <v>2742</v>
      </c>
      <c r="H308" s="44" t="s">
        <v>501</v>
      </c>
      <c r="I308" s="44">
        <v>41152</v>
      </c>
      <c r="J308" s="30" t="s">
        <v>2743</v>
      </c>
      <c r="K308" s="30" t="s">
        <v>4534</v>
      </c>
      <c r="L308" s="30" t="s">
        <v>5180</v>
      </c>
      <c r="M308" s="44" t="s">
        <v>2745</v>
      </c>
      <c r="N308" s="44" t="s">
        <v>501</v>
      </c>
      <c r="O308" s="44" t="s">
        <v>501</v>
      </c>
      <c r="P308" s="3" t="s">
        <v>501</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7370</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7509</v>
      </c>
      <c r="L387" t="s">
        <v>5044</v>
      </c>
      <c r="M387" s="44" t="s">
        <v>3315</v>
      </c>
      <c r="N387" s="44" t="s">
        <v>501</v>
      </c>
      <c r="O387" s="44" t="s">
        <v>501</v>
      </c>
      <c r="P387" s="43" t="s">
        <v>501</v>
      </c>
      <c r="Q387" s="44" t="s">
        <v>7371</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7699</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8512</v>
      </c>
      <c r="L400" t="s">
        <v>5231</v>
      </c>
      <c r="M400" s="44" t="s">
        <v>8513</v>
      </c>
      <c r="N400" s="44" t="s">
        <v>501</v>
      </c>
      <c r="O400" s="44" t="s">
        <v>501</v>
      </c>
      <c r="P400" s="43" t="s">
        <v>501</v>
      </c>
      <c r="Q400" s="44" t="s">
        <v>8514</v>
      </c>
      <c r="R400" s="44" t="s">
        <v>501</v>
      </c>
    </row>
    <row r="401" spans="1:18" ht="18" customHeight="1">
      <c r="A401" t="s">
        <v>7372</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7661</v>
      </c>
      <c r="I403" s="44">
        <v>41152</v>
      </c>
      <c r="J403" t="s">
        <v>3355</v>
      </c>
      <c r="K403" t="s">
        <v>3356</v>
      </c>
      <c r="L403" t="s">
        <v>5215</v>
      </c>
      <c r="M403" s="44" t="s">
        <v>5233</v>
      </c>
      <c r="N403" s="44" t="s">
        <v>7671</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7373</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7510</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7700</v>
      </c>
      <c r="R422" s="44" t="s">
        <v>501</v>
      </c>
    </row>
    <row r="423" spans="1:18" ht="18" customHeight="1">
      <c r="A423">
        <v>3481</v>
      </c>
      <c r="B423">
        <v>3481</v>
      </c>
      <c r="C423" s="3">
        <v>41044</v>
      </c>
      <c r="D423">
        <v>41174</v>
      </c>
      <c r="E423" t="s">
        <v>1693</v>
      </c>
      <c r="F423" t="s">
        <v>1541</v>
      </c>
      <c r="G423" t="s">
        <v>121</v>
      </c>
      <c r="H423" s="44" t="s">
        <v>501</v>
      </c>
      <c r="I423" s="44" t="s">
        <v>501</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7701</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7374</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7702</v>
      </c>
      <c r="N428" s="44" t="s">
        <v>501</v>
      </c>
      <c r="O428" s="44" t="s">
        <v>501</v>
      </c>
      <c r="P428" s="43" t="s">
        <v>501</v>
      </c>
      <c r="Q428" s="44" t="s">
        <v>7703</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7375</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7376</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7377</v>
      </c>
      <c r="O444" s="44" t="s">
        <v>7314</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7704</v>
      </c>
      <c r="N445" s="44" t="s">
        <v>501</v>
      </c>
      <c r="O445" s="44" t="s">
        <v>501</v>
      </c>
      <c r="P445" s="43" t="s">
        <v>501</v>
      </c>
      <c r="Q445" s="44" t="s">
        <v>7705</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7706</v>
      </c>
      <c r="N446" s="44" t="s">
        <v>501</v>
      </c>
      <c r="O446" s="44" t="s">
        <v>501</v>
      </c>
      <c r="P446" s="43" t="s">
        <v>501</v>
      </c>
      <c r="Q446" s="44" t="s">
        <v>7707</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7708</v>
      </c>
      <c r="N447" s="44" t="s">
        <v>501</v>
      </c>
      <c r="O447" s="44" t="s">
        <v>501</v>
      </c>
      <c r="P447" s="43" t="s">
        <v>501</v>
      </c>
      <c r="Q447" s="44" t="s">
        <v>7709</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7710</v>
      </c>
      <c r="L448" t="s">
        <v>5257</v>
      </c>
      <c r="M448" s="44" t="s">
        <v>3535</v>
      </c>
      <c r="N448" s="44" t="s">
        <v>501</v>
      </c>
      <c r="O448" s="44" t="s">
        <v>501</v>
      </c>
      <c r="P448" s="43" t="s">
        <v>501</v>
      </c>
      <c r="Q448" s="44" t="s">
        <v>7711</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7712</v>
      </c>
      <c r="N449" s="44" t="s">
        <v>501</v>
      </c>
      <c r="O449" s="44" t="s">
        <v>501</v>
      </c>
      <c r="P449" s="43" t="s">
        <v>501</v>
      </c>
      <c r="Q449" s="44" t="s">
        <v>7713</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7714</v>
      </c>
      <c r="N450" s="44" t="s">
        <v>501</v>
      </c>
      <c r="O450" s="44" t="s">
        <v>501</v>
      </c>
      <c r="P450" s="43" t="s">
        <v>501</v>
      </c>
      <c r="Q450" s="44" t="s">
        <v>7715</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7511</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7847</v>
      </c>
      <c r="I460" s="44">
        <v>41157</v>
      </c>
      <c r="J460" t="s">
        <v>3636</v>
      </c>
      <c r="K460" t="s">
        <v>4561</v>
      </c>
      <c r="L460">
        <v>39398000</v>
      </c>
      <c r="M460" s="44" t="s">
        <v>4562</v>
      </c>
      <c r="N460" s="44" t="s">
        <v>8125</v>
      </c>
      <c r="O460" s="44" t="s">
        <v>7839</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1605</v>
      </c>
      <c r="F472" t="s">
        <v>1541</v>
      </c>
      <c r="G472" t="s">
        <v>3700</v>
      </c>
      <c r="H472" s="44" t="s">
        <v>501</v>
      </c>
      <c r="I472" s="44">
        <v>41150</v>
      </c>
      <c r="J472" t="s">
        <v>3701</v>
      </c>
      <c r="K472" t="s">
        <v>8515</v>
      </c>
      <c r="L472" t="s">
        <v>5625</v>
      </c>
      <c r="M472" s="44" t="s">
        <v>3702</v>
      </c>
      <c r="N472" s="44" t="s">
        <v>501</v>
      </c>
      <c r="O472" s="44" t="s">
        <v>501</v>
      </c>
      <c r="P472" s="43" t="s">
        <v>501</v>
      </c>
      <c r="Q472" s="44" t="s">
        <v>8516</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7848</v>
      </c>
      <c r="I475" s="44">
        <v>41157</v>
      </c>
      <c r="J475" t="s">
        <v>3710</v>
      </c>
      <c r="K475" t="s">
        <v>5428</v>
      </c>
      <c r="L475" t="s">
        <v>5277</v>
      </c>
      <c r="M475" s="44" t="s">
        <v>3711</v>
      </c>
      <c r="N475" s="44" t="s">
        <v>7849</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8126</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7716</v>
      </c>
      <c r="R481" s="44" t="s">
        <v>501</v>
      </c>
    </row>
    <row r="482" spans="1:18" ht="18" customHeight="1">
      <c r="A482">
        <v>3616</v>
      </c>
      <c r="B482">
        <v>3616</v>
      </c>
      <c r="C482" s="3">
        <v>41057</v>
      </c>
      <c r="D482">
        <v>41177</v>
      </c>
      <c r="E482" t="s">
        <v>1605</v>
      </c>
      <c r="F482" t="s">
        <v>1541</v>
      </c>
      <c r="G482" t="s">
        <v>3757</v>
      </c>
      <c r="H482" s="44" t="s">
        <v>501</v>
      </c>
      <c r="I482" s="44">
        <v>41171</v>
      </c>
      <c r="J482" t="s">
        <v>3775</v>
      </c>
      <c r="K482" t="s">
        <v>3776</v>
      </c>
      <c r="L482" t="s">
        <v>5288</v>
      </c>
      <c r="M482" s="44" t="s">
        <v>8127</v>
      </c>
      <c r="N482" s="44" t="s">
        <v>501</v>
      </c>
      <c r="O482" s="44" t="s">
        <v>501</v>
      </c>
      <c r="P482" s="43" t="s">
        <v>501</v>
      </c>
      <c r="Q482" s="44" t="s">
        <v>7717</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8517</v>
      </c>
      <c r="I488" s="44">
        <v>41162</v>
      </c>
      <c r="J488" t="s">
        <v>3788</v>
      </c>
      <c r="K488" t="s">
        <v>3789</v>
      </c>
      <c r="L488" t="s">
        <v>5295</v>
      </c>
      <c r="M488" s="44" t="s">
        <v>3790</v>
      </c>
      <c r="N488" s="44" t="s">
        <v>8518</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8143</v>
      </c>
      <c r="I503" s="44">
        <v>41138</v>
      </c>
      <c r="J503" t="s">
        <v>3831</v>
      </c>
      <c r="K503" t="s">
        <v>5318</v>
      </c>
      <c r="L503" t="s">
        <v>5319</v>
      </c>
      <c r="M503" s="44" t="s">
        <v>5320</v>
      </c>
      <c r="N503" s="44" t="s">
        <v>8144</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7769</v>
      </c>
      <c r="I506" s="44">
        <v>41138</v>
      </c>
      <c r="J506" t="s">
        <v>3837</v>
      </c>
      <c r="K506" t="s">
        <v>5327</v>
      </c>
      <c r="L506" t="s">
        <v>5328</v>
      </c>
      <c r="M506" s="44" t="s">
        <v>3838</v>
      </c>
      <c r="N506" s="44" t="s">
        <v>7770</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8145</v>
      </c>
      <c r="I509" s="44">
        <v>41164</v>
      </c>
      <c r="J509" t="s">
        <v>3847</v>
      </c>
      <c r="K509" t="s">
        <v>3848</v>
      </c>
      <c r="L509" t="s">
        <v>5333</v>
      </c>
      <c r="M509" s="44" t="s">
        <v>5334</v>
      </c>
      <c r="N509" s="44" t="s">
        <v>8146</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7718</v>
      </c>
      <c r="M527" s="44" t="s">
        <v>4039</v>
      </c>
      <c r="N527" s="44" t="s">
        <v>501</v>
      </c>
      <c r="O527" s="44" t="s">
        <v>501</v>
      </c>
      <c r="P527" s="43" t="s">
        <v>501</v>
      </c>
      <c r="Q527" s="44" t="s">
        <v>7719</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7720</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7378</v>
      </c>
      <c r="N540" s="44" t="s">
        <v>501</v>
      </c>
      <c r="O540" s="44" t="s">
        <v>501</v>
      </c>
      <c r="P540" s="43" t="s">
        <v>501</v>
      </c>
      <c r="Q540" s="44" t="s">
        <v>7379</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7380</v>
      </c>
      <c r="N541" s="44" t="s">
        <v>501</v>
      </c>
      <c r="O541" s="44" t="s">
        <v>501</v>
      </c>
      <c r="P541" s="43" t="s">
        <v>501</v>
      </c>
      <c r="Q541" s="44" t="s">
        <v>7381</v>
      </c>
      <c r="R541" s="44" t="s">
        <v>501</v>
      </c>
    </row>
    <row r="542" spans="1:18" ht="18" customHeight="1">
      <c r="A542">
        <v>3694</v>
      </c>
      <c r="B542">
        <v>3694</v>
      </c>
      <c r="C542" s="3">
        <v>41071</v>
      </c>
      <c r="D542">
        <v>41178</v>
      </c>
      <c r="E542" t="s">
        <v>1605</v>
      </c>
      <c r="F542" t="s">
        <v>1541</v>
      </c>
      <c r="G542" t="s">
        <v>175</v>
      </c>
      <c r="H542" s="44" t="s">
        <v>501</v>
      </c>
      <c r="I542" s="44">
        <v>41169</v>
      </c>
      <c r="J542" t="s">
        <v>7382</v>
      </c>
      <c r="K542" t="s">
        <v>4085</v>
      </c>
      <c r="L542" t="s">
        <v>5936</v>
      </c>
      <c r="M542" s="44" t="s">
        <v>4076</v>
      </c>
      <c r="N542" s="44" t="s">
        <v>501</v>
      </c>
      <c r="O542" s="44" t="s">
        <v>501</v>
      </c>
      <c r="P542" s="43" t="s">
        <v>501</v>
      </c>
      <c r="Q542" s="44" t="s">
        <v>7383</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7384</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7385</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1605</v>
      </c>
      <c r="F561" t="s">
        <v>1782</v>
      </c>
      <c r="G561" t="s">
        <v>4097</v>
      </c>
      <c r="H561" s="44" t="s">
        <v>8369</v>
      </c>
      <c r="I561" s="44">
        <v>41170</v>
      </c>
      <c r="J561" t="s">
        <v>4178</v>
      </c>
      <c r="K561" t="s">
        <v>4179</v>
      </c>
      <c r="L561" t="s">
        <v>5628</v>
      </c>
      <c r="M561" s="44" t="s">
        <v>4180</v>
      </c>
      <c r="N561" s="44" t="s">
        <v>8519</v>
      </c>
      <c r="O561" s="44" t="s">
        <v>5802</v>
      </c>
      <c r="P561" s="43" t="s">
        <v>501</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7386</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7387</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7721</v>
      </c>
      <c r="L564">
        <v>39860000</v>
      </c>
      <c r="M564" s="44" t="s">
        <v>4188</v>
      </c>
      <c r="N564" s="44" t="s">
        <v>501</v>
      </c>
      <c r="O564" s="44" t="s">
        <v>501</v>
      </c>
      <c r="P564" s="43" t="s">
        <v>501</v>
      </c>
      <c r="Q564" s="44" t="s">
        <v>7722</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7388</v>
      </c>
      <c r="L565" t="s">
        <v>6617</v>
      </c>
      <c r="M565" s="44" t="s">
        <v>4188</v>
      </c>
      <c r="N565" s="44" t="s">
        <v>501</v>
      </c>
      <c r="O565" s="44" t="s">
        <v>501</v>
      </c>
      <c r="P565" s="43" t="s">
        <v>501</v>
      </c>
      <c r="Q565" s="44" t="s">
        <v>7389</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7723</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7724</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41148</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7725</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7512</v>
      </c>
      <c r="R575" s="44" t="s">
        <v>501</v>
      </c>
    </row>
    <row r="576" spans="1:18" ht="18" customHeight="1">
      <c r="A576">
        <v>3670</v>
      </c>
      <c r="B576">
        <v>3670</v>
      </c>
      <c r="C576" s="3">
        <v>41071</v>
      </c>
      <c r="D576">
        <v>41116</v>
      </c>
      <c r="E576" t="s">
        <v>1605</v>
      </c>
      <c r="F576" t="s">
        <v>1782</v>
      </c>
      <c r="G576" t="s">
        <v>2116</v>
      </c>
      <c r="H576" s="44" t="s">
        <v>8520</v>
      </c>
      <c r="I576" s="44">
        <v>41134</v>
      </c>
      <c r="J576" t="s">
        <v>4215</v>
      </c>
      <c r="K576" t="s">
        <v>4216</v>
      </c>
      <c r="L576" t="s">
        <v>5082</v>
      </c>
      <c r="M576" s="44" t="s">
        <v>4217</v>
      </c>
      <c r="N576" s="44" t="s">
        <v>501</v>
      </c>
      <c r="O576" s="44" t="s">
        <v>501</v>
      </c>
      <c r="P576" s="43" t="s">
        <v>501</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8147</v>
      </c>
      <c r="N578" s="44" t="s">
        <v>501</v>
      </c>
      <c r="O578" s="44" t="s">
        <v>501</v>
      </c>
      <c r="P578" s="43" t="s">
        <v>501</v>
      </c>
      <c r="Q578" s="44" t="s">
        <v>8148</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7672</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8149</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7726</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7390</v>
      </c>
      <c r="N585" s="44" t="s">
        <v>501</v>
      </c>
      <c r="O585" s="44" t="s">
        <v>501</v>
      </c>
      <c r="P585" s="43" t="s">
        <v>501</v>
      </c>
      <c r="Q585" s="44" t="s">
        <v>7391</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7392</v>
      </c>
      <c r="L586" t="s">
        <v>6618</v>
      </c>
      <c r="M586" s="44" t="s">
        <v>7393</v>
      </c>
      <c r="N586" s="44" t="s">
        <v>501</v>
      </c>
      <c r="O586" s="44" t="s">
        <v>501</v>
      </c>
      <c r="P586" s="43" t="s">
        <v>501</v>
      </c>
      <c r="Q586" s="44" t="s">
        <v>7394</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7743</v>
      </c>
      <c r="L587" t="s">
        <v>6618</v>
      </c>
      <c r="M587" s="44" t="s">
        <v>7744</v>
      </c>
      <c r="N587" s="44" t="s">
        <v>501</v>
      </c>
      <c r="O587" s="44" t="s">
        <v>501</v>
      </c>
      <c r="P587" s="43" t="s">
        <v>501</v>
      </c>
      <c r="Q587" s="44" t="s">
        <v>7745</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7746</v>
      </c>
      <c r="I590" s="44">
        <v>41162</v>
      </c>
      <c r="J590" t="s">
        <v>4257</v>
      </c>
      <c r="K590" t="s">
        <v>4258</v>
      </c>
      <c r="L590">
        <v>35970000</v>
      </c>
      <c r="M590" s="44" t="s">
        <v>4259</v>
      </c>
      <c r="N590" s="44" t="s">
        <v>7850</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8150</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7747</v>
      </c>
      <c r="L595" t="s">
        <v>6617</v>
      </c>
      <c r="M595" s="44" t="s">
        <v>7748</v>
      </c>
      <c r="N595" s="44" t="s">
        <v>501</v>
      </c>
      <c r="O595" s="44" t="s">
        <v>501</v>
      </c>
      <c r="P595" s="43" t="s">
        <v>501</v>
      </c>
      <c r="Q595" s="44" t="s">
        <v>7749</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8151</v>
      </c>
      <c r="I597" s="44">
        <v>41163</v>
      </c>
      <c r="J597" t="s">
        <v>4278</v>
      </c>
      <c r="K597" t="s">
        <v>7750</v>
      </c>
      <c r="L597" t="s">
        <v>5127</v>
      </c>
      <c r="M597" s="44" t="s">
        <v>4279</v>
      </c>
      <c r="N597" s="44" t="s">
        <v>8152</v>
      </c>
      <c r="O597" s="44" t="s">
        <v>5618</v>
      </c>
      <c r="P597" s="43">
        <v>41165</v>
      </c>
      <c r="Q597" s="44" t="s">
        <v>7751</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8153</v>
      </c>
      <c r="I600" s="44">
        <v>41162</v>
      </c>
      <c r="J600" t="s">
        <v>4287</v>
      </c>
      <c r="K600" t="s">
        <v>7727</v>
      </c>
      <c r="L600" t="s">
        <v>5127</v>
      </c>
      <c r="M600" s="44" t="s">
        <v>4288</v>
      </c>
      <c r="N600" s="44" t="s">
        <v>8154</v>
      </c>
      <c r="O600" s="44" t="s">
        <v>5618</v>
      </c>
      <c r="P600" s="43">
        <v>41164</v>
      </c>
      <c r="Q600" s="44" t="s">
        <v>7728</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7729</v>
      </c>
      <c r="N602" s="44" t="s">
        <v>501</v>
      </c>
      <c r="O602" s="44" t="s">
        <v>501</v>
      </c>
      <c r="P602" s="43" t="s">
        <v>501</v>
      </c>
      <c r="Q602" s="44" t="s">
        <v>7730</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7731</v>
      </c>
      <c r="N608" s="44" t="s">
        <v>501</v>
      </c>
      <c r="O608" s="44" t="s">
        <v>501</v>
      </c>
      <c r="P608" s="43" t="s">
        <v>501</v>
      </c>
      <c r="Q608" s="44" t="s">
        <v>7732</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7733</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7513</v>
      </c>
      <c r="L615" t="s">
        <v>5696</v>
      </c>
      <c r="M615" s="44" t="s">
        <v>4390</v>
      </c>
      <c r="N615" s="44" t="s">
        <v>501</v>
      </c>
      <c r="O615" s="44" t="s">
        <v>501</v>
      </c>
      <c r="P615" s="43" t="s">
        <v>501</v>
      </c>
      <c r="Q615" s="44" t="s">
        <v>8155</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7395</v>
      </c>
      <c r="L633" t="s">
        <v>5699</v>
      </c>
      <c r="M633" s="44" t="s">
        <v>4665</v>
      </c>
      <c r="N633" s="44" t="s">
        <v>501</v>
      </c>
      <c r="O633" s="44" t="s">
        <v>501</v>
      </c>
      <c r="P633" s="43" t="s">
        <v>501</v>
      </c>
      <c r="Q633" s="44" t="s">
        <v>7396</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7397</v>
      </c>
      <c r="I641" s="44">
        <v>41142</v>
      </c>
      <c r="J641" t="s">
        <v>4779</v>
      </c>
      <c r="K641" t="s">
        <v>4780</v>
      </c>
      <c r="L641" t="s">
        <v>5376</v>
      </c>
      <c r="M641" s="44" t="s">
        <v>4781</v>
      </c>
      <c r="N641" s="44" t="s">
        <v>7398</v>
      </c>
      <c r="O641" s="44" t="s">
        <v>7399</v>
      </c>
      <c r="P641" s="44">
        <v>41145</v>
      </c>
      <c r="Q641" s="44" t="s">
        <v>501</v>
      </c>
      <c r="R641" s="44" t="s">
        <v>501</v>
      </c>
    </row>
    <row r="642" spans="1:18" ht="18" customHeight="1">
      <c r="A642">
        <v>3828</v>
      </c>
      <c r="B642">
        <v>3828</v>
      </c>
      <c r="C642" s="3">
        <v>41088</v>
      </c>
      <c r="D642">
        <v>41133</v>
      </c>
      <c r="E642" t="s">
        <v>1540</v>
      </c>
      <c r="F642" t="s">
        <v>1782</v>
      </c>
      <c r="G642" t="s">
        <v>4581</v>
      </c>
      <c r="H642" s="44" t="s">
        <v>7514</v>
      </c>
      <c r="I642" s="44">
        <v>41149</v>
      </c>
      <c r="J642" t="s">
        <v>4782</v>
      </c>
      <c r="K642" t="s">
        <v>4783</v>
      </c>
      <c r="L642" t="s">
        <v>5377</v>
      </c>
      <c r="M642" s="44" t="s">
        <v>4784</v>
      </c>
      <c r="N642" s="44" t="s">
        <v>7515</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7400</v>
      </c>
      <c r="I643" s="44">
        <v>41148</v>
      </c>
      <c r="J643" t="s">
        <v>4785</v>
      </c>
      <c r="K643" t="s">
        <v>4786</v>
      </c>
      <c r="L643" t="s">
        <v>5378</v>
      </c>
      <c r="M643" s="44" t="s">
        <v>4787</v>
      </c>
      <c r="N643" s="44" t="s">
        <v>7516</v>
      </c>
      <c r="O643" s="44" t="s">
        <v>7517</v>
      </c>
      <c r="P643" s="44">
        <v>41150</v>
      </c>
      <c r="Q643" s="44" t="s">
        <v>501</v>
      </c>
      <c r="R643" s="44" t="s">
        <v>501</v>
      </c>
    </row>
    <row r="644" spans="1:18" ht="18" customHeight="1">
      <c r="A644">
        <v>3831</v>
      </c>
      <c r="B644">
        <v>3831</v>
      </c>
      <c r="C644" s="3">
        <v>41088</v>
      </c>
      <c r="D644">
        <v>41133</v>
      </c>
      <c r="E644" t="s">
        <v>1540</v>
      </c>
      <c r="F644" t="s">
        <v>1782</v>
      </c>
      <c r="G644" t="s">
        <v>4581</v>
      </c>
      <c r="H644" s="44" t="s">
        <v>7518</v>
      </c>
      <c r="I644" s="44">
        <v>41150</v>
      </c>
      <c r="J644" t="s">
        <v>4788</v>
      </c>
      <c r="K644" t="s">
        <v>4789</v>
      </c>
      <c r="L644" t="s">
        <v>5379</v>
      </c>
      <c r="M644" s="44" t="s">
        <v>4790</v>
      </c>
      <c r="N644" s="44" t="s">
        <v>7519</v>
      </c>
      <c r="O644" s="44" t="s">
        <v>7520</v>
      </c>
      <c r="P644" s="44">
        <v>41150</v>
      </c>
      <c r="Q644" s="44" t="s">
        <v>501</v>
      </c>
      <c r="R644" s="44" t="s">
        <v>501</v>
      </c>
    </row>
    <row r="645" spans="1:18" ht="18" customHeight="1">
      <c r="A645">
        <v>3826</v>
      </c>
      <c r="B645">
        <v>3826</v>
      </c>
      <c r="C645" s="3">
        <v>41088</v>
      </c>
      <c r="D645">
        <v>41133</v>
      </c>
      <c r="E645" t="s">
        <v>1540</v>
      </c>
      <c r="F645" t="s">
        <v>1782</v>
      </c>
      <c r="G645" t="s">
        <v>4581</v>
      </c>
      <c r="H645" s="44" t="s">
        <v>7662</v>
      </c>
      <c r="I645" s="44" t="s">
        <v>501</v>
      </c>
      <c r="J645" t="s">
        <v>4791</v>
      </c>
      <c r="K645" t="s">
        <v>4792</v>
      </c>
      <c r="L645" t="s">
        <v>5380</v>
      </c>
      <c r="M645" s="44" t="s">
        <v>4793</v>
      </c>
      <c r="N645" s="44" t="s">
        <v>7663</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7401</v>
      </c>
      <c r="I647" s="44">
        <v>41146</v>
      </c>
      <c r="J647" t="s">
        <v>4797</v>
      </c>
      <c r="K647" t="s">
        <v>4798</v>
      </c>
      <c r="L647" t="s">
        <v>5382</v>
      </c>
      <c r="M647" s="44" t="s">
        <v>4799</v>
      </c>
      <c r="N647" s="44" t="s">
        <v>7402</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7403</v>
      </c>
      <c r="I650" s="44">
        <v>41148</v>
      </c>
      <c r="J650" t="s">
        <v>6509</v>
      </c>
      <c r="K650" t="s">
        <v>6510</v>
      </c>
      <c r="L650" t="s">
        <v>5384</v>
      </c>
      <c r="M650" s="44" t="s">
        <v>6511</v>
      </c>
      <c r="N650" s="44" t="s">
        <v>7521</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7404</v>
      </c>
      <c r="L651" t="s">
        <v>5384</v>
      </c>
      <c r="M651" s="44" t="s">
        <v>6513</v>
      </c>
      <c r="N651" s="44" t="s">
        <v>501</v>
      </c>
      <c r="O651" s="44" t="s">
        <v>501</v>
      </c>
      <c r="P651" s="44" t="s">
        <v>501</v>
      </c>
      <c r="Q651" s="44" t="s">
        <v>7752</v>
      </c>
      <c r="R651" s="44" t="s">
        <v>501</v>
      </c>
    </row>
    <row r="652" spans="1:18" ht="18" customHeight="1">
      <c r="A652">
        <v>3820</v>
      </c>
      <c r="B652">
        <v>3820</v>
      </c>
      <c r="C652" s="3">
        <v>41088</v>
      </c>
      <c r="D652">
        <v>41133</v>
      </c>
      <c r="E652" t="s">
        <v>1540</v>
      </c>
      <c r="F652" t="s">
        <v>1782</v>
      </c>
      <c r="G652" t="s">
        <v>4581</v>
      </c>
      <c r="H652" s="44" t="s">
        <v>7405</v>
      </c>
      <c r="I652" s="44">
        <v>41142</v>
      </c>
      <c r="J652" t="s">
        <v>4806</v>
      </c>
      <c r="K652" t="s">
        <v>4807</v>
      </c>
      <c r="L652" t="s">
        <v>5385</v>
      </c>
      <c r="M652" s="44" t="s">
        <v>4808</v>
      </c>
      <c r="N652" s="44" t="s">
        <v>7406</v>
      </c>
      <c r="O652" s="44" t="s">
        <v>7407</v>
      </c>
      <c r="P652" s="44">
        <v>41148</v>
      </c>
      <c r="Q652" s="44" t="s">
        <v>501</v>
      </c>
      <c r="R652" s="44" t="s">
        <v>501</v>
      </c>
    </row>
    <row r="653" spans="1:18" ht="18" customHeight="1">
      <c r="A653">
        <v>3823</v>
      </c>
      <c r="B653">
        <v>3823</v>
      </c>
      <c r="C653" s="3">
        <v>41088</v>
      </c>
      <c r="D653">
        <v>41133</v>
      </c>
      <c r="E653" t="s">
        <v>1540</v>
      </c>
      <c r="F653" t="s">
        <v>1782</v>
      </c>
      <c r="G653" t="s">
        <v>4581</v>
      </c>
      <c r="H653" s="44" t="s">
        <v>7522</v>
      </c>
      <c r="I653" s="44">
        <v>41150</v>
      </c>
      <c r="J653" t="s">
        <v>6514</v>
      </c>
      <c r="K653" t="s">
        <v>6515</v>
      </c>
      <c r="L653" t="s">
        <v>5386</v>
      </c>
      <c r="M653" s="44" t="s">
        <v>6516</v>
      </c>
      <c r="N653" s="44" t="s">
        <v>7523</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7734</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7524</v>
      </c>
      <c r="I656" s="44">
        <v>41148</v>
      </c>
      <c r="J656" t="s">
        <v>4840</v>
      </c>
      <c r="K656" t="s">
        <v>4841</v>
      </c>
      <c r="L656" t="s">
        <v>5388</v>
      </c>
      <c r="M656" s="44" t="s">
        <v>4842</v>
      </c>
      <c r="N656" s="44" t="s">
        <v>7664</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7408</v>
      </c>
      <c r="I657" s="44">
        <v>41148</v>
      </c>
      <c r="J657" t="s">
        <v>4803</v>
      </c>
      <c r="K657" t="s">
        <v>4843</v>
      </c>
      <c r="L657" t="s">
        <v>5389</v>
      </c>
      <c r="M657" s="44" t="s">
        <v>4844</v>
      </c>
      <c r="N657" s="44" t="s">
        <v>7409</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7735</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7736</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8156</v>
      </c>
      <c r="R684" s="44" t="s">
        <v>501</v>
      </c>
    </row>
    <row r="685" spans="1:18" ht="18" customHeight="1">
      <c r="A685">
        <v>3873</v>
      </c>
      <c r="B685">
        <v>3873</v>
      </c>
      <c r="C685" s="3">
        <v>41094</v>
      </c>
      <c r="D685">
        <v>41139</v>
      </c>
      <c r="E685" t="s">
        <v>1693</v>
      </c>
      <c r="F685" t="s">
        <v>1541</v>
      </c>
      <c r="G685" t="s">
        <v>2768</v>
      </c>
      <c r="H685" s="44" t="s">
        <v>501</v>
      </c>
      <c r="I685" s="44" t="s">
        <v>501</v>
      </c>
      <c r="J685" t="s">
        <v>5536</v>
      </c>
      <c r="K685" t="s">
        <v>8128</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8370</v>
      </c>
      <c r="I690" s="44">
        <v>41170</v>
      </c>
      <c r="J690" t="s">
        <v>5550</v>
      </c>
      <c r="K690" t="s">
        <v>5551</v>
      </c>
      <c r="L690" t="s">
        <v>5552</v>
      </c>
      <c r="M690" t="s">
        <v>5553</v>
      </c>
      <c r="N690" s="44" t="s">
        <v>8371</v>
      </c>
      <c r="O690" s="44" t="s">
        <v>6420</v>
      </c>
      <c r="P690" s="44">
        <v>41171</v>
      </c>
      <c r="Q690" s="44" t="s">
        <v>7753</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7410</v>
      </c>
      <c r="L692" t="s">
        <v>5015</v>
      </c>
      <c r="M692" t="s">
        <v>5559</v>
      </c>
      <c r="N692" s="44" t="s">
        <v>501</v>
      </c>
      <c r="O692" s="44" t="s">
        <v>501</v>
      </c>
      <c r="P692" s="44" t="s">
        <v>501</v>
      </c>
      <c r="Q692" s="44" t="s">
        <v>7411</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7412</v>
      </c>
      <c r="N693" s="44" t="s">
        <v>501</v>
      </c>
      <c r="O693" s="44" t="s">
        <v>501</v>
      </c>
      <c r="P693" s="44" t="s">
        <v>501</v>
      </c>
      <c r="Q693" s="44" t="s">
        <v>7413</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8129</v>
      </c>
      <c r="L744" t="s">
        <v>5264</v>
      </c>
      <c r="M744" t="s">
        <v>8130</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7754</v>
      </c>
      <c r="I746" s="44">
        <v>41157</v>
      </c>
      <c r="J746" t="s">
        <v>6096</v>
      </c>
      <c r="K746" t="s">
        <v>6097</v>
      </c>
      <c r="L746" t="s">
        <v>4882</v>
      </c>
      <c r="M746" t="s">
        <v>6098</v>
      </c>
      <c r="N746" s="44" t="s">
        <v>7771</v>
      </c>
      <c r="O746" s="44" t="s">
        <v>7757</v>
      </c>
      <c r="P746" s="44">
        <v>41157</v>
      </c>
      <c r="Q746" s="44" t="s">
        <v>501</v>
      </c>
      <c r="R746" s="44" t="s">
        <v>501</v>
      </c>
    </row>
    <row r="747" spans="1:18" ht="18" customHeight="1">
      <c r="A747">
        <v>3971</v>
      </c>
      <c r="B747">
        <v>3971</v>
      </c>
      <c r="C747" s="3">
        <v>41114</v>
      </c>
      <c r="D747">
        <v>41159</v>
      </c>
      <c r="E747" t="s">
        <v>1540</v>
      </c>
      <c r="F747" t="s">
        <v>1541</v>
      </c>
      <c r="G747" t="s">
        <v>173</v>
      </c>
      <c r="H747" s="44" t="s">
        <v>7755</v>
      </c>
      <c r="I747" s="44">
        <v>41157</v>
      </c>
      <c r="J747" t="s">
        <v>6099</v>
      </c>
      <c r="K747" t="s">
        <v>6100</v>
      </c>
      <c r="L747" t="s">
        <v>4882</v>
      </c>
      <c r="M747" t="s">
        <v>6101</v>
      </c>
      <c r="N747" s="44" t="s">
        <v>7756</v>
      </c>
      <c r="O747" s="44" t="s">
        <v>7757</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7758</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7525</v>
      </c>
      <c r="N763" s="44" t="s">
        <v>501</v>
      </c>
      <c r="O763" s="44" t="s">
        <v>501</v>
      </c>
      <c r="P763" s="44" t="s">
        <v>501</v>
      </c>
      <c r="Q763" s="44" t="s">
        <v>7526</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7527</v>
      </c>
      <c r="N764" s="44" t="s">
        <v>501</v>
      </c>
      <c r="O764" s="44" t="s">
        <v>501</v>
      </c>
      <c r="P764" s="44" t="s">
        <v>501</v>
      </c>
      <c r="Q764" s="44" t="s">
        <v>7528</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8521</v>
      </c>
      <c r="L765" t="s">
        <v>6154</v>
      </c>
      <c r="M765" t="s">
        <v>7759</v>
      </c>
      <c r="N765" s="44" t="s">
        <v>501</v>
      </c>
      <c r="O765" s="44" t="s">
        <v>501</v>
      </c>
      <c r="P765" s="44" t="s">
        <v>501</v>
      </c>
      <c r="Q765" s="44" t="s">
        <v>8522</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7760</v>
      </c>
      <c r="R766" s="44" t="s">
        <v>501</v>
      </c>
    </row>
    <row r="767" spans="1:18" ht="18" customHeight="1">
      <c r="A767">
        <v>3998</v>
      </c>
      <c r="B767">
        <v>3998</v>
      </c>
      <c r="C767" s="3">
        <v>41116</v>
      </c>
      <c r="D767">
        <v>41161</v>
      </c>
      <c r="E767" t="s">
        <v>1540</v>
      </c>
      <c r="F767" t="s">
        <v>1541</v>
      </c>
      <c r="G767" t="s">
        <v>1906</v>
      </c>
      <c r="H767" s="44" t="s">
        <v>8372</v>
      </c>
      <c r="I767" s="44">
        <v>41169</v>
      </c>
      <c r="J767" t="s">
        <v>6157</v>
      </c>
      <c r="K767" t="s">
        <v>6158</v>
      </c>
      <c r="L767" t="s">
        <v>6159</v>
      </c>
      <c r="M767" t="s">
        <v>7529</v>
      </c>
      <c r="N767" s="44" t="s">
        <v>8373</v>
      </c>
      <c r="O767" s="44" t="s">
        <v>8360</v>
      </c>
      <c r="P767" s="44">
        <v>41170</v>
      </c>
      <c r="Q767" s="44" t="s">
        <v>7530</v>
      </c>
      <c r="R767" s="44" t="s">
        <v>501</v>
      </c>
    </row>
    <row r="768" spans="1:18" ht="18" customHeight="1">
      <c r="A768">
        <v>3999</v>
      </c>
      <c r="B768">
        <v>3999</v>
      </c>
      <c r="C768" s="3">
        <v>41116</v>
      </c>
      <c r="D768">
        <v>41161</v>
      </c>
      <c r="E768" t="s">
        <v>1605</v>
      </c>
      <c r="F768" t="s">
        <v>1541</v>
      </c>
      <c r="G768" t="s">
        <v>1906</v>
      </c>
      <c r="H768" s="44" t="s">
        <v>8523</v>
      </c>
      <c r="I768" s="44">
        <v>41162</v>
      </c>
      <c r="J768" t="s">
        <v>6160</v>
      </c>
      <c r="K768" t="s">
        <v>7531</v>
      </c>
      <c r="L768" t="s">
        <v>6161</v>
      </c>
      <c r="M768" t="s">
        <v>7532</v>
      </c>
      <c r="N768" s="44" t="s">
        <v>501</v>
      </c>
      <c r="O768" s="44" t="s">
        <v>501</v>
      </c>
      <c r="P768" s="44" t="s">
        <v>501</v>
      </c>
      <c r="Q768" s="44" t="s">
        <v>7533</v>
      </c>
      <c r="R768" s="44" t="s">
        <v>501</v>
      </c>
    </row>
    <row r="769" spans="1:18" ht="18" customHeight="1">
      <c r="A769">
        <v>4000</v>
      </c>
      <c r="B769">
        <v>4000</v>
      </c>
      <c r="C769" s="3">
        <v>41116</v>
      </c>
      <c r="D769">
        <v>41161</v>
      </c>
      <c r="E769" t="s">
        <v>1605</v>
      </c>
      <c r="F769" t="s">
        <v>1541</v>
      </c>
      <c r="G769" t="s">
        <v>1906</v>
      </c>
      <c r="H769" s="44" t="s">
        <v>501</v>
      </c>
      <c r="I769" s="44">
        <v>41162</v>
      </c>
      <c r="J769" t="s">
        <v>6162</v>
      </c>
      <c r="K769" t="s">
        <v>7534</v>
      </c>
      <c r="L769" t="s">
        <v>6163</v>
      </c>
      <c r="M769" t="s">
        <v>7535</v>
      </c>
      <c r="N769" s="44" t="s">
        <v>501</v>
      </c>
      <c r="O769" s="44" t="s">
        <v>501</v>
      </c>
      <c r="P769" s="44" t="s">
        <v>501</v>
      </c>
      <c r="Q769" s="44" t="s">
        <v>7536</v>
      </c>
      <c r="R769" s="44" t="s">
        <v>501</v>
      </c>
    </row>
    <row r="770" spans="1:18" ht="18" customHeight="1">
      <c r="A770">
        <v>4001</v>
      </c>
      <c r="B770">
        <v>4001</v>
      </c>
      <c r="C770" s="3">
        <v>41116</v>
      </c>
      <c r="D770">
        <v>41161</v>
      </c>
      <c r="E770" t="s">
        <v>1605</v>
      </c>
      <c r="F770" t="s">
        <v>1541</v>
      </c>
      <c r="G770" t="s">
        <v>1906</v>
      </c>
      <c r="H770" s="44" t="s">
        <v>8157</v>
      </c>
      <c r="I770" s="44">
        <v>41162</v>
      </c>
      <c r="J770" t="s">
        <v>6160</v>
      </c>
      <c r="K770" t="s">
        <v>7537</v>
      </c>
      <c r="L770" t="s">
        <v>6164</v>
      </c>
      <c r="M770" t="s">
        <v>7538</v>
      </c>
      <c r="N770" s="44" t="s">
        <v>501</v>
      </c>
      <c r="O770" s="44" t="s">
        <v>501</v>
      </c>
      <c r="P770" s="44" t="s">
        <v>501</v>
      </c>
      <c r="Q770" s="44" t="s">
        <v>7539</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8524</v>
      </c>
      <c r="L771" t="s">
        <v>6166</v>
      </c>
      <c r="M771" t="s">
        <v>8525</v>
      </c>
      <c r="N771" s="44" t="s">
        <v>501</v>
      </c>
      <c r="O771" s="44" t="s">
        <v>501</v>
      </c>
      <c r="P771" s="44" t="s">
        <v>501</v>
      </c>
      <c r="Q771" s="44" t="s">
        <v>8526</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7540</v>
      </c>
      <c r="N772" s="44" t="s">
        <v>501</v>
      </c>
      <c r="O772" s="44" t="s">
        <v>501</v>
      </c>
      <c r="P772" s="44" t="s">
        <v>501</v>
      </c>
      <c r="Q772" s="44" t="s">
        <v>7541</v>
      </c>
      <c r="R772" s="44" t="s">
        <v>501</v>
      </c>
    </row>
    <row r="773" spans="1:18" ht="18" customHeight="1">
      <c r="A773">
        <v>4004</v>
      </c>
      <c r="B773">
        <v>4004</v>
      </c>
      <c r="C773" s="3">
        <v>41116</v>
      </c>
      <c r="D773">
        <v>41161</v>
      </c>
      <c r="E773" t="s">
        <v>1540</v>
      </c>
      <c r="F773" t="s">
        <v>1541</v>
      </c>
      <c r="G773" t="s">
        <v>1906</v>
      </c>
      <c r="H773" s="44" t="s">
        <v>8374</v>
      </c>
      <c r="I773" s="44">
        <v>41162</v>
      </c>
      <c r="J773" t="s">
        <v>6160</v>
      </c>
      <c r="K773" t="s">
        <v>6169</v>
      </c>
      <c r="L773" t="s">
        <v>6170</v>
      </c>
      <c r="M773" t="s">
        <v>7542</v>
      </c>
      <c r="N773" s="44" t="s">
        <v>8375</v>
      </c>
      <c r="O773" s="44" t="s">
        <v>8357</v>
      </c>
      <c r="P773" s="44">
        <v>41170</v>
      </c>
      <c r="Q773" s="44" t="s">
        <v>7543</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7544</v>
      </c>
      <c r="L774" t="s">
        <v>6172</v>
      </c>
      <c r="M774" t="s">
        <v>7545</v>
      </c>
      <c r="N774" s="44" t="s">
        <v>501</v>
      </c>
      <c r="O774" s="44" t="s">
        <v>501</v>
      </c>
      <c r="P774" s="44" t="s">
        <v>501</v>
      </c>
      <c r="Q774" s="44" t="s">
        <v>7546</v>
      </c>
      <c r="R774" s="44" t="s">
        <v>501</v>
      </c>
    </row>
    <row r="775" spans="1:18" ht="18" customHeight="1">
      <c r="A775">
        <v>4006</v>
      </c>
      <c r="B775">
        <v>4006</v>
      </c>
      <c r="C775" s="3">
        <v>41116</v>
      </c>
      <c r="D775">
        <v>41161</v>
      </c>
      <c r="E775" t="s">
        <v>1540</v>
      </c>
      <c r="F775" t="s">
        <v>1541</v>
      </c>
      <c r="G775" t="s">
        <v>1906</v>
      </c>
      <c r="H775" s="44" t="s">
        <v>8376</v>
      </c>
      <c r="I775" s="44">
        <v>41162</v>
      </c>
      <c r="J775" t="s">
        <v>6173</v>
      </c>
      <c r="K775" t="s">
        <v>6174</v>
      </c>
      <c r="L775" t="s">
        <v>6175</v>
      </c>
      <c r="M775" t="s">
        <v>7547</v>
      </c>
      <c r="N775" s="44" t="s">
        <v>8377</v>
      </c>
      <c r="O775" s="44" t="s">
        <v>8357</v>
      </c>
      <c r="P775" s="44">
        <v>41171</v>
      </c>
      <c r="Q775" s="44" t="s">
        <v>7548</v>
      </c>
      <c r="R775" s="44" t="s">
        <v>501</v>
      </c>
    </row>
    <row r="776" spans="1:18" ht="18" customHeight="1">
      <c r="A776">
        <v>4007</v>
      </c>
      <c r="B776">
        <v>4007</v>
      </c>
      <c r="C776" s="3">
        <v>41116</v>
      </c>
      <c r="D776">
        <v>41161</v>
      </c>
      <c r="E776" t="s">
        <v>1605</v>
      </c>
      <c r="F776" t="s">
        <v>1541</v>
      </c>
      <c r="G776" t="s">
        <v>1906</v>
      </c>
      <c r="H776" s="44" t="s">
        <v>8527</v>
      </c>
      <c r="I776" s="44">
        <v>41162</v>
      </c>
      <c r="J776" t="s">
        <v>6176</v>
      </c>
      <c r="K776" t="s">
        <v>6177</v>
      </c>
      <c r="L776" t="s">
        <v>6178</v>
      </c>
      <c r="M776" t="s">
        <v>7549</v>
      </c>
      <c r="N776" s="44" t="s">
        <v>501</v>
      </c>
      <c r="O776" s="44" t="s">
        <v>501</v>
      </c>
      <c r="P776" s="44" t="s">
        <v>501</v>
      </c>
      <c r="Q776" s="44" t="s">
        <v>7550</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7551</v>
      </c>
      <c r="L777" t="s">
        <v>6178</v>
      </c>
      <c r="M777" t="s">
        <v>7552</v>
      </c>
      <c r="N777" s="44" t="s">
        <v>501</v>
      </c>
      <c r="O777" s="44" t="s">
        <v>501</v>
      </c>
      <c r="P777" s="44" t="s">
        <v>501</v>
      </c>
      <c r="Q777" s="44" t="s">
        <v>7553</v>
      </c>
      <c r="R777" s="44" t="s">
        <v>501</v>
      </c>
    </row>
    <row r="778" spans="1:18" ht="18" customHeight="1">
      <c r="A778">
        <v>4009</v>
      </c>
      <c r="B778">
        <v>4009</v>
      </c>
      <c r="C778" s="3">
        <v>41116</v>
      </c>
      <c r="D778">
        <v>41161</v>
      </c>
      <c r="E778" t="s">
        <v>1540</v>
      </c>
      <c r="F778" t="s">
        <v>1541</v>
      </c>
      <c r="G778" t="s">
        <v>1906</v>
      </c>
      <c r="H778" s="44" t="s">
        <v>8378</v>
      </c>
      <c r="I778" s="44">
        <v>41162</v>
      </c>
      <c r="J778" t="s">
        <v>6144</v>
      </c>
      <c r="K778" t="s">
        <v>6179</v>
      </c>
      <c r="L778" t="s">
        <v>6180</v>
      </c>
      <c r="M778" t="s">
        <v>7554</v>
      </c>
      <c r="N778" s="44" t="s">
        <v>8379</v>
      </c>
      <c r="O778" s="44" t="s">
        <v>8360</v>
      </c>
      <c r="P778" s="44">
        <v>41170</v>
      </c>
      <c r="Q778" s="44" t="s">
        <v>7555</v>
      </c>
      <c r="R778" s="44" t="s">
        <v>501</v>
      </c>
    </row>
    <row r="779" spans="1:18" ht="18" customHeight="1">
      <c r="A779">
        <v>4010</v>
      </c>
      <c r="B779">
        <v>4010</v>
      </c>
      <c r="C779" s="3">
        <v>41116</v>
      </c>
      <c r="D779">
        <v>41161</v>
      </c>
      <c r="E779" t="s">
        <v>1605</v>
      </c>
      <c r="F779" t="s">
        <v>1541</v>
      </c>
      <c r="G779" t="s">
        <v>1906</v>
      </c>
      <c r="H779" s="44" t="s">
        <v>8528</v>
      </c>
      <c r="I779" s="44">
        <v>41171</v>
      </c>
      <c r="J779" t="s">
        <v>6176</v>
      </c>
      <c r="K779" t="s">
        <v>7556</v>
      </c>
      <c r="L779" t="s">
        <v>6181</v>
      </c>
      <c r="M779">
        <v>38392605</v>
      </c>
      <c r="N779" s="44" t="s">
        <v>4721</v>
      </c>
      <c r="O779" s="44" t="s">
        <v>501</v>
      </c>
      <c r="P779" s="44" t="s">
        <v>501</v>
      </c>
      <c r="Q779" s="44" t="s">
        <v>7557</v>
      </c>
      <c r="R779" s="44" t="s">
        <v>501</v>
      </c>
    </row>
    <row r="780" spans="1:18" ht="18" customHeight="1">
      <c r="A780">
        <v>4011</v>
      </c>
      <c r="B780">
        <v>4011</v>
      </c>
      <c r="C780" s="3">
        <v>41116</v>
      </c>
      <c r="D780">
        <v>41161</v>
      </c>
      <c r="E780" t="s">
        <v>1693</v>
      </c>
      <c r="F780" t="s">
        <v>1541</v>
      </c>
      <c r="G780" t="s">
        <v>1906</v>
      </c>
      <c r="H780" s="44" t="s">
        <v>501</v>
      </c>
      <c r="I780" s="44" t="s">
        <v>501</v>
      </c>
      <c r="J780" t="s">
        <v>6182</v>
      </c>
      <c r="K780" t="s">
        <v>6183</v>
      </c>
      <c r="L780" t="s">
        <v>6184</v>
      </c>
      <c r="M780" t="s">
        <v>7558</v>
      </c>
      <c r="N780" s="44" t="s">
        <v>501</v>
      </c>
      <c r="O780" s="44" t="s">
        <v>501</v>
      </c>
      <c r="P780" s="44" t="s">
        <v>501</v>
      </c>
      <c r="Q780" s="44" t="s">
        <v>7559</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7560</v>
      </c>
      <c r="N781" s="44" t="s">
        <v>501</v>
      </c>
      <c r="O781" s="44" t="s">
        <v>501</v>
      </c>
      <c r="P781" s="44" t="s">
        <v>501</v>
      </c>
      <c r="Q781" s="44" t="s">
        <v>7561</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7562</v>
      </c>
      <c r="L782" t="s">
        <v>6186</v>
      </c>
      <c r="M782" t="s">
        <v>7563</v>
      </c>
      <c r="N782" s="44" t="s">
        <v>501</v>
      </c>
      <c r="O782" s="44" t="s">
        <v>501</v>
      </c>
      <c r="P782" s="44" t="s">
        <v>501</v>
      </c>
      <c r="Q782" s="44" t="s">
        <v>7564</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7565</v>
      </c>
      <c r="L783" t="s">
        <v>6188</v>
      </c>
      <c r="M783" t="s">
        <v>7566</v>
      </c>
      <c r="N783" s="44" t="s">
        <v>501</v>
      </c>
      <c r="O783" s="44" t="s">
        <v>501</v>
      </c>
      <c r="P783" s="44" t="s">
        <v>501</v>
      </c>
      <c r="Q783" s="44" t="s">
        <v>7567</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8158</v>
      </c>
      <c r="I785" s="44">
        <v>41162</v>
      </c>
      <c r="J785" t="s">
        <v>6173</v>
      </c>
      <c r="K785" t="s">
        <v>6191</v>
      </c>
      <c r="L785" t="s">
        <v>6192</v>
      </c>
      <c r="M785" t="s">
        <v>7568</v>
      </c>
      <c r="N785" s="44" t="s">
        <v>8380</v>
      </c>
      <c r="O785" s="44" t="s">
        <v>8357</v>
      </c>
      <c r="P785" s="44">
        <v>41169</v>
      </c>
      <c r="Q785" s="44" t="s">
        <v>7569</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1906</v>
      </c>
      <c r="H789" s="44" t="s">
        <v>501</v>
      </c>
      <c r="I789" s="44">
        <v>41162</v>
      </c>
      <c r="J789" t="s">
        <v>6171</v>
      </c>
      <c r="K789" t="s">
        <v>6203</v>
      </c>
      <c r="L789" t="s">
        <v>6204</v>
      </c>
      <c r="M789" t="s">
        <v>7570</v>
      </c>
      <c r="N789" s="44" t="s">
        <v>501</v>
      </c>
      <c r="O789" s="44" t="s">
        <v>501</v>
      </c>
      <c r="P789" s="44" t="s">
        <v>501</v>
      </c>
      <c r="Q789" s="44" t="s">
        <v>7571</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7572</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7573</v>
      </c>
      <c r="N791" s="44" t="s">
        <v>501</v>
      </c>
      <c r="O791" s="44" t="s">
        <v>501</v>
      </c>
      <c r="P791" s="44" t="s">
        <v>501</v>
      </c>
      <c r="Q791" s="44" t="s">
        <v>7574</v>
      </c>
      <c r="R791" s="44" t="s">
        <v>501</v>
      </c>
    </row>
    <row r="792" spans="1:18" ht="18" customHeight="1">
      <c r="A792">
        <v>4053</v>
      </c>
      <c r="B792">
        <v>4053</v>
      </c>
      <c r="C792" s="3">
        <v>41116</v>
      </c>
      <c r="D792">
        <v>41161</v>
      </c>
      <c r="E792" t="s">
        <v>1605</v>
      </c>
      <c r="F792" t="s">
        <v>1782</v>
      </c>
      <c r="G792" t="s">
        <v>5451</v>
      </c>
      <c r="H792" s="44" t="s">
        <v>8381</v>
      </c>
      <c r="I792" s="44" t="s">
        <v>501</v>
      </c>
      <c r="J792" t="s">
        <v>6210</v>
      </c>
      <c r="K792" t="s">
        <v>6211</v>
      </c>
      <c r="L792" t="s">
        <v>6212</v>
      </c>
      <c r="M792" t="s">
        <v>6213</v>
      </c>
      <c r="N792" s="44" t="s">
        <v>8382</v>
      </c>
      <c r="O792" s="44" t="s">
        <v>501</v>
      </c>
      <c r="P792" s="44" t="s">
        <v>501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8159</v>
      </c>
      <c r="I801" s="44">
        <v>41156</v>
      </c>
      <c r="J801" t="s">
        <v>6239</v>
      </c>
      <c r="K801" t="s">
        <v>6240</v>
      </c>
      <c r="L801" t="s">
        <v>6216</v>
      </c>
      <c r="M801" t="s">
        <v>6241</v>
      </c>
      <c r="N801" s="44" t="s">
        <v>8160</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7851</v>
      </c>
      <c r="I802" s="44">
        <v>41158</v>
      </c>
      <c r="J802" t="s">
        <v>6239</v>
      </c>
      <c r="K802" t="s">
        <v>6242</v>
      </c>
      <c r="L802" t="s">
        <v>6216</v>
      </c>
      <c r="M802" t="s">
        <v>6243</v>
      </c>
      <c r="N802" s="44" t="s">
        <v>7852</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7761</v>
      </c>
      <c r="I803" s="44">
        <v>41158</v>
      </c>
      <c r="J803" t="s">
        <v>6244</v>
      </c>
      <c r="K803" t="s">
        <v>6245</v>
      </c>
      <c r="L803" t="s">
        <v>6216</v>
      </c>
      <c r="M803" t="s">
        <v>6246</v>
      </c>
      <c r="N803" s="44" t="s">
        <v>7853</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7762</v>
      </c>
      <c r="I804" s="44">
        <v>41156</v>
      </c>
      <c r="J804" t="s">
        <v>6244</v>
      </c>
      <c r="K804" t="s">
        <v>6247</v>
      </c>
      <c r="L804" t="s">
        <v>6216</v>
      </c>
      <c r="M804" t="s">
        <v>6248</v>
      </c>
      <c r="N804" s="44" t="s">
        <v>8161</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8383</v>
      </c>
      <c r="I805" s="44">
        <v>41156</v>
      </c>
      <c r="J805" t="s">
        <v>6249</v>
      </c>
      <c r="K805" t="s">
        <v>6250</v>
      </c>
      <c r="L805" t="s">
        <v>6196</v>
      </c>
      <c r="M805" t="s">
        <v>6251</v>
      </c>
      <c r="N805" s="44" t="s">
        <v>8384</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8385</v>
      </c>
      <c r="I806" s="44" t="s">
        <v>501</v>
      </c>
      <c r="J806" t="s">
        <v>6252</v>
      </c>
      <c r="K806" t="s">
        <v>6253</v>
      </c>
      <c r="L806" t="s">
        <v>6254</v>
      </c>
      <c r="M806" t="s">
        <v>6255</v>
      </c>
      <c r="N806" s="44" t="s">
        <v>8529</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8530</v>
      </c>
      <c r="L807" t="s">
        <v>6254</v>
      </c>
      <c r="M807" t="s">
        <v>6255</v>
      </c>
      <c r="N807" s="44" t="s">
        <v>501</v>
      </c>
      <c r="O807" s="44" t="s">
        <v>501</v>
      </c>
      <c r="P807" s="44" t="s">
        <v>501</v>
      </c>
      <c r="Q807" s="44" t="s">
        <v>8531</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7414</v>
      </c>
      <c r="I811" s="44">
        <v>41148</v>
      </c>
      <c r="J811" t="s">
        <v>6263</v>
      </c>
      <c r="K811" t="s">
        <v>6267</v>
      </c>
      <c r="L811" t="s">
        <v>6268</v>
      </c>
      <c r="M811" t="s">
        <v>6266</v>
      </c>
      <c r="N811" s="44" t="s">
        <v>7575</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7665</v>
      </c>
      <c r="O812" s="44" t="s">
        <v>7656</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6347</v>
      </c>
      <c r="K822" t="s">
        <v>3770</v>
      </c>
      <c r="L822" t="s">
        <v>6348</v>
      </c>
      <c r="M822" t="s">
        <v>6349</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6347</v>
      </c>
      <c r="K824" t="s">
        <v>6352</v>
      </c>
      <c r="L824" t="s">
        <v>6353</v>
      </c>
      <c r="M824" t="s">
        <v>6354</v>
      </c>
      <c r="N824" s="44" t="s">
        <v>501</v>
      </c>
      <c r="O824" s="44" t="s">
        <v>501</v>
      </c>
      <c r="P824" s="44" t="s">
        <v>501</v>
      </c>
      <c r="Q824" s="44" t="s">
        <v>501</v>
      </c>
      <c r="R824" s="44" t="s">
        <v>501</v>
      </c>
    </row>
    <row r="825" spans="1:18" ht="18" customHeight="1">
      <c r="A825">
        <v>4071</v>
      </c>
      <c r="B825">
        <v>4071</v>
      </c>
      <c r="C825" s="3">
        <v>41120</v>
      </c>
      <c r="D825">
        <v>41165</v>
      </c>
      <c r="E825" t="s">
        <v>1540</v>
      </c>
      <c r="F825" t="s">
        <v>1541</v>
      </c>
      <c r="G825" t="s">
        <v>170</v>
      </c>
      <c r="H825" s="44" t="s">
        <v>8532</v>
      </c>
      <c r="I825" s="44">
        <v>41152</v>
      </c>
      <c r="J825" t="s">
        <v>6355</v>
      </c>
      <c r="K825" t="s">
        <v>6356</v>
      </c>
      <c r="L825" t="s">
        <v>4879</v>
      </c>
      <c r="M825" t="s">
        <v>6357</v>
      </c>
      <c r="N825" s="44" t="s">
        <v>8533</v>
      </c>
      <c r="O825" s="44" t="s">
        <v>7150</v>
      </c>
      <c r="P825" s="44">
        <v>41171</v>
      </c>
      <c r="Q825" s="44" t="s">
        <v>501</v>
      </c>
      <c r="R825" s="44" t="s">
        <v>501</v>
      </c>
    </row>
    <row r="826" spans="1:18" ht="18" customHeight="1">
      <c r="A826">
        <v>4070</v>
      </c>
      <c r="B826">
        <v>4070</v>
      </c>
      <c r="C826" s="3">
        <v>41120</v>
      </c>
      <c r="D826">
        <v>41165</v>
      </c>
      <c r="E826" t="s">
        <v>1605</v>
      </c>
      <c r="F826" t="s">
        <v>1541</v>
      </c>
      <c r="G826" t="s">
        <v>170</v>
      </c>
      <c r="H826" s="44" t="s">
        <v>8534</v>
      </c>
      <c r="I826" s="44">
        <v>41152</v>
      </c>
      <c r="J826" t="s">
        <v>6358</v>
      </c>
      <c r="K826" t="s">
        <v>6359</v>
      </c>
      <c r="L826" t="s">
        <v>4879</v>
      </c>
      <c r="M826" t="s">
        <v>6360</v>
      </c>
      <c r="N826" s="44" t="s">
        <v>8535</v>
      </c>
      <c r="O826" s="44" t="s">
        <v>6034</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6367</v>
      </c>
      <c r="K829" t="s">
        <v>6368</v>
      </c>
      <c r="L829" t="s">
        <v>4879</v>
      </c>
      <c r="M829" t="s">
        <v>6369</v>
      </c>
      <c r="N829" s="44" t="s">
        <v>501</v>
      </c>
      <c r="O829" s="44" t="s">
        <v>501</v>
      </c>
      <c r="P829" s="44" t="s">
        <v>501</v>
      </c>
      <c r="Q829" s="44" t="s">
        <v>501</v>
      </c>
      <c r="R829" s="44" t="s">
        <v>501</v>
      </c>
    </row>
    <row r="830" spans="1:18" ht="18" customHeight="1">
      <c r="A830">
        <v>4066</v>
      </c>
      <c r="B830">
        <v>4066</v>
      </c>
      <c r="C830" s="3">
        <v>41120</v>
      </c>
      <c r="D830">
        <v>41165</v>
      </c>
      <c r="E830" t="s">
        <v>1540</v>
      </c>
      <c r="F830" t="s">
        <v>1541</v>
      </c>
      <c r="G830" t="s">
        <v>170</v>
      </c>
      <c r="H830" s="44" t="s">
        <v>8386</v>
      </c>
      <c r="I830" s="44">
        <v>41169</v>
      </c>
      <c r="J830" t="s">
        <v>6370</v>
      </c>
      <c r="K830" t="s">
        <v>6371</v>
      </c>
      <c r="L830" t="s">
        <v>4879</v>
      </c>
      <c r="M830" t="s">
        <v>6372</v>
      </c>
      <c r="N830" s="44" t="s">
        <v>8387</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6347</v>
      </c>
      <c r="K831" t="s">
        <v>6373</v>
      </c>
      <c r="L831" t="s">
        <v>4879</v>
      </c>
      <c r="M831" t="s">
        <v>6374</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6375</v>
      </c>
      <c r="K832" t="s">
        <v>6376</v>
      </c>
      <c r="L832" t="s">
        <v>4879</v>
      </c>
      <c r="M832" t="s">
        <v>6377</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8536</v>
      </c>
      <c r="I833" s="44">
        <v>41152</v>
      </c>
      <c r="J833" t="s">
        <v>6375</v>
      </c>
      <c r="K833" t="s">
        <v>6378</v>
      </c>
      <c r="L833" t="s">
        <v>4879</v>
      </c>
      <c r="M833" t="s">
        <v>6377</v>
      </c>
      <c r="N833" s="44" t="s">
        <v>501</v>
      </c>
      <c r="O833" s="44" t="s">
        <v>501</v>
      </c>
      <c r="P833" s="44" t="s">
        <v>501</v>
      </c>
      <c r="Q833" s="44" t="s">
        <v>501</v>
      </c>
      <c r="R833" s="44" t="s">
        <v>501</v>
      </c>
    </row>
    <row r="834" spans="1:18" ht="18" customHeight="1">
      <c r="A834">
        <v>4062</v>
      </c>
      <c r="B834">
        <v>4062</v>
      </c>
      <c r="C834" s="3">
        <v>41120</v>
      </c>
      <c r="D834">
        <v>41165</v>
      </c>
      <c r="E834" t="s">
        <v>1540</v>
      </c>
      <c r="F834" t="s">
        <v>1541</v>
      </c>
      <c r="G834" t="s">
        <v>170</v>
      </c>
      <c r="H834" s="44" t="s">
        <v>8162</v>
      </c>
      <c r="I834" s="44">
        <v>41169</v>
      </c>
      <c r="J834" t="s">
        <v>6379</v>
      </c>
      <c r="K834" t="s">
        <v>6380</v>
      </c>
      <c r="L834" t="s">
        <v>4879</v>
      </c>
      <c r="M834" t="s">
        <v>6381</v>
      </c>
      <c r="N834" s="44" t="s">
        <v>8388</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8389</v>
      </c>
      <c r="I835" s="44">
        <v>41152</v>
      </c>
      <c r="J835" t="s">
        <v>6382</v>
      </c>
      <c r="K835" t="s">
        <v>6383</v>
      </c>
      <c r="L835" t="s">
        <v>4879</v>
      </c>
      <c r="M835" t="s">
        <v>6384</v>
      </c>
      <c r="N835" s="44" t="s">
        <v>8390</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8391</v>
      </c>
      <c r="I836" s="44">
        <v>41169</v>
      </c>
      <c r="J836" t="s">
        <v>6385</v>
      </c>
      <c r="K836" t="s">
        <v>6386</v>
      </c>
      <c r="L836" t="s">
        <v>4879</v>
      </c>
      <c r="M836" t="s">
        <v>6387</v>
      </c>
      <c r="N836" s="44" t="s">
        <v>8392</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8163</v>
      </c>
      <c r="I837" s="44">
        <v>41152</v>
      </c>
      <c r="J837" t="s">
        <v>6388</v>
      </c>
      <c r="K837" t="s">
        <v>6389</v>
      </c>
      <c r="L837" t="s">
        <v>4879</v>
      </c>
      <c r="M837" t="s">
        <v>6390</v>
      </c>
      <c r="N837" s="44" t="s">
        <v>8393</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8394</v>
      </c>
      <c r="I838" s="44">
        <v>41169</v>
      </c>
      <c r="J838" t="s">
        <v>6391</v>
      </c>
      <c r="K838" t="s">
        <v>6392</v>
      </c>
      <c r="L838" t="s">
        <v>4879</v>
      </c>
      <c r="M838" t="s">
        <v>6393</v>
      </c>
      <c r="N838" s="44" t="s">
        <v>8395</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8164</v>
      </c>
      <c r="I839" s="44">
        <v>41135</v>
      </c>
      <c r="J839" t="s">
        <v>6394</v>
      </c>
      <c r="K839" t="s">
        <v>6395</v>
      </c>
      <c r="L839" t="s">
        <v>4879</v>
      </c>
      <c r="M839" t="s">
        <v>6396</v>
      </c>
      <c r="N839" s="44" t="s">
        <v>8165</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7854</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7415</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7416</v>
      </c>
      <c r="I853" s="44">
        <v>41152</v>
      </c>
      <c r="J853" t="s">
        <v>6687</v>
      </c>
      <c r="K853" t="s">
        <v>6688</v>
      </c>
      <c r="L853" t="s">
        <v>5095</v>
      </c>
      <c r="M853" t="s">
        <v>6689</v>
      </c>
      <c r="N853" s="44" t="s">
        <v>7417</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7855</v>
      </c>
      <c r="I856" s="44">
        <v>41141</v>
      </c>
      <c r="J856" t="s">
        <v>6696</v>
      </c>
      <c r="K856" t="s">
        <v>6697</v>
      </c>
      <c r="L856" t="s">
        <v>5172</v>
      </c>
      <c r="M856" t="s">
        <v>6698</v>
      </c>
      <c r="N856" s="44" t="s">
        <v>8131</v>
      </c>
      <c r="O856" s="44" t="s">
        <v>7838</v>
      </c>
      <c r="P856" s="44">
        <v>41157</v>
      </c>
      <c r="Q856" s="44" t="s">
        <v>501</v>
      </c>
      <c r="R856" s="44" t="s">
        <v>501</v>
      </c>
    </row>
    <row r="857" spans="1:18" ht="18" customHeight="1">
      <c r="A857">
        <v>4086</v>
      </c>
      <c r="B857">
        <v>4086</v>
      </c>
      <c r="C857" s="3">
        <v>41129</v>
      </c>
      <c r="D857">
        <v>41174</v>
      </c>
      <c r="E857" t="s">
        <v>1540</v>
      </c>
      <c r="F857" t="s">
        <v>1541</v>
      </c>
      <c r="G857" t="s">
        <v>1008</v>
      </c>
      <c r="H857" s="44" t="s">
        <v>8537</v>
      </c>
      <c r="I857" s="44">
        <v>41152</v>
      </c>
      <c r="J857" t="s">
        <v>6699</v>
      </c>
      <c r="K857" t="s">
        <v>6700</v>
      </c>
      <c r="L857" t="s">
        <v>5038</v>
      </c>
      <c r="M857" t="s">
        <v>6701</v>
      </c>
      <c r="N857" s="44" t="s">
        <v>8538</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8396</v>
      </c>
      <c r="I858" s="44">
        <v>41152</v>
      </c>
      <c r="J858" t="s">
        <v>6702</v>
      </c>
      <c r="K858" t="s">
        <v>6703</v>
      </c>
      <c r="L858" t="s">
        <v>5038</v>
      </c>
      <c r="M858" t="s">
        <v>6704</v>
      </c>
      <c r="N858" s="44" t="s">
        <v>8539</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8397</v>
      </c>
      <c r="I859" s="44">
        <v>41178</v>
      </c>
      <c r="J859" t="s">
        <v>6705</v>
      </c>
      <c r="K859" t="s">
        <v>6706</v>
      </c>
      <c r="L859" t="s">
        <v>5142</v>
      </c>
      <c r="M859" t="s">
        <v>6707</v>
      </c>
      <c r="N859" s="44" t="s">
        <v>8398</v>
      </c>
      <c r="O859" s="44" t="s">
        <v>8168</v>
      </c>
      <c r="P859" s="44">
        <v>41166</v>
      </c>
      <c r="Q859" s="44" t="s">
        <v>501</v>
      </c>
      <c r="R859" s="44" t="s">
        <v>501</v>
      </c>
    </row>
    <row r="860" spans="1:18" ht="18" customHeight="1">
      <c r="A860">
        <v>4082</v>
      </c>
      <c r="B860">
        <v>4082</v>
      </c>
      <c r="C860" s="3">
        <v>41129</v>
      </c>
      <c r="D860">
        <v>41174</v>
      </c>
      <c r="E860" t="s">
        <v>1540</v>
      </c>
      <c r="F860" t="s">
        <v>1541</v>
      </c>
      <c r="G860" t="s">
        <v>2506</v>
      </c>
      <c r="H860" s="44" t="s">
        <v>8166</v>
      </c>
      <c r="I860" s="44">
        <v>41165</v>
      </c>
      <c r="J860" t="s">
        <v>6705</v>
      </c>
      <c r="K860" t="s">
        <v>6708</v>
      </c>
      <c r="L860" t="s">
        <v>5142</v>
      </c>
      <c r="M860">
        <v>3433535311</v>
      </c>
      <c r="N860" s="44" t="s">
        <v>8167</v>
      </c>
      <c r="O860" s="44" t="s">
        <v>8168</v>
      </c>
      <c r="P860" s="44">
        <v>41166</v>
      </c>
      <c r="Q860" s="44" t="s">
        <v>501</v>
      </c>
      <c r="R860" s="44" t="s">
        <v>501</v>
      </c>
    </row>
    <row r="861" spans="1:18" ht="18" customHeight="1">
      <c r="A861">
        <v>4083</v>
      </c>
      <c r="B861">
        <v>4083</v>
      </c>
      <c r="C861" s="3">
        <v>41129</v>
      </c>
      <c r="D861">
        <v>41174</v>
      </c>
      <c r="E861" t="s">
        <v>1540</v>
      </c>
      <c r="F861" t="s">
        <v>1541</v>
      </c>
      <c r="G861" t="s">
        <v>2506</v>
      </c>
      <c r="H861" s="44" t="s">
        <v>8169</v>
      </c>
      <c r="I861" s="44">
        <v>41165</v>
      </c>
      <c r="J861" t="s">
        <v>6705</v>
      </c>
      <c r="K861" t="s">
        <v>6709</v>
      </c>
      <c r="L861" t="s">
        <v>5142</v>
      </c>
      <c r="M861" t="s">
        <v>6707</v>
      </c>
      <c r="N861" s="44" t="s">
        <v>8170</v>
      </c>
      <c r="O861" s="44" t="s">
        <v>8137</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8132</v>
      </c>
      <c r="O867" s="44" t="s">
        <v>7838</v>
      </c>
      <c r="P867" s="44">
        <v>41166</v>
      </c>
      <c r="Q867" s="44" t="s">
        <v>8171</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8172</v>
      </c>
      <c r="I874" s="44">
        <v>41141</v>
      </c>
      <c r="J874" t="s">
        <v>6841</v>
      </c>
      <c r="K874" t="s">
        <v>6842</v>
      </c>
      <c r="L874" t="s">
        <v>5556</v>
      </c>
      <c r="M874" t="s">
        <v>6843</v>
      </c>
      <c r="N874" s="44" t="s">
        <v>8399</v>
      </c>
      <c r="O874" s="44" t="s">
        <v>1631</v>
      </c>
      <c r="P874" s="44">
        <v>41170</v>
      </c>
      <c r="Q874" s="44" t="s">
        <v>501</v>
      </c>
      <c r="R874" s="44" t="s">
        <v>501</v>
      </c>
    </row>
    <row r="875" spans="1:18" ht="18" customHeight="1">
      <c r="A875">
        <v>4127</v>
      </c>
      <c r="B875">
        <v>4127</v>
      </c>
      <c r="C875" s="3">
        <v>41129</v>
      </c>
      <c r="D875">
        <v>41174</v>
      </c>
      <c r="E875" t="s">
        <v>1605</v>
      </c>
      <c r="F875" t="s">
        <v>1541</v>
      </c>
      <c r="G875" t="s">
        <v>5454</v>
      </c>
      <c r="H875" s="44" t="s">
        <v>8173</v>
      </c>
      <c r="I875" s="44">
        <v>41141</v>
      </c>
      <c r="J875" t="s">
        <v>6844</v>
      </c>
      <c r="K875" t="s">
        <v>6845</v>
      </c>
      <c r="L875" t="s">
        <v>5562</v>
      </c>
      <c r="M875" t="s">
        <v>6846</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7763</v>
      </c>
      <c r="L877" t="s">
        <v>5562</v>
      </c>
      <c r="M877" t="s">
        <v>7764</v>
      </c>
      <c r="N877" s="44" t="s">
        <v>501</v>
      </c>
      <c r="O877" s="44" t="s">
        <v>501</v>
      </c>
      <c r="P877" s="44" t="s">
        <v>501</v>
      </c>
      <c r="Q877" s="44" t="s">
        <v>7765</v>
      </c>
      <c r="R877" s="44" t="s">
        <v>501</v>
      </c>
    </row>
    <row r="878" spans="1:18" ht="18" customHeight="1">
      <c r="A878">
        <v>4124</v>
      </c>
      <c r="B878">
        <v>4124</v>
      </c>
      <c r="C878" s="3">
        <v>41129</v>
      </c>
      <c r="D878">
        <v>41174</v>
      </c>
      <c r="E878" t="s">
        <v>1605</v>
      </c>
      <c r="F878" t="s">
        <v>1541</v>
      </c>
      <c r="G878" t="s">
        <v>5454</v>
      </c>
      <c r="H878" s="44" t="s">
        <v>8174</v>
      </c>
      <c r="I878" s="44">
        <v>41141</v>
      </c>
      <c r="J878" t="s">
        <v>6849</v>
      </c>
      <c r="K878" t="s">
        <v>6850</v>
      </c>
      <c r="L878" t="s">
        <v>5562</v>
      </c>
      <c r="M878" t="s">
        <v>6851</v>
      </c>
      <c r="N878" s="44" t="s">
        <v>8175</v>
      </c>
      <c r="O878" s="44" t="s">
        <v>501</v>
      </c>
      <c r="P878" s="44" t="s">
        <v>501</v>
      </c>
      <c r="Q878" s="44" t="s">
        <v>501</v>
      </c>
      <c r="R878" s="44" t="s">
        <v>501</v>
      </c>
    </row>
    <row r="879" spans="1:18" ht="18" customHeight="1">
      <c r="A879">
        <v>4123</v>
      </c>
      <c r="B879">
        <v>4123</v>
      </c>
      <c r="C879" s="3">
        <v>41129</v>
      </c>
      <c r="D879">
        <v>41174</v>
      </c>
      <c r="E879" t="s">
        <v>1605</v>
      </c>
      <c r="F879" t="s">
        <v>1541</v>
      </c>
      <c r="G879" t="s">
        <v>5454</v>
      </c>
      <c r="H879" s="44" t="s">
        <v>8176</v>
      </c>
      <c r="I879" s="44">
        <v>41163</v>
      </c>
      <c r="J879" t="s">
        <v>6852</v>
      </c>
      <c r="K879" t="s">
        <v>6853</v>
      </c>
      <c r="L879" t="s">
        <v>5562</v>
      </c>
      <c r="M879" t="s">
        <v>6854</v>
      </c>
      <c r="N879" s="44" t="s">
        <v>8400</v>
      </c>
      <c r="O879" s="44" t="s">
        <v>8401</v>
      </c>
      <c r="P879" s="44" t="s">
        <v>501</v>
      </c>
      <c r="Q879" s="44" t="s">
        <v>501</v>
      </c>
      <c r="R879" s="44" t="s">
        <v>501</v>
      </c>
    </row>
    <row r="880" spans="1:18" ht="18" customHeight="1">
      <c r="A880">
        <v>4122</v>
      </c>
      <c r="B880">
        <v>4122</v>
      </c>
      <c r="C880" s="3">
        <v>41129</v>
      </c>
      <c r="D880">
        <v>41174</v>
      </c>
      <c r="E880" t="s">
        <v>1605</v>
      </c>
      <c r="F880" t="s">
        <v>1541</v>
      </c>
      <c r="G880" t="s">
        <v>5454</v>
      </c>
      <c r="H880" s="44" t="s">
        <v>8540</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8177</v>
      </c>
      <c r="I881" s="44">
        <v>41141</v>
      </c>
      <c r="J881" t="s">
        <v>6859</v>
      </c>
      <c r="K881" t="s">
        <v>6860</v>
      </c>
      <c r="L881" t="s">
        <v>5556</v>
      </c>
      <c r="M881" t="s">
        <v>6861</v>
      </c>
      <c r="N881" s="44" t="s">
        <v>8178</v>
      </c>
      <c r="O881" s="44" t="s">
        <v>1631</v>
      </c>
      <c r="P881" s="44">
        <v>41164</v>
      </c>
      <c r="Q881" s="44" t="s">
        <v>501</v>
      </c>
      <c r="R881" s="44" t="s">
        <v>501</v>
      </c>
    </row>
    <row r="882" spans="1:18" ht="18" customHeight="1">
      <c r="A882">
        <v>4133</v>
      </c>
      <c r="B882">
        <v>4133</v>
      </c>
      <c r="C882" s="3">
        <v>41129</v>
      </c>
      <c r="D882">
        <v>41174</v>
      </c>
      <c r="E882" t="s">
        <v>1605</v>
      </c>
      <c r="F882" t="s">
        <v>1541</v>
      </c>
      <c r="G882" t="s">
        <v>5453</v>
      </c>
      <c r="H882" s="44" t="s">
        <v>501</v>
      </c>
      <c r="I882" s="44">
        <v>41141</v>
      </c>
      <c r="J882" t="s">
        <v>6862</v>
      </c>
      <c r="K882" t="s">
        <v>6863</v>
      </c>
      <c r="L882" t="s">
        <v>5556</v>
      </c>
      <c r="M882" t="s">
        <v>6864</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7737</v>
      </c>
      <c r="L883" t="s">
        <v>5556</v>
      </c>
      <c r="M883" t="s">
        <v>6866</v>
      </c>
      <c r="N883" s="44" t="s">
        <v>501</v>
      </c>
      <c r="O883" s="44" t="s">
        <v>501</v>
      </c>
      <c r="P883" s="44" t="s">
        <v>501</v>
      </c>
      <c r="Q883" s="44" t="s">
        <v>7738</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7418</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7419</v>
      </c>
      <c r="I887" s="44">
        <v>41141</v>
      </c>
      <c r="J887" t="s">
        <v>6660</v>
      </c>
      <c r="K887" t="s">
        <v>6875</v>
      </c>
      <c r="L887" t="s">
        <v>5012</v>
      </c>
      <c r="M887" t="s">
        <v>6876</v>
      </c>
      <c r="N887" s="44" t="s">
        <v>7420</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7421</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8541</v>
      </c>
      <c r="N891" s="44" t="s">
        <v>501</v>
      </c>
      <c r="O891" s="44" t="s">
        <v>501</v>
      </c>
      <c r="P891" s="44" t="s">
        <v>501</v>
      </c>
      <c r="Q891" s="44" t="s">
        <v>7766</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8542</v>
      </c>
      <c r="N892" s="44" t="s">
        <v>501</v>
      </c>
      <c r="O892" s="44" t="s">
        <v>501</v>
      </c>
      <c r="P892" s="44" t="s">
        <v>501</v>
      </c>
      <c r="Q892" s="44" t="s">
        <v>7767</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8543</v>
      </c>
      <c r="N893" s="44" t="s">
        <v>501</v>
      </c>
      <c r="O893" s="44" t="s">
        <v>501</v>
      </c>
      <c r="P893" s="44" t="s">
        <v>501</v>
      </c>
      <c r="Q893" s="44" t="s">
        <v>7768</v>
      </c>
      <c r="R893" s="44" t="s">
        <v>501</v>
      </c>
    </row>
    <row r="894" spans="1:18" ht="18" customHeight="1">
      <c r="A894">
        <v>4092</v>
      </c>
      <c r="B894">
        <v>4092</v>
      </c>
      <c r="C894" s="3">
        <v>41129</v>
      </c>
      <c r="D894">
        <v>41174</v>
      </c>
      <c r="E894" t="s">
        <v>1605</v>
      </c>
      <c r="F894" t="s">
        <v>1541</v>
      </c>
      <c r="G894" t="s">
        <v>2159</v>
      </c>
      <c r="H894" s="44" t="s">
        <v>7422</v>
      </c>
      <c r="I894" s="44">
        <v>41141</v>
      </c>
      <c r="J894" t="s">
        <v>6888</v>
      </c>
      <c r="K894" t="s">
        <v>6889</v>
      </c>
      <c r="L894" t="s">
        <v>5095</v>
      </c>
      <c r="M894" t="s">
        <v>6890</v>
      </c>
      <c r="N894" s="44" t="s">
        <v>7423</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7424</v>
      </c>
      <c r="K896" t="s">
        <v>7425</v>
      </c>
      <c r="L896" t="s">
        <v>5562</v>
      </c>
      <c r="M896" t="s">
        <v>7426</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8544</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8545</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7427</v>
      </c>
      <c r="K902" t="s">
        <v>7428</v>
      </c>
      <c r="L902" t="s">
        <v>6857</v>
      </c>
      <c r="M902" t="s">
        <v>7429</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8179</v>
      </c>
      <c r="I910" s="44">
        <v>41141</v>
      </c>
      <c r="J910" t="s">
        <v>6923</v>
      </c>
      <c r="K910" t="s">
        <v>6924</v>
      </c>
      <c r="L910" t="s">
        <v>5556</v>
      </c>
      <c r="M910" t="s">
        <v>6925</v>
      </c>
      <c r="N910" s="44" t="s">
        <v>8180</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7739</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8181</v>
      </c>
      <c r="I916" s="44">
        <v>41163</v>
      </c>
      <c r="J916" t="s">
        <v>6944</v>
      </c>
      <c r="K916" t="s">
        <v>6945</v>
      </c>
      <c r="L916" t="s">
        <v>6946</v>
      </c>
      <c r="M916" t="s">
        <v>6947</v>
      </c>
      <c r="N916" s="44" t="s">
        <v>8182</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8183</v>
      </c>
      <c r="I918" s="44">
        <v>41165</v>
      </c>
      <c r="J918" t="s">
        <v>6952</v>
      </c>
      <c r="K918" t="s">
        <v>6953</v>
      </c>
      <c r="L918" t="s">
        <v>6954</v>
      </c>
      <c r="M918" t="s">
        <v>6955</v>
      </c>
      <c r="N918" s="44" t="s">
        <v>8184</v>
      </c>
      <c r="O918" s="44" t="s">
        <v>501</v>
      </c>
      <c r="P918" s="44" t="s">
        <v>501</v>
      </c>
      <c r="Q918" s="44" t="s">
        <v>501</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1693</v>
      </c>
      <c r="F926" t="s">
        <v>1541</v>
      </c>
      <c r="G926" t="s">
        <v>7049</v>
      </c>
      <c r="H926" s="44" t="s">
        <v>501</v>
      </c>
      <c r="I926" s="44" t="s">
        <v>501</v>
      </c>
      <c r="J926" t="s">
        <v>7057</v>
      </c>
      <c r="K926" t="s">
        <v>7058</v>
      </c>
      <c r="L926" t="s">
        <v>7052</v>
      </c>
      <c r="M926" t="s">
        <v>7059</v>
      </c>
      <c r="N926" s="44" t="s">
        <v>501</v>
      </c>
      <c r="O926" s="44" t="s">
        <v>501</v>
      </c>
      <c r="P926" s="44" t="s">
        <v>501</v>
      </c>
      <c r="Q926" s="44" t="s">
        <v>501</v>
      </c>
      <c r="R926" s="44" t="s">
        <v>501</v>
      </c>
    </row>
    <row r="927" spans="1:18" ht="18" customHeight="1">
      <c r="A927">
        <v>4153</v>
      </c>
      <c r="B927">
        <v>4153</v>
      </c>
      <c r="C927" s="3">
        <v>41129</v>
      </c>
      <c r="D927">
        <v>41174</v>
      </c>
      <c r="E927" t="s">
        <v>1605</v>
      </c>
      <c r="F927" t="s">
        <v>1541</v>
      </c>
      <c r="G927" t="s">
        <v>6718</v>
      </c>
      <c r="H927" s="44" t="s">
        <v>501</v>
      </c>
      <c r="I927" s="44">
        <v>41169</v>
      </c>
      <c r="J927" t="s">
        <v>7060</v>
      </c>
      <c r="K927" t="s">
        <v>7061</v>
      </c>
      <c r="L927" t="s">
        <v>6721</v>
      </c>
      <c r="M927" t="s">
        <v>7062</v>
      </c>
      <c r="N927" s="44" t="s">
        <v>501</v>
      </c>
      <c r="O927" s="44" t="s">
        <v>501</v>
      </c>
      <c r="P927" s="44" t="s">
        <v>501</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1605</v>
      </c>
      <c r="F929" t="s">
        <v>1541</v>
      </c>
      <c r="G929" t="s">
        <v>6718</v>
      </c>
      <c r="H929" s="44" t="s">
        <v>501</v>
      </c>
      <c r="I929" s="44">
        <v>41169</v>
      </c>
      <c r="J929" t="s">
        <v>7065</v>
      </c>
      <c r="K929" t="s">
        <v>7066</v>
      </c>
      <c r="L929" t="s">
        <v>6721</v>
      </c>
      <c r="M929" t="s">
        <v>7062</v>
      </c>
      <c r="N929" s="44" t="s">
        <v>501</v>
      </c>
      <c r="O929" s="44" t="s">
        <v>501</v>
      </c>
      <c r="P929" s="44" t="s">
        <v>501</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1693</v>
      </c>
      <c r="F934" t="s">
        <v>1541</v>
      </c>
      <c r="G934" t="s">
        <v>5459</v>
      </c>
      <c r="H934" s="44" t="s">
        <v>501</v>
      </c>
      <c r="I934" s="44" t="s">
        <v>501</v>
      </c>
      <c r="J934" t="s">
        <v>7170</v>
      </c>
      <c r="K934" t="s">
        <v>7171</v>
      </c>
      <c r="L934" t="s">
        <v>5940</v>
      </c>
      <c r="M934" t="s">
        <v>7172</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1693</v>
      </c>
      <c r="F937" t="s">
        <v>1541</v>
      </c>
      <c r="G937" t="s">
        <v>5459</v>
      </c>
      <c r="H937" s="44" t="s">
        <v>501</v>
      </c>
      <c r="I937" s="44" t="s">
        <v>501</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1693</v>
      </c>
      <c r="F938" t="s">
        <v>1541</v>
      </c>
      <c r="G938" t="s">
        <v>5459</v>
      </c>
      <c r="H938" s="44" t="s">
        <v>501</v>
      </c>
      <c r="I938" s="44" t="s">
        <v>501</v>
      </c>
      <c r="J938" t="s">
        <v>7182</v>
      </c>
      <c r="K938" t="s">
        <v>7183</v>
      </c>
      <c r="L938" t="s">
        <v>5940</v>
      </c>
      <c r="M938" t="s">
        <v>7184</v>
      </c>
      <c r="N938" s="44" t="s">
        <v>501</v>
      </c>
      <c r="O938" s="44" t="s">
        <v>501</v>
      </c>
      <c r="P938" s="44" t="s">
        <v>501</v>
      </c>
      <c r="Q938" s="44" t="s">
        <v>501</v>
      </c>
      <c r="R938" s="44" t="s">
        <v>501</v>
      </c>
    </row>
    <row r="939" spans="1:18" ht="18" customHeight="1">
      <c r="A939">
        <v>4207</v>
      </c>
      <c r="B939">
        <v>4207</v>
      </c>
      <c r="C939" s="3">
        <v>41141</v>
      </c>
      <c r="D939">
        <v>41141</v>
      </c>
      <c r="E939" t="s">
        <v>1693</v>
      </c>
      <c r="F939" t="s">
        <v>1541</v>
      </c>
      <c r="G939" t="s">
        <v>5459</v>
      </c>
      <c r="H939" s="44" t="s">
        <v>501</v>
      </c>
      <c r="I939" s="44" t="s">
        <v>501</v>
      </c>
      <c r="J939" t="s">
        <v>7185</v>
      </c>
      <c r="K939" t="s">
        <v>7186</v>
      </c>
      <c r="L939" t="s">
        <v>5940</v>
      </c>
      <c r="M939" t="s">
        <v>7187</v>
      </c>
      <c r="N939" s="44" t="s">
        <v>501</v>
      </c>
      <c r="O939" s="44" t="s">
        <v>501</v>
      </c>
      <c r="P939" s="44" t="s">
        <v>501</v>
      </c>
      <c r="Q939" s="44" t="s">
        <v>501</v>
      </c>
      <c r="R939" s="44" t="s">
        <v>501</v>
      </c>
    </row>
    <row r="940" spans="1:18" ht="18" customHeight="1">
      <c r="A940">
        <v>4198</v>
      </c>
      <c r="B940">
        <v>4198</v>
      </c>
      <c r="C940" s="3">
        <v>41141</v>
      </c>
      <c r="D940">
        <v>41186</v>
      </c>
      <c r="E940" t="s">
        <v>1605</v>
      </c>
      <c r="F940" t="s">
        <v>1541</v>
      </c>
      <c r="G940" t="s">
        <v>167</v>
      </c>
      <c r="H940" s="44" t="s">
        <v>8546</v>
      </c>
      <c r="I940" s="44">
        <v>41166</v>
      </c>
      <c r="J940" t="s">
        <v>7188</v>
      </c>
      <c r="K940" t="s">
        <v>7189</v>
      </c>
      <c r="L940" t="s">
        <v>4876</v>
      </c>
      <c r="M940" t="s">
        <v>7190</v>
      </c>
      <c r="N940" s="44" t="s">
        <v>8547</v>
      </c>
      <c r="O940" s="44" t="s">
        <v>501</v>
      </c>
      <c r="P940" s="44" t="s">
        <v>501</v>
      </c>
      <c r="Q940" s="44" t="s">
        <v>501</v>
      </c>
      <c r="R940" s="44" t="s">
        <v>501</v>
      </c>
    </row>
    <row r="941" spans="1:18" ht="18" customHeight="1">
      <c r="A941">
        <v>4194</v>
      </c>
      <c r="B941">
        <v>4194</v>
      </c>
      <c r="C941" s="3">
        <v>41141</v>
      </c>
      <c r="D941">
        <v>41186</v>
      </c>
      <c r="E941" t="s">
        <v>1605</v>
      </c>
      <c r="F941" t="s">
        <v>1541</v>
      </c>
      <c r="G941" t="s">
        <v>167</v>
      </c>
      <c r="H941" s="44" t="s">
        <v>501</v>
      </c>
      <c r="I941" s="44">
        <v>41166</v>
      </c>
      <c r="J941" t="s">
        <v>7191</v>
      </c>
      <c r="K941" t="s">
        <v>7192</v>
      </c>
      <c r="L941" t="s">
        <v>4876</v>
      </c>
      <c r="M941" t="s">
        <v>7193</v>
      </c>
      <c r="N941" s="44" t="s">
        <v>501</v>
      </c>
      <c r="O941" s="44" t="s">
        <v>501</v>
      </c>
      <c r="P941" s="44" t="s">
        <v>501</v>
      </c>
      <c r="Q941" s="44" t="s">
        <v>501</v>
      </c>
      <c r="R941" s="44" t="s">
        <v>501</v>
      </c>
    </row>
    <row r="942" spans="1:18" ht="18" customHeight="1">
      <c r="A942">
        <v>4197</v>
      </c>
      <c r="B942">
        <v>4197</v>
      </c>
      <c r="C942" s="3">
        <v>41141</v>
      </c>
      <c r="D942">
        <v>41186</v>
      </c>
      <c r="E942" t="s">
        <v>1605</v>
      </c>
      <c r="F942" t="s">
        <v>1541</v>
      </c>
      <c r="G942" t="s">
        <v>167</v>
      </c>
      <c r="H942" s="44" t="s">
        <v>8402</v>
      </c>
      <c r="I942" s="44">
        <v>41166</v>
      </c>
      <c r="J942" t="s">
        <v>7194</v>
      </c>
      <c r="K942" t="s">
        <v>7195</v>
      </c>
      <c r="L942" t="s">
        <v>4876</v>
      </c>
      <c r="M942" t="s">
        <v>7196</v>
      </c>
      <c r="N942" s="44" t="s">
        <v>501</v>
      </c>
      <c r="O942" s="44" t="s">
        <v>501</v>
      </c>
      <c r="P942" s="44" t="s">
        <v>501</v>
      </c>
      <c r="Q942" s="44" t="s">
        <v>501</v>
      </c>
      <c r="R942" s="44" t="s">
        <v>501</v>
      </c>
    </row>
    <row r="943" spans="1:18" ht="18" customHeight="1">
      <c r="A943">
        <v>4195</v>
      </c>
      <c r="B943">
        <v>4195</v>
      </c>
      <c r="C943" s="3">
        <v>41141</v>
      </c>
      <c r="D943">
        <v>41186</v>
      </c>
      <c r="E943" t="s">
        <v>1605</v>
      </c>
      <c r="F943" t="s">
        <v>1541</v>
      </c>
      <c r="G943" t="s">
        <v>167</v>
      </c>
      <c r="H943" s="44" t="s">
        <v>501</v>
      </c>
      <c r="I943" s="44">
        <v>41166</v>
      </c>
      <c r="J943" t="s">
        <v>7197</v>
      </c>
      <c r="K943" t="s">
        <v>7198</v>
      </c>
      <c r="L943" t="s">
        <v>4876</v>
      </c>
      <c r="M943" t="s">
        <v>7199</v>
      </c>
      <c r="N943" s="44" t="s">
        <v>501</v>
      </c>
      <c r="O943" s="44" t="s">
        <v>501</v>
      </c>
      <c r="P943" s="44" t="s">
        <v>501</v>
      </c>
      <c r="Q943" s="44" t="s">
        <v>501</v>
      </c>
      <c r="R943" s="44" t="s">
        <v>501</v>
      </c>
    </row>
    <row r="944" spans="1:18" ht="18" customHeight="1">
      <c r="A944">
        <v>4196</v>
      </c>
      <c r="B944">
        <v>4196</v>
      </c>
      <c r="C944" s="3">
        <v>41141</v>
      </c>
      <c r="D944">
        <v>41186</v>
      </c>
      <c r="E944" t="s">
        <v>1605</v>
      </c>
      <c r="F944" t="s">
        <v>1541</v>
      </c>
      <c r="G944" t="s">
        <v>167</v>
      </c>
      <c r="H944" s="44" t="s">
        <v>8548</v>
      </c>
      <c r="I944" s="44">
        <v>41166</v>
      </c>
      <c r="J944" t="s">
        <v>7200</v>
      </c>
      <c r="K944" t="s">
        <v>7201</v>
      </c>
      <c r="L944" t="s">
        <v>4876</v>
      </c>
      <c r="M944" t="s">
        <v>7202</v>
      </c>
      <c r="N944" s="44" t="s">
        <v>501</v>
      </c>
      <c r="O944" s="44" t="s">
        <v>501</v>
      </c>
      <c r="P944" s="44" t="s">
        <v>501</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8037</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1693</v>
      </c>
      <c r="F955" t="s">
        <v>1541</v>
      </c>
      <c r="G955" t="s">
        <v>205</v>
      </c>
      <c r="H955" s="44" t="s">
        <v>501</v>
      </c>
      <c r="I955" s="44" t="s">
        <v>501</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8549</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5456</v>
      </c>
      <c r="H974" s="44" t="s">
        <v>501</v>
      </c>
      <c r="I974" s="44" t="s">
        <v>501</v>
      </c>
      <c r="J974" t="s">
        <v>5566</v>
      </c>
      <c r="K974" t="s">
        <v>7292</v>
      </c>
      <c r="L974" t="s">
        <v>7286</v>
      </c>
      <c r="M974" t="s">
        <v>7293</v>
      </c>
      <c r="N974" s="44" t="s">
        <v>501</v>
      </c>
      <c r="O974" s="44" t="s">
        <v>501</v>
      </c>
      <c r="P974" s="44" t="s">
        <v>501</v>
      </c>
      <c r="Q974" s="44" t="s">
        <v>8185</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7294</v>
      </c>
      <c r="L975" t="s">
        <v>7286</v>
      </c>
      <c r="M975" t="s">
        <v>7295</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7296</v>
      </c>
      <c r="K976" t="s">
        <v>7297</v>
      </c>
      <c r="L976" t="s">
        <v>7298</v>
      </c>
      <c r="M976" t="s">
        <v>7299</v>
      </c>
      <c r="N976" s="44" t="s">
        <v>501</v>
      </c>
      <c r="O976" s="44" t="s">
        <v>501</v>
      </c>
      <c r="P976" s="44" t="s">
        <v>501</v>
      </c>
      <c r="Q976" s="44" t="s">
        <v>8186</v>
      </c>
      <c r="R976" s="44" t="s">
        <v>501</v>
      </c>
    </row>
    <row r="977" spans="1:18" ht="18" customHeight="1">
      <c r="A977">
        <v>4218</v>
      </c>
      <c r="B977">
        <v>4218</v>
      </c>
      <c r="C977" s="3">
        <v>41141</v>
      </c>
      <c r="D977">
        <v>41186</v>
      </c>
      <c r="E977" t="s">
        <v>1540</v>
      </c>
      <c r="F977" t="s">
        <v>1541</v>
      </c>
      <c r="G977" t="s">
        <v>5455</v>
      </c>
      <c r="H977" s="44" t="s">
        <v>8403</v>
      </c>
      <c r="I977" s="44">
        <v>41162</v>
      </c>
      <c r="J977" t="s">
        <v>7300</v>
      </c>
      <c r="K977" t="s">
        <v>7301</v>
      </c>
      <c r="L977" t="s">
        <v>7298</v>
      </c>
      <c r="M977" t="s">
        <v>7302</v>
      </c>
      <c r="N977" s="44" t="s">
        <v>8404</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8405</v>
      </c>
      <c r="I978" s="44">
        <v>41157</v>
      </c>
      <c r="J978" t="s">
        <v>7303</v>
      </c>
      <c r="K978" t="s">
        <v>7304</v>
      </c>
      <c r="L978" t="s">
        <v>7298</v>
      </c>
      <c r="M978" t="s">
        <v>7305</v>
      </c>
      <c r="N978" s="44" t="s">
        <v>8550</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8406</v>
      </c>
      <c r="I979" s="44">
        <v>41157</v>
      </c>
      <c r="J979" t="s">
        <v>7306</v>
      </c>
      <c r="K979" t="s">
        <v>7307</v>
      </c>
      <c r="L979" t="s">
        <v>7298</v>
      </c>
      <c r="M979" t="s">
        <v>7308</v>
      </c>
      <c r="N979" s="44" t="s">
        <v>8407</v>
      </c>
      <c r="O979" s="44" t="s">
        <v>6546</v>
      </c>
      <c r="P979" s="44">
        <v>41170</v>
      </c>
      <c r="Q979" s="44" t="s">
        <v>501</v>
      </c>
      <c r="R979" s="44" t="s">
        <v>501</v>
      </c>
    </row>
    <row r="980" spans="1:18" ht="18" customHeight="1">
      <c r="A980">
        <v>4228</v>
      </c>
      <c r="B980">
        <v>4228</v>
      </c>
      <c r="C980" s="3">
        <v>41141</v>
      </c>
      <c r="D980">
        <v>41186</v>
      </c>
      <c r="E980" t="s">
        <v>1605</v>
      </c>
      <c r="F980" t="s">
        <v>1541</v>
      </c>
      <c r="G980" t="s">
        <v>5455</v>
      </c>
      <c r="H980" s="44" t="s">
        <v>8551</v>
      </c>
      <c r="I980" s="44">
        <v>41157</v>
      </c>
      <c r="J980" t="s">
        <v>7309</v>
      </c>
      <c r="K980" t="s">
        <v>7310</v>
      </c>
      <c r="L980" t="s">
        <v>7298</v>
      </c>
      <c r="M980" t="s">
        <v>7311</v>
      </c>
      <c r="N980" s="44" t="s">
        <v>8552</v>
      </c>
      <c r="O980" s="44" t="s">
        <v>6546</v>
      </c>
      <c r="P980" s="44" t="s">
        <v>501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7312</v>
      </c>
      <c r="L981" t="s">
        <v>7275</v>
      </c>
      <c r="M981" t="s">
        <v>7313</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7430</v>
      </c>
      <c r="H982" s="44" t="s">
        <v>8408</v>
      </c>
      <c r="I982" s="44">
        <v>41162</v>
      </c>
      <c r="J982" t="s">
        <v>7431</v>
      </c>
      <c r="K982" t="s">
        <v>7432</v>
      </c>
      <c r="L982" t="s">
        <v>7433</v>
      </c>
      <c r="M982" t="s">
        <v>7434</v>
      </c>
      <c r="N982" s="44" t="s">
        <v>8409</v>
      </c>
      <c r="O982" s="44" t="s">
        <v>8410</v>
      </c>
      <c r="P982" s="44">
        <v>41170</v>
      </c>
      <c r="Q982" s="44" t="s">
        <v>501</v>
      </c>
      <c r="R982" s="44" t="s">
        <v>501</v>
      </c>
    </row>
    <row r="983" spans="1:18" ht="18" customHeight="1">
      <c r="A983">
        <v>4227</v>
      </c>
      <c r="B983">
        <v>4227</v>
      </c>
      <c r="C983" s="3">
        <v>41145</v>
      </c>
      <c r="D983">
        <v>41190</v>
      </c>
      <c r="E983" t="s">
        <v>1540</v>
      </c>
      <c r="F983" t="s">
        <v>1541</v>
      </c>
      <c r="G983" t="s">
        <v>5455</v>
      </c>
      <c r="H983" s="44" t="s">
        <v>8187</v>
      </c>
      <c r="I983" s="44">
        <v>41162</v>
      </c>
      <c r="J983" t="s">
        <v>7306</v>
      </c>
      <c r="K983" t="s">
        <v>7435</v>
      </c>
      <c r="L983" t="s">
        <v>7298</v>
      </c>
      <c r="M983" t="s">
        <v>7436</v>
      </c>
      <c r="N983" s="44" t="s">
        <v>8188</v>
      </c>
      <c r="O983" s="44" t="s">
        <v>6546</v>
      </c>
      <c r="P983" s="44">
        <v>41166</v>
      </c>
      <c r="Q983" s="44" t="s">
        <v>501</v>
      </c>
      <c r="R983" s="44" t="s">
        <v>501</v>
      </c>
    </row>
    <row r="984" spans="1:18" ht="18" customHeight="1">
      <c r="A984">
        <v>4246</v>
      </c>
      <c r="B984">
        <v>4246</v>
      </c>
      <c r="C984" s="3">
        <v>41145</v>
      </c>
      <c r="D984">
        <v>41190</v>
      </c>
      <c r="E984" t="s">
        <v>1605</v>
      </c>
      <c r="F984" t="s">
        <v>1541</v>
      </c>
      <c r="G984" t="s">
        <v>7430</v>
      </c>
      <c r="H984" s="44" t="s">
        <v>501</v>
      </c>
      <c r="I984" s="44">
        <v>41162</v>
      </c>
      <c r="J984" t="s">
        <v>7437</v>
      </c>
      <c r="K984" t="s">
        <v>7438</v>
      </c>
      <c r="L984" t="s">
        <v>7433</v>
      </c>
      <c r="M984" t="s">
        <v>7439</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7440</v>
      </c>
      <c r="K985" t="s">
        <v>7441</v>
      </c>
      <c r="L985" t="s">
        <v>5015</v>
      </c>
      <c r="M985" t="s">
        <v>7442</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7443</v>
      </c>
      <c r="K986" t="s">
        <v>7444</v>
      </c>
      <c r="L986" t="s">
        <v>5326</v>
      </c>
      <c r="M986" t="s">
        <v>7445</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7430</v>
      </c>
      <c r="H987" s="44" t="s">
        <v>501</v>
      </c>
      <c r="I987" s="44" t="s">
        <v>7576</v>
      </c>
      <c r="J987" t="s">
        <v>7446</v>
      </c>
      <c r="K987" t="s">
        <v>7447</v>
      </c>
      <c r="L987" t="s">
        <v>7433</v>
      </c>
      <c r="M987" t="s">
        <v>7434</v>
      </c>
      <c r="N987" s="44" t="s">
        <v>501</v>
      </c>
      <c r="O987" s="44" t="s">
        <v>501</v>
      </c>
      <c r="P987" s="44" t="s">
        <v>501</v>
      </c>
      <c r="Q987" s="44" t="s">
        <v>501</v>
      </c>
      <c r="R987" s="44" t="s">
        <v>501</v>
      </c>
    </row>
    <row r="988" spans="1:18" ht="18" customHeight="1">
      <c r="A988">
        <v>4225</v>
      </c>
      <c r="B988">
        <v>4225</v>
      </c>
      <c r="C988" s="3">
        <v>41145</v>
      </c>
      <c r="D988">
        <v>41190</v>
      </c>
      <c r="E988" t="s">
        <v>1540</v>
      </c>
      <c r="F988" t="s">
        <v>1541</v>
      </c>
      <c r="G988" t="s">
        <v>5455</v>
      </c>
      <c r="H988" s="44" t="s">
        <v>8189</v>
      </c>
      <c r="I988" s="44">
        <v>41162</v>
      </c>
      <c r="J988" t="s">
        <v>7448</v>
      </c>
      <c r="K988" t="s">
        <v>7449</v>
      </c>
      <c r="L988" t="s">
        <v>7298</v>
      </c>
      <c r="M988" t="s">
        <v>7450</v>
      </c>
      <c r="N988" s="44" t="s">
        <v>8190</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7451</v>
      </c>
      <c r="K989" t="s">
        <v>7452</v>
      </c>
      <c r="L989" t="s">
        <v>4907</v>
      </c>
      <c r="M989" t="s">
        <v>7453</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7454</v>
      </c>
      <c r="K990" t="s">
        <v>7455</v>
      </c>
      <c r="L990" t="s">
        <v>5015</v>
      </c>
      <c r="M990" t="s">
        <v>7456</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7443</v>
      </c>
      <c r="K991" t="s">
        <v>7457</v>
      </c>
      <c r="L991" t="s">
        <v>5326</v>
      </c>
      <c r="M991" t="s">
        <v>7445</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7430</v>
      </c>
      <c r="H992" s="44" t="s">
        <v>8411</v>
      </c>
      <c r="I992" s="44">
        <v>41162</v>
      </c>
      <c r="J992" t="s">
        <v>7458</v>
      </c>
      <c r="K992" t="s">
        <v>7459</v>
      </c>
      <c r="L992" t="s">
        <v>7433</v>
      </c>
      <c r="M992" t="s">
        <v>7434</v>
      </c>
      <c r="N992" s="44" t="s">
        <v>8412</v>
      </c>
      <c r="O992" s="44" t="s">
        <v>8361</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7460</v>
      </c>
      <c r="K993" t="s">
        <v>7461</v>
      </c>
      <c r="L993" t="s">
        <v>7298</v>
      </c>
      <c r="M993" t="s">
        <v>7462</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7443</v>
      </c>
      <c r="K994" t="s">
        <v>7463</v>
      </c>
      <c r="L994" t="s">
        <v>5326</v>
      </c>
      <c r="M994" t="s">
        <v>7445</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7464</v>
      </c>
      <c r="K995" t="s">
        <v>7465</v>
      </c>
      <c r="L995" t="s">
        <v>5015</v>
      </c>
      <c r="M995" t="s">
        <v>7466</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7467</v>
      </c>
      <c r="K996" t="s">
        <v>7468</v>
      </c>
      <c r="L996" t="s">
        <v>5015</v>
      </c>
      <c r="M996" t="s">
        <v>7469</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7430</v>
      </c>
      <c r="H997" s="44" t="s">
        <v>8413</v>
      </c>
      <c r="I997" s="44">
        <v>41162</v>
      </c>
      <c r="J997" t="s">
        <v>7470</v>
      </c>
      <c r="K997" t="s">
        <v>7471</v>
      </c>
      <c r="L997" t="s">
        <v>7433</v>
      </c>
      <c r="M997" t="s">
        <v>7434</v>
      </c>
      <c r="N997" s="44" t="s">
        <v>8414</v>
      </c>
      <c r="O997" s="44" t="s">
        <v>8359</v>
      </c>
      <c r="P997" s="44" t="s">
        <v>501</v>
      </c>
      <c r="Q997" s="44" t="s">
        <v>501</v>
      </c>
      <c r="R997" s="44" t="s">
        <v>501</v>
      </c>
    </row>
    <row r="998" spans="1:18" ht="18" customHeight="1">
      <c r="A998">
        <v>4221</v>
      </c>
      <c r="B998">
        <v>4221</v>
      </c>
      <c r="C998" s="3">
        <v>41145</v>
      </c>
      <c r="D998">
        <v>41190</v>
      </c>
      <c r="E998" t="s">
        <v>1540</v>
      </c>
      <c r="F998" t="s">
        <v>1541</v>
      </c>
      <c r="G998" t="s">
        <v>5455</v>
      </c>
      <c r="H998" s="44" t="s">
        <v>8191</v>
      </c>
      <c r="I998" s="44">
        <v>41162</v>
      </c>
      <c r="J998" t="s">
        <v>7472</v>
      </c>
      <c r="K998" t="s">
        <v>7473</v>
      </c>
      <c r="L998" t="s">
        <v>7298</v>
      </c>
      <c r="M998" t="s">
        <v>7474</v>
      </c>
      <c r="N998" s="44" t="s">
        <v>8415</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7443</v>
      </c>
      <c r="K999" t="s">
        <v>7475</v>
      </c>
      <c r="L999" t="s">
        <v>5326</v>
      </c>
      <c r="M999" t="s">
        <v>7445</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7476</v>
      </c>
      <c r="K1000" t="s">
        <v>7477</v>
      </c>
      <c r="L1000" t="s">
        <v>5326</v>
      </c>
      <c r="M1000" t="s">
        <v>7445</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7478</v>
      </c>
      <c r="K1001" t="s">
        <v>7479</v>
      </c>
      <c r="L1001" t="s">
        <v>5015</v>
      </c>
      <c r="M1001" t="s">
        <v>7480</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7443</v>
      </c>
      <c r="K1002" t="s">
        <v>7481</v>
      </c>
      <c r="L1002" t="s">
        <v>5326</v>
      </c>
      <c r="M1002" t="s">
        <v>7445</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7482</v>
      </c>
      <c r="K1003" t="s">
        <v>7483</v>
      </c>
      <c r="L1003" t="s">
        <v>5326</v>
      </c>
      <c r="M1003" t="s">
        <v>7484</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7476</v>
      </c>
      <c r="K1004" t="s">
        <v>7485</v>
      </c>
      <c r="L1004" t="s">
        <v>5326</v>
      </c>
      <c r="M1004" t="s">
        <v>7484</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8192</v>
      </c>
      <c r="I1005" s="44">
        <v>41157</v>
      </c>
      <c r="J1005" t="s">
        <v>7486</v>
      </c>
      <c r="K1005" t="s">
        <v>7487</v>
      </c>
      <c r="L1005" t="s">
        <v>7298</v>
      </c>
      <c r="M1005" t="s">
        <v>7488</v>
      </c>
      <c r="N1005" s="44" t="s">
        <v>8193</v>
      </c>
      <c r="O1005" s="44" t="s">
        <v>6546</v>
      </c>
      <c r="P1005" s="44">
        <v>41165</v>
      </c>
      <c r="Q1005" s="44" t="s">
        <v>501</v>
      </c>
      <c r="R1005" s="44" t="s">
        <v>501</v>
      </c>
    </row>
    <row r="1006" spans="1:18" ht="18" customHeight="1">
      <c r="A1006">
        <v>4247</v>
      </c>
      <c r="B1006">
        <v>4247</v>
      </c>
      <c r="C1006" s="3">
        <v>41145</v>
      </c>
      <c r="D1006">
        <v>41190</v>
      </c>
      <c r="E1006" t="s">
        <v>1605</v>
      </c>
      <c r="F1006" t="s">
        <v>1541</v>
      </c>
      <c r="G1006" t="s">
        <v>7430</v>
      </c>
      <c r="H1006" s="44" t="s">
        <v>8553</v>
      </c>
      <c r="I1006" s="44">
        <v>41162</v>
      </c>
      <c r="J1006" t="s">
        <v>7489</v>
      </c>
      <c r="K1006" t="s">
        <v>7490</v>
      </c>
      <c r="L1006" t="s">
        <v>7433</v>
      </c>
      <c r="M1006" t="s">
        <v>7491</v>
      </c>
      <c r="N1006" s="44" t="s">
        <v>8554</v>
      </c>
      <c r="O1006" s="44" t="s">
        <v>8361</v>
      </c>
      <c r="P1006" s="44" t="s">
        <v>501</v>
      </c>
      <c r="Q1006" s="44" t="s">
        <v>501</v>
      </c>
      <c r="R1006" s="44" t="s">
        <v>501</v>
      </c>
    </row>
    <row r="1007" spans="1:18" ht="18" customHeight="1">
      <c r="A1007">
        <v>4295</v>
      </c>
      <c r="B1007">
        <v>4295</v>
      </c>
      <c r="C1007" s="3">
        <v>41149</v>
      </c>
      <c r="D1007">
        <v>41194</v>
      </c>
      <c r="E1007" t="s">
        <v>1693</v>
      </c>
      <c r="F1007" t="s">
        <v>1541</v>
      </c>
      <c r="G1007" t="s">
        <v>7577</v>
      </c>
      <c r="H1007" s="44" t="s">
        <v>501</v>
      </c>
      <c r="I1007" s="44" t="s">
        <v>501</v>
      </c>
      <c r="J1007" t="s">
        <v>7578</v>
      </c>
      <c r="K1007" t="s">
        <v>7579</v>
      </c>
      <c r="L1007" t="s">
        <v>7580</v>
      </c>
      <c r="M1007" t="s">
        <v>7581</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7577</v>
      </c>
      <c r="H1008" s="44" t="s">
        <v>501</v>
      </c>
      <c r="I1008" s="44">
        <v>41164</v>
      </c>
      <c r="J1008" t="s">
        <v>7578</v>
      </c>
      <c r="K1008" t="s">
        <v>7582</v>
      </c>
      <c r="L1008" t="s">
        <v>7580</v>
      </c>
      <c r="M1008" t="s">
        <v>7583</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7584</v>
      </c>
      <c r="H1009" s="44" t="s">
        <v>501</v>
      </c>
      <c r="I1009" s="44">
        <v>41163</v>
      </c>
      <c r="J1009" t="s">
        <v>7585</v>
      </c>
      <c r="K1009" t="s">
        <v>7586</v>
      </c>
      <c r="L1009" t="s">
        <v>7587</v>
      </c>
      <c r="M1009" t="s">
        <v>7588</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7584</v>
      </c>
      <c r="H1010" s="44" t="s">
        <v>501</v>
      </c>
      <c r="I1010" s="44" t="s">
        <v>501</v>
      </c>
      <c r="J1010" t="s">
        <v>7589</v>
      </c>
      <c r="K1010" t="s">
        <v>7590</v>
      </c>
      <c r="L1010" t="s">
        <v>7587</v>
      </c>
      <c r="M1010" t="s">
        <v>7591</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7592</v>
      </c>
      <c r="H1011" s="44" t="s">
        <v>501</v>
      </c>
      <c r="I1011" s="44">
        <v>41164</v>
      </c>
      <c r="J1011" t="s">
        <v>7593</v>
      </c>
      <c r="K1011" t="s">
        <v>7594</v>
      </c>
      <c r="L1011" t="s">
        <v>7595</v>
      </c>
      <c r="M1011" t="s">
        <v>7596</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8194</v>
      </c>
      <c r="I1012" s="44">
        <v>41164</v>
      </c>
      <c r="J1012" t="s">
        <v>7597</v>
      </c>
      <c r="K1012" t="s">
        <v>7598</v>
      </c>
      <c r="L1012" t="s">
        <v>5204</v>
      </c>
      <c r="M1012" t="s">
        <v>7599</v>
      </c>
      <c r="N1012" s="44" t="s">
        <v>8195</v>
      </c>
      <c r="O1012" s="44" t="s">
        <v>6429</v>
      </c>
      <c r="P1012" s="44">
        <v>41166</v>
      </c>
      <c r="Q1012" s="44" t="s">
        <v>501</v>
      </c>
      <c r="R1012" s="44" t="s">
        <v>501</v>
      </c>
    </row>
    <row r="1013" spans="1:18" ht="18" customHeight="1">
      <c r="A1013">
        <v>4289</v>
      </c>
      <c r="B1013">
        <v>4289</v>
      </c>
      <c r="C1013" s="3">
        <v>41149</v>
      </c>
      <c r="D1013">
        <v>41194</v>
      </c>
      <c r="E1013" t="s">
        <v>1605</v>
      </c>
      <c r="F1013" t="s">
        <v>1541</v>
      </c>
      <c r="G1013" t="s">
        <v>7600</v>
      </c>
      <c r="H1013" s="44" t="s">
        <v>501</v>
      </c>
      <c r="I1013" s="44">
        <v>41165</v>
      </c>
      <c r="J1013" t="s">
        <v>7601</v>
      </c>
      <c r="K1013" t="s">
        <v>7602</v>
      </c>
      <c r="L1013" t="s">
        <v>7603</v>
      </c>
      <c r="M1013" t="s">
        <v>7604</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7600</v>
      </c>
      <c r="H1014" s="44" t="s">
        <v>501</v>
      </c>
      <c r="I1014" s="44">
        <v>41165</v>
      </c>
      <c r="J1014" t="s">
        <v>7605</v>
      </c>
      <c r="K1014" t="s">
        <v>7606</v>
      </c>
      <c r="L1014" t="s">
        <v>7603</v>
      </c>
      <c r="M1014" t="s">
        <v>7607</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7600</v>
      </c>
      <c r="H1015" s="44" t="s">
        <v>501</v>
      </c>
      <c r="I1015" s="44">
        <v>41165</v>
      </c>
      <c r="J1015" t="s">
        <v>7608</v>
      </c>
      <c r="K1015" t="s">
        <v>7609</v>
      </c>
      <c r="L1015" t="s">
        <v>7603</v>
      </c>
      <c r="M1015" t="s">
        <v>7610</v>
      </c>
      <c r="N1015" s="44" t="s">
        <v>501</v>
      </c>
      <c r="O1015" s="44" t="s">
        <v>501</v>
      </c>
      <c r="P1015" s="44" t="s">
        <v>501</v>
      </c>
      <c r="Q1015" s="44" t="s">
        <v>501</v>
      </c>
      <c r="R1015" s="44" t="s">
        <v>501</v>
      </c>
    </row>
    <row r="1016" spans="1:18" ht="18" customHeight="1">
      <c r="A1016">
        <v>4286</v>
      </c>
      <c r="B1016">
        <v>4286</v>
      </c>
      <c r="C1016" s="3">
        <v>41149</v>
      </c>
      <c r="D1016">
        <v>41194</v>
      </c>
      <c r="E1016" t="s">
        <v>1605</v>
      </c>
      <c r="F1016" t="s">
        <v>1541</v>
      </c>
      <c r="G1016" t="s">
        <v>1871</v>
      </c>
      <c r="H1016" s="44" t="s">
        <v>8555</v>
      </c>
      <c r="I1016" s="44">
        <v>41169</v>
      </c>
      <c r="J1016" t="s">
        <v>7611</v>
      </c>
      <c r="K1016" t="s">
        <v>7612</v>
      </c>
      <c r="L1016" t="s">
        <v>4982</v>
      </c>
      <c r="M1016" t="s">
        <v>7613</v>
      </c>
      <c r="N1016" s="44" t="s">
        <v>501</v>
      </c>
      <c r="O1016" s="44" t="s">
        <v>501</v>
      </c>
      <c r="P1016" s="44" t="s">
        <v>501</v>
      </c>
      <c r="Q1016" s="44" t="s">
        <v>501</v>
      </c>
      <c r="R1016" s="44" t="s">
        <v>501</v>
      </c>
    </row>
    <row r="1017" spans="1:18" ht="18" customHeight="1">
      <c r="A1017">
        <v>4285</v>
      </c>
      <c r="B1017">
        <v>4285</v>
      </c>
      <c r="C1017" s="3">
        <v>41149</v>
      </c>
      <c r="D1017">
        <v>41194</v>
      </c>
      <c r="E1017" t="s">
        <v>1605</v>
      </c>
      <c r="F1017" t="s">
        <v>1541</v>
      </c>
      <c r="G1017" t="s">
        <v>1871</v>
      </c>
      <c r="H1017" s="44" t="s">
        <v>8556</v>
      </c>
      <c r="I1017" s="44" t="s">
        <v>501</v>
      </c>
      <c r="J1017" t="s">
        <v>7611</v>
      </c>
      <c r="K1017" t="s">
        <v>7614</v>
      </c>
      <c r="L1017" t="s">
        <v>4982</v>
      </c>
      <c r="M1017" t="s">
        <v>7615</v>
      </c>
      <c r="N1017" s="44" t="s">
        <v>8557</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8416</v>
      </c>
      <c r="I1018" s="44">
        <v>41170</v>
      </c>
      <c r="J1018" t="s">
        <v>7611</v>
      </c>
      <c r="K1018" t="s">
        <v>7616</v>
      </c>
      <c r="L1018" t="s">
        <v>4982</v>
      </c>
      <c r="M1018" t="s">
        <v>7617</v>
      </c>
      <c r="N1018" s="44" t="s">
        <v>8558</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7618</v>
      </c>
      <c r="K1019" t="s">
        <v>7619</v>
      </c>
      <c r="L1019" t="s">
        <v>5194</v>
      </c>
      <c r="M1019" t="s">
        <v>7620</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7621</v>
      </c>
      <c r="K1020" t="s">
        <v>7622</v>
      </c>
      <c r="L1020" t="s">
        <v>5194</v>
      </c>
      <c r="M1020" t="s">
        <v>7623</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7624</v>
      </c>
      <c r="K1021" t="s">
        <v>7625</v>
      </c>
      <c r="L1021" t="s">
        <v>5194</v>
      </c>
      <c r="M1021" t="s">
        <v>7626</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7627</v>
      </c>
      <c r="K1022" t="s">
        <v>7628</v>
      </c>
      <c r="L1022" t="s">
        <v>5194</v>
      </c>
      <c r="M1022" t="s">
        <v>7629</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7630</v>
      </c>
      <c r="K1023" t="s">
        <v>7631</v>
      </c>
      <c r="L1023" t="s">
        <v>5194</v>
      </c>
      <c r="M1023" t="s">
        <v>7632</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7633</v>
      </c>
      <c r="K1024" t="s">
        <v>8559</v>
      </c>
      <c r="L1024" t="s">
        <v>5194</v>
      </c>
      <c r="M1024" t="s">
        <v>8560</v>
      </c>
      <c r="N1024" s="44" t="s">
        <v>501</v>
      </c>
      <c r="O1024" s="44" t="s">
        <v>501</v>
      </c>
      <c r="P1024" s="44" t="s">
        <v>501</v>
      </c>
      <c r="Q1024" s="44" t="s">
        <v>8561</v>
      </c>
      <c r="R1024" s="44" t="s">
        <v>501</v>
      </c>
    </row>
    <row r="1025" spans="1:18" ht="18" customHeight="1">
      <c r="A1025">
        <v>4277</v>
      </c>
      <c r="B1025">
        <v>4277</v>
      </c>
      <c r="C1025" s="3">
        <v>41149</v>
      </c>
      <c r="D1025">
        <v>41194</v>
      </c>
      <c r="E1025" t="s">
        <v>1605</v>
      </c>
      <c r="F1025" t="s">
        <v>1541</v>
      </c>
      <c r="G1025" t="s">
        <v>3065</v>
      </c>
      <c r="H1025" s="44" t="s">
        <v>501</v>
      </c>
      <c r="I1025" s="44">
        <v>41166</v>
      </c>
      <c r="J1025" t="s">
        <v>7634</v>
      </c>
      <c r="K1025" t="s">
        <v>7635</v>
      </c>
      <c r="L1025" t="s">
        <v>5214</v>
      </c>
      <c r="M1025" t="s">
        <v>7636</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7637</v>
      </c>
      <c r="K1026" t="s">
        <v>7638</v>
      </c>
      <c r="L1026" t="s">
        <v>5214</v>
      </c>
      <c r="M1026" t="s">
        <v>7639</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7640</v>
      </c>
      <c r="K1027" t="s">
        <v>7641</v>
      </c>
      <c r="L1027" t="s">
        <v>5214</v>
      </c>
      <c r="M1027" t="s">
        <v>7642</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7643</v>
      </c>
      <c r="K1028" t="s">
        <v>7644</v>
      </c>
      <c r="L1028" t="s">
        <v>5214</v>
      </c>
      <c r="M1028" t="s">
        <v>7645</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7646</v>
      </c>
      <c r="H1029" s="44" t="s">
        <v>501</v>
      </c>
      <c r="I1029" s="44" t="s">
        <v>501</v>
      </c>
      <c r="J1029" t="s">
        <v>7647</v>
      </c>
      <c r="K1029" t="s">
        <v>7648</v>
      </c>
      <c r="L1029" t="s">
        <v>7649</v>
      </c>
      <c r="M1029" t="s">
        <v>7650</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7646</v>
      </c>
      <c r="H1030" s="44" t="s">
        <v>501</v>
      </c>
      <c r="I1030" s="44" t="s">
        <v>501</v>
      </c>
      <c r="J1030" t="s">
        <v>7651</v>
      </c>
      <c r="K1030" t="s">
        <v>7652</v>
      </c>
      <c r="L1030" t="s">
        <v>7649</v>
      </c>
      <c r="M1030" t="s">
        <v>7653</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7577</v>
      </c>
      <c r="H1031" s="44" t="s">
        <v>501</v>
      </c>
      <c r="I1031" s="44">
        <v>41164</v>
      </c>
      <c r="J1031" t="s">
        <v>7578</v>
      </c>
      <c r="K1031" t="s">
        <v>7654</v>
      </c>
      <c r="L1031" t="s">
        <v>7580</v>
      </c>
      <c r="M1031" t="s">
        <v>7655</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7772</v>
      </c>
      <c r="H1032" s="44" t="s">
        <v>501</v>
      </c>
      <c r="I1032" s="44" t="s">
        <v>501</v>
      </c>
      <c r="J1032" t="s">
        <v>7773</v>
      </c>
      <c r="K1032" t="s">
        <v>7774</v>
      </c>
      <c r="L1032" t="s">
        <v>7775</v>
      </c>
      <c r="M1032" t="s">
        <v>7776</v>
      </c>
      <c r="N1032" s="44" t="s">
        <v>501</v>
      </c>
      <c r="O1032" s="44" t="s">
        <v>501</v>
      </c>
      <c r="P1032" s="44" t="s">
        <v>501</v>
      </c>
      <c r="Q1032" s="44" t="s">
        <v>501</v>
      </c>
    </row>
    <row r="1033" spans="1:18" ht="18" customHeight="1">
      <c r="A1033">
        <v>4382</v>
      </c>
      <c r="B1033">
        <v>4382</v>
      </c>
      <c r="C1033" s="3">
        <v>41155</v>
      </c>
      <c r="D1033">
        <v>41200</v>
      </c>
      <c r="E1033" t="s">
        <v>1693</v>
      </c>
      <c r="F1033" t="s">
        <v>1541</v>
      </c>
      <c r="G1033" t="s">
        <v>7772</v>
      </c>
      <c r="H1033" s="44" t="s">
        <v>501</v>
      </c>
      <c r="I1033" s="44" t="s">
        <v>501</v>
      </c>
      <c r="J1033" t="s">
        <v>7773</v>
      </c>
      <c r="K1033" t="s">
        <v>7777</v>
      </c>
      <c r="L1033" t="s">
        <v>7775</v>
      </c>
      <c r="M1033" t="s">
        <v>7776</v>
      </c>
      <c r="N1033" s="44" t="s">
        <v>501</v>
      </c>
      <c r="O1033" s="44" t="s">
        <v>501</v>
      </c>
      <c r="P1033" s="44" t="s">
        <v>501</v>
      </c>
      <c r="Q1033" s="44" t="s">
        <v>501</v>
      </c>
    </row>
    <row r="1034" spans="1:18" ht="18" customHeight="1">
      <c r="A1034">
        <v>4386</v>
      </c>
      <c r="B1034">
        <v>4386</v>
      </c>
      <c r="C1034" s="3">
        <v>41155</v>
      </c>
      <c r="D1034">
        <v>41200</v>
      </c>
      <c r="E1034" t="s">
        <v>1693</v>
      </c>
      <c r="F1034" t="s">
        <v>1541</v>
      </c>
      <c r="G1034" t="s">
        <v>7772</v>
      </c>
      <c r="H1034" s="44" t="s">
        <v>501</v>
      </c>
      <c r="I1034" s="44" t="s">
        <v>501</v>
      </c>
      <c r="J1034" t="s">
        <v>7773</v>
      </c>
      <c r="K1034" t="s">
        <v>7778</v>
      </c>
      <c r="L1034" t="s">
        <v>7775</v>
      </c>
      <c r="M1034" t="s">
        <v>7776</v>
      </c>
      <c r="N1034" s="44" t="s">
        <v>501</v>
      </c>
      <c r="O1034" s="44" t="s">
        <v>501</v>
      </c>
      <c r="P1034" s="44" t="s">
        <v>501</v>
      </c>
      <c r="Q1034" s="44" t="s">
        <v>501</v>
      </c>
    </row>
    <row r="1035" spans="1:18" ht="18" customHeight="1">
      <c r="A1035">
        <v>4383</v>
      </c>
      <c r="B1035">
        <v>4383</v>
      </c>
      <c r="C1035" s="3">
        <v>41155</v>
      </c>
      <c r="D1035">
        <v>41200</v>
      </c>
      <c r="E1035" t="s">
        <v>1693</v>
      </c>
      <c r="F1035" t="s">
        <v>1541</v>
      </c>
      <c r="G1035" t="s">
        <v>7772</v>
      </c>
      <c r="H1035" s="44" t="s">
        <v>501</v>
      </c>
      <c r="I1035" s="44" t="s">
        <v>501</v>
      </c>
      <c r="J1035" t="s">
        <v>7773</v>
      </c>
      <c r="K1035" t="s">
        <v>7779</v>
      </c>
      <c r="L1035" t="s">
        <v>7775</v>
      </c>
      <c r="M1035" t="s">
        <v>7776</v>
      </c>
      <c r="N1035" s="44" t="s">
        <v>501</v>
      </c>
      <c r="O1035" s="44" t="s">
        <v>501</v>
      </c>
      <c r="P1035" s="44" t="s">
        <v>501</v>
      </c>
      <c r="Q1035" s="44" t="s">
        <v>501</v>
      </c>
    </row>
    <row r="1036" spans="1:18" ht="18" customHeight="1">
      <c r="A1036">
        <v>4385</v>
      </c>
      <c r="B1036">
        <v>4385</v>
      </c>
      <c r="C1036" s="3">
        <v>41155</v>
      </c>
      <c r="D1036">
        <v>41200</v>
      </c>
      <c r="E1036" t="s">
        <v>1693</v>
      </c>
      <c r="F1036" t="s">
        <v>1541</v>
      </c>
      <c r="G1036" t="s">
        <v>7772</v>
      </c>
      <c r="H1036" s="44" t="s">
        <v>501</v>
      </c>
      <c r="I1036" s="44" t="s">
        <v>501</v>
      </c>
      <c r="J1036" t="s">
        <v>7773</v>
      </c>
      <c r="K1036" t="s">
        <v>7780</v>
      </c>
      <c r="L1036" t="s">
        <v>7775</v>
      </c>
      <c r="M1036" t="s">
        <v>7776</v>
      </c>
      <c r="N1036" s="44" t="s">
        <v>501</v>
      </c>
      <c r="O1036" s="44" t="s">
        <v>501</v>
      </c>
      <c r="P1036" s="44" t="s">
        <v>501</v>
      </c>
      <c r="Q1036" s="44" t="s">
        <v>501</v>
      </c>
    </row>
    <row r="1037" spans="1:18" ht="18" customHeight="1">
      <c r="A1037">
        <v>4378</v>
      </c>
      <c r="B1037">
        <v>4378</v>
      </c>
      <c r="C1037" s="3">
        <v>41155</v>
      </c>
      <c r="D1037">
        <v>41200</v>
      </c>
      <c r="E1037" t="s">
        <v>1549</v>
      </c>
      <c r="F1037" t="s">
        <v>1541</v>
      </c>
      <c r="G1037" t="s">
        <v>7781</v>
      </c>
      <c r="H1037" s="44" t="s">
        <v>501</v>
      </c>
      <c r="I1037" s="44">
        <v>41163</v>
      </c>
      <c r="J1037" t="s">
        <v>7782</v>
      </c>
      <c r="K1037" t="s">
        <v>7783</v>
      </c>
      <c r="L1037" t="s">
        <v>7784</v>
      </c>
      <c r="M1037" t="s">
        <v>7785</v>
      </c>
      <c r="N1037" s="44" t="s">
        <v>501</v>
      </c>
      <c r="O1037" s="44" t="s">
        <v>501</v>
      </c>
      <c r="P1037" s="44" t="s">
        <v>501</v>
      </c>
      <c r="Q1037" s="44" t="s">
        <v>8417</v>
      </c>
    </row>
    <row r="1038" spans="1:18" ht="18" customHeight="1">
      <c r="A1038">
        <v>4379</v>
      </c>
      <c r="B1038">
        <v>4379</v>
      </c>
      <c r="C1038" s="3">
        <v>41155</v>
      </c>
      <c r="D1038">
        <v>41200</v>
      </c>
      <c r="E1038" t="s">
        <v>1605</v>
      </c>
      <c r="F1038" t="s">
        <v>1541</v>
      </c>
      <c r="G1038" t="s">
        <v>7781</v>
      </c>
      <c r="H1038" s="44" t="s">
        <v>501</v>
      </c>
      <c r="I1038" s="44">
        <v>41163</v>
      </c>
      <c r="J1038" t="s">
        <v>7786</v>
      </c>
      <c r="K1038" t="s">
        <v>7787</v>
      </c>
      <c r="L1038" t="s">
        <v>7784</v>
      </c>
      <c r="M1038" t="s">
        <v>7788</v>
      </c>
      <c r="N1038" s="44" t="s">
        <v>501</v>
      </c>
      <c r="O1038" s="44" t="s">
        <v>501</v>
      </c>
      <c r="P1038" s="44" t="s">
        <v>501</v>
      </c>
      <c r="Q1038" s="44" t="s">
        <v>501</v>
      </c>
    </row>
    <row r="1039" spans="1:18" ht="18" customHeight="1">
      <c r="A1039">
        <v>4384</v>
      </c>
      <c r="B1039">
        <v>4384</v>
      </c>
      <c r="C1039" s="3">
        <v>41155</v>
      </c>
      <c r="D1039">
        <v>41200</v>
      </c>
      <c r="E1039" t="s">
        <v>1693</v>
      </c>
      <c r="F1039" t="s">
        <v>1541</v>
      </c>
      <c r="G1039" t="s">
        <v>7772</v>
      </c>
      <c r="H1039" s="44" t="s">
        <v>501</v>
      </c>
      <c r="I1039" s="44" t="s">
        <v>501</v>
      </c>
      <c r="J1039" t="s">
        <v>7773</v>
      </c>
      <c r="K1039" t="s">
        <v>7789</v>
      </c>
      <c r="L1039" t="s">
        <v>7775</v>
      </c>
      <c r="M1039" t="s">
        <v>7776</v>
      </c>
      <c r="N1039" s="44" t="s">
        <v>501</v>
      </c>
      <c r="O1039" s="44" t="s">
        <v>501</v>
      </c>
      <c r="P1039" s="44" t="s">
        <v>501</v>
      </c>
      <c r="Q1039" s="44" t="s">
        <v>501</v>
      </c>
    </row>
    <row r="1040" spans="1:18" ht="18" customHeight="1">
      <c r="A1040">
        <v>4377</v>
      </c>
      <c r="B1040">
        <v>4377</v>
      </c>
      <c r="C1040" s="3">
        <v>41155</v>
      </c>
      <c r="D1040">
        <v>41200</v>
      </c>
      <c r="E1040" t="s">
        <v>1540</v>
      </c>
      <c r="F1040" t="s">
        <v>1541</v>
      </c>
      <c r="G1040" t="s">
        <v>7781</v>
      </c>
      <c r="H1040" s="44" t="s">
        <v>8196</v>
      </c>
      <c r="I1040" s="44">
        <v>41163</v>
      </c>
      <c r="J1040" t="s">
        <v>7790</v>
      </c>
      <c r="K1040" t="s">
        <v>7791</v>
      </c>
      <c r="L1040" t="s">
        <v>7784</v>
      </c>
      <c r="M1040" t="s">
        <v>7792</v>
      </c>
      <c r="N1040" s="44" t="s">
        <v>8197</v>
      </c>
      <c r="O1040" s="44" t="s">
        <v>1602</v>
      </c>
      <c r="P1040" s="44">
        <v>41165</v>
      </c>
      <c r="Q1040" s="44" t="s">
        <v>501</v>
      </c>
    </row>
    <row r="1041" spans="1:17" ht="18" customHeight="1">
      <c r="A1041">
        <v>4376</v>
      </c>
      <c r="B1041">
        <v>4376</v>
      </c>
      <c r="C1041" s="3">
        <v>41155</v>
      </c>
      <c r="D1041">
        <v>41200</v>
      </c>
      <c r="E1041" t="s">
        <v>1540</v>
      </c>
      <c r="F1041" t="s">
        <v>1541</v>
      </c>
      <c r="G1041" t="s">
        <v>7781</v>
      </c>
      <c r="H1041" s="44" t="s">
        <v>8198</v>
      </c>
      <c r="I1041" s="44">
        <v>41163</v>
      </c>
      <c r="J1041" t="s">
        <v>7793</v>
      </c>
      <c r="K1041" t="s">
        <v>7794</v>
      </c>
      <c r="L1041" t="s">
        <v>7784</v>
      </c>
      <c r="M1041" t="s">
        <v>7788</v>
      </c>
      <c r="N1041" s="44" t="s">
        <v>8199</v>
      </c>
      <c r="O1041" s="44" t="s">
        <v>8200</v>
      </c>
      <c r="P1041" s="44">
        <v>41165</v>
      </c>
      <c r="Q1041" s="44" t="s">
        <v>501</v>
      </c>
    </row>
    <row r="1042" spans="1:17" ht="18" customHeight="1">
      <c r="A1042">
        <v>4375</v>
      </c>
      <c r="B1042">
        <v>4375</v>
      </c>
      <c r="C1042" s="3">
        <v>41155</v>
      </c>
      <c r="D1042">
        <v>41200</v>
      </c>
      <c r="E1042" t="s">
        <v>1605</v>
      </c>
      <c r="F1042" t="s">
        <v>1541</v>
      </c>
      <c r="G1042" t="s">
        <v>7781</v>
      </c>
      <c r="H1042" s="44" t="s">
        <v>8201</v>
      </c>
      <c r="I1042" s="44">
        <v>41163</v>
      </c>
      <c r="J1042" t="s">
        <v>7795</v>
      </c>
      <c r="K1042" t="s">
        <v>7796</v>
      </c>
      <c r="L1042" t="s">
        <v>7784</v>
      </c>
      <c r="M1042" t="s">
        <v>7797</v>
      </c>
      <c r="N1042" s="44" t="s">
        <v>8202</v>
      </c>
      <c r="O1042" s="44" t="s">
        <v>8200</v>
      </c>
      <c r="P1042" s="44" t="s">
        <v>501</v>
      </c>
      <c r="Q1042" s="44" t="s">
        <v>501</v>
      </c>
    </row>
    <row r="1043" spans="1:17" ht="18" customHeight="1">
      <c r="A1043">
        <v>4374</v>
      </c>
      <c r="B1043">
        <v>4374</v>
      </c>
      <c r="C1043" s="3">
        <v>41155</v>
      </c>
      <c r="D1043">
        <v>41200</v>
      </c>
      <c r="E1043" t="s">
        <v>1693</v>
      </c>
      <c r="F1043" t="s">
        <v>1541</v>
      </c>
      <c r="G1043" t="s">
        <v>7798</v>
      </c>
      <c r="H1043" s="44" t="s">
        <v>501</v>
      </c>
      <c r="I1043" s="44" t="s">
        <v>501</v>
      </c>
      <c r="J1043" t="s">
        <v>7799</v>
      </c>
      <c r="K1043" t="s">
        <v>7800</v>
      </c>
      <c r="L1043" t="s">
        <v>7801</v>
      </c>
      <c r="M1043" t="s">
        <v>7802</v>
      </c>
      <c r="N1043" s="44" t="s">
        <v>501</v>
      </c>
      <c r="O1043" s="44" t="s">
        <v>501</v>
      </c>
      <c r="P1043" s="44" t="s">
        <v>501</v>
      </c>
      <c r="Q1043" s="44" t="s">
        <v>501</v>
      </c>
    </row>
    <row r="1044" spans="1:17" ht="18" customHeight="1">
      <c r="A1044">
        <v>4373</v>
      </c>
      <c r="B1044">
        <v>4373</v>
      </c>
      <c r="C1044" s="3">
        <v>41155</v>
      </c>
      <c r="D1044">
        <v>41200</v>
      </c>
      <c r="E1044" t="s">
        <v>1693</v>
      </c>
      <c r="F1044" t="s">
        <v>1541</v>
      </c>
      <c r="G1044" t="s">
        <v>7798</v>
      </c>
      <c r="H1044" s="44" t="s">
        <v>501</v>
      </c>
      <c r="I1044" s="44" t="s">
        <v>501</v>
      </c>
      <c r="J1044" t="s">
        <v>7803</v>
      </c>
      <c r="K1044" t="s">
        <v>7804</v>
      </c>
      <c r="L1044" t="s">
        <v>7801</v>
      </c>
      <c r="M1044" t="s">
        <v>7805</v>
      </c>
      <c r="N1044" s="44" t="s">
        <v>501</v>
      </c>
      <c r="O1044" s="44" t="s">
        <v>501</v>
      </c>
      <c r="P1044" s="44" t="s">
        <v>501</v>
      </c>
      <c r="Q1044" s="44" t="s">
        <v>501</v>
      </c>
    </row>
    <row r="1045" spans="1:17" ht="18" customHeight="1">
      <c r="A1045">
        <v>4371</v>
      </c>
      <c r="B1045">
        <v>4371</v>
      </c>
      <c r="C1045" s="3">
        <v>41155</v>
      </c>
      <c r="D1045">
        <v>41200</v>
      </c>
      <c r="E1045" t="s">
        <v>1693</v>
      </c>
      <c r="F1045" t="s">
        <v>1541</v>
      </c>
      <c r="G1045" t="s">
        <v>7806</v>
      </c>
      <c r="H1045" s="44" t="s">
        <v>501</v>
      </c>
      <c r="I1045" s="44" t="s">
        <v>501</v>
      </c>
      <c r="J1045" t="s">
        <v>7807</v>
      </c>
      <c r="K1045" t="s">
        <v>7808</v>
      </c>
      <c r="L1045" t="s">
        <v>7809</v>
      </c>
      <c r="M1045" t="s">
        <v>7810</v>
      </c>
      <c r="N1045" s="44" t="s">
        <v>501</v>
      </c>
      <c r="O1045" s="44" t="s">
        <v>501</v>
      </c>
      <c r="P1045" s="44" t="s">
        <v>501</v>
      </c>
      <c r="Q1045" s="44" t="s">
        <v>501</v>
      </c>
    </row>
    <row r="1046" spans="1:17" ht="18" customHeight="1">
      <c r="A1046">
        <v>4372</v>
      </c>
      <c r="B1046">
        <v>4372</v>
      </c>
      <c r="C1046" s="3">
        <v>41155</v>
      </c>
      <c r="D1046">
        <v>41200</v>
      </c>
      <c r="E1046" t="s">
        <v>1693</v>
      </c>
      <c r="F1046" t="s">
        <v>1541</v>
      </c>
      <c r="G1046" t="s">
        <v>7806</v>
      </c>
      <c r="H1046" s="44" t="s">
        <v>501</v>
      </c>
      <c r="I1046" s="44" t="s">
        <v>501</v>
      </c>
      <c r="J1046" t="s">
        <v>7811</v>
      </c>
      <c r="K1046" t="s">
        <v>7812</v>
      </c>
      <c r="L1046" t="s">
        <v>7813</v>
      </c>
      <c r="M1046" t="s">
        <v>7814</v>
      </c>
      <c r="N1046" s="44" t="s">
        <v>501</v>
      </c>
      <c r="O1046" s="44" t="s">
        <v>501</v>
      </c>
      <c r="P1046" s="44" t="s">
        <v>501</v>
      </c>
      <c r="Q1046" s="44" t="s">
        <v>501</v>
      </c>
    </row>
    <row r="1047" spans="1:17" ht="18" customHeight="1">
      <c r="A1047">
        <v>4370</v>
      </c>
      <c r="B1047">
        <v>4370</v>
      </c>
      <c r="C1047" s="3">
        <v>41155</v>
      </c>
      <c r="D1047">
        <v>41200</v>
      </c>
      <c r="E1047" t="s">
        <v>1693</v>
      </c>
      <c r="F1047" t="s">
        <v>1541</v>
      </c>
      <c r="G1047" t="s">
        <v>7806</v>
      </c>
      <c r="H1047" s="44" t="s">
        <v>501</v>
      </c>
      <c r="I1047" s="44" t="s">
        <v>501</v>
      </c>
      <c r="J1047" t="s">
        <v>7815</v>
      </c>
      <c r="K1047" t="s">
        <v>7816</v>
      </c>
      <c r="L1047" t="s">
        <v>7813</v>
      </c>
      <c r="M1047" t="s">
        <v>7817</v>
      </c>
      <c r="N1047" s="44" t="s">
        <v>501</v>
      </c>
      <c r="O1047" s="44" t="s">
        <v>501</v>
      </c>
      <c r="P1047" s="44" t="s">
        <v>501</v>
      </c>
      <c r="Q1047" s="44" t="s">
        <v>501</v>
      </c>
    </row>
    <row r="1048" spans="1:17" ht="18" customHeight="1">
      <c r="A1048">
        <v>4369</v>
      </c>
      <c r="B1048">
        <v>4369</v>
      </c>
      <c r="C1048" s="3">
        <v>41155</v>
      </c>
      <c r="D1048">
        <v>41200</v>
      </c>
      <c r="E1048" t="s">
        <v>1693</v>
      </c>
      <c r="F1048" t="s">
        <v>1541</v>
      </c>
      <c r="G1048" t="s">
        <v>7806</v>
      </c>
      <c r="H1048" s="44" t="s">
        <v>501</v>
      </c>
      <c r="I1048" s="44" t="s">
        <v>501</v>
      </c>
      <c r="J1048" t="s">
        <v>7818</v>
      </c>
      <c r="K1048" t="s">
        <v>7819</v>
      </c>
      <c r="L1048" t="s">
        <v>7813</v>
      </c>
      <c r="M1048" t="s">
        <v>7820</v>
      </c>
      <c r="N1048" s="44" t="s">
        <v>501</v>
      </c>
      <c r="O1048" s="44" t="s">
        <v>501</v>
      </c>
      <c r="P1048" s="44" t="s">
        <v>501</v>
      </c>
      <c r="Q1048" s="44" t="s">
        <v>501</v>
      </c>
    </row>
    <row r="1049" spans="1:17" ht="18" customHeight="1">
      <c r="A1049">
        <v>4368</v>
      </c>
      <c r="B1049">
        <v>4368</v>
      </c>
      <c r="C1049" s="3">
        <v>41155</v>
      </c>
      <c r="D1049">
        <v>41200</v>
      </c>
      <c r="E1049" t="s">
        <v>1693</v>
      </c>
      <c r="F1049" t="s">
        <v>1541</v>
      </c>
      <c r="G1049" t="s">
        <v>7806</v>
      </c>
      <c r="H1049" s="44" t="s">
        <v>501</v>
      </c>
      <c r="I1049" s="44" t="s">
        <v>501</v>
      </c>
      <c r="J1049" t="s">
        <v>7821</v>
      </c>
      <c r="K1049" t="s">
        <v>7822</v>
      </c>
      <c r="L1049" t="s">
        <v>7813</v>
      </c>
      <c r="M1049" t="s">
        <v>7823</v>
      </c>
      <c r="N1049" s="44" t="s">
        <v>501</v>
      </c>
      <c r="O1049" s="44" t="s">
        <v>501</v>
      </c>
      <c r="P1049" s="44" t="s">
        <v>501</v>
      </c>
      <c r="Q1049" s="44" t="s">
        <v>501</v>
      </c>
    </row>
    <row r="1050" spans="1:17" ht="18" customHeight="1">
      <c r="A1050">
        <v>4367</v>
      </c>
      <c r="B1050">
        <v>4367</v>
      </c>
      <c r="C1050" s="3">
        <v>41155</v>
      </c>
      <c r="D1050">
        <v>41200</v>
      </c>
      <c r="E1050" t="s">
        <v>1693</v>
      </c>
      <c r="F1050" t="s">
        <v>1541</v>
      </c>
      <c r="G1050" t="s">
        <v>7824</v>
      </c>
      <c r="H1050" s="44" t="s">
        <v>501</v>
      </c>
      <c r="I1050" s="44" t="s">
        <v>501</v>
      </c>
      <c r="J1050" t="s">
        <v>7825</v>
      </c>
      <c r="K1050" t="s">
        <v>7826</v>
      </c>
      <c r="L1050" t="s">
        <v>7827</v>
      </c>
      <c r="M1050" t="s">
        <v>7828</v>
      </c>
      <c r="N1050" s="44" t="s">
        <v>501</v>
      </c>
      <c r="O1050" s="44" t="s">
        <v>501</v>
      </c>
      <c r="P1050" s="44" t="s">
        <v>501</v>
      </c>
      <c r="Q1050" s="44" t="s">
        <v>501</v>
      </c>
    </row>
    <row r="1051" spans="1:17" ht="18" customHeight="1">
      <c r="A1051">
        <v>4362</v>
      </c>
      <c r="B1051">
        <v>4362</v>
      </c>
      <c r="C1051" s="3">
        <v>41155</v>
      </c>
      <c r="D1051">
        <v>41200</v>
      </c>
      <c r="E1051" t="s">
        <v>1605</v>
      </c>
      <c r="F1051" t="s">
        <v>1541</v>
      </c>
      <c r="G1051" t="s">
        <v>1854</v>
      </c>
      <c r="H1051" s="44" t="s">
        <v>8203</v>
      </c>
      <c r="I1051" s="44">
        <v>41163</v>
      </c>
      <c r="J1051" t="s">
        <v>7829</v>
      </c>
      <c r="K1051" t="s">
        <v>7830</v>
      </c>
      <c r="L1051" t="s">
        <v>4977</v>
      </c>
      <c r="M1051" t="s">
        <v>7831</v>
      </c>
      <c r="N1051" s="44" t="s">
        <v>8204</v>
      </c>
      <c r="O1051" s="44" t="s">
        <v>2308</v>
      </c>
      <c r="P1051" s="44" t="s">
        <v>501</v>
      </c>
      <c r="Q1051" s="44" t="s">
        <v>501</v>
      </c>
    </row>
    <row r="1052" spans="1:17" ht="18" customHeight="1">
      <c r="A1052">
        <v>4366</v>
      </c>
      <c r="B1052">
        <v>4366</v>
      </c>
      <c r="C1052" s="3">
        <v>41155</v>
      </c>
      <c r="D1052">
        <v>41200</v>
      </c>
      <c r="E1052" t="s">
        <v>1693</v>
      </c>
      <c r="F1052" t="s">
        <v>1541</v>
      </c>
      <c r="G1052" t="s">
        <v>1886</v>
      </c>
      <c r="H1052" s="44" t="s">
        <v>501</v>
      </c>
      <c r="I1052" s="44" t="s">
        <v>501</v>
      </c>
      <c r="J1052" t="s">
        <v>7832</v>
      </c>
      <c r="K1052" t="s">
        <v>7833</v>
      </c>
      <c r="L1052" t="s">
        <v>4988</v>
      </c>
      <c r="M1052" t="s">
        <v>7834</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7835</v>
      </c>
      <c r="K1053" t="s">
        <v>7836</v>
      </c>
      <c r="L1053" t="s">
        <v>4988</v>
      </c>
      <c r="M1053" t="s">
        <v>7837</v>
      </c>
      <c r="N1053" s="44" t="s">
        <v>501</v>
      </c>
      <c r="O1053" s="44" t="s">
        <v>501</v>
      </c>
      <c r="P1053" s="44" t="s">
        <v>501</v>
      </c>
      <c r="Q1053" s="44" t="s">
        <v>501</v>
      </c>
    </row>
    <row r="1054" spans="1:17" ht="18" customHeight="1">
      <c r="A1054">
        <v>4342</v>
      </c>
      <c r="B1054">
        <v>4342</v>
      </c>
      <c r="C1054" s="3">
        <v>41155</v>
      </c>
      <c r="D1054">
        <v>41200</v>
      </c>
      <c r="E1054" t="s">
        <v>1693</v>
      </c>
      <c r="F1054" t="s">
        <v>1541</v>
      </c>
      <c r="G1054" t="s">
        <v>7856</v>
      </c>
      <c r="H1054" s="44" t="s">
        <v>501</v>
      </c>
      <c r="I1054" s="44" t="s">
        <v>501</v>
      </c>
      <c r="J1054" t="s">
        <v>7857</v>
      </c>
      <c r="K1054" t="s">
        <v>7858</v>
      </c>
      <c r="L1054" t="s">
        <v>7859</v>
      </c>
      <c r="M1054" t="s">
        <v>7860</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8418</v>
      </c>
      <c r="I1055" s="44">
        <v>41166</v>
      </c>
      <c r="J1055" t="s">
        <v>7861</v>
      </c>
      <c r="K1055" t="s">
        <v>7862</v>
      </c>
      <c r="L1055" t="s">
        <v>7863</v>
      </c>
      <c r="M1055" t="s">
        <v>7864</v>
      </c>
      <c r="N1055" s="44" t="s">
        <v>8419</v>
      </c>
      <c r="O1055" s="44" t="s">
        <v>501</v>
      </c>
      <c r="P1055" s="44">
        <v>41171</v>
      </c>
      <c r="Q1055" s="44" t="s">
        <v>501</v>
      </c>
    </row>
    <row r="1056" spans="1:17" ht="18" customHeight="1">
      <c r="A1056">
        <v>4364</v>
      </c>
      <c r="B1056">
        <v>4364</v>
      </c>
      <c r="C1056" s="3">
        <v>41157</v>
      </c>
      <c r="D1056">
        <v>41202</v>
      </c>
      <c r="E1056" t="s">
        <v>1693</v>
      </c>
      <c r="F1056" t="s">
        <v>1541</v>
      </c>
      <c r="G1056" t="s">
        <v>7865</v>
      </c>
      <c r="H1056" s="44" t="s">
        <v>501</v>
      </c>
      <c r="I1056" s="44" t="s">
        <v>501</v>
      </c>
      <c r="J1056" t="s">
        <v>7866</v>
      </c>
      <c r="K1056" t="s">
        <v>7867</v>
      </c>
      <c r="L1056" t="s">
        <v>7868</v>
      </c>
      <c r="M1056" t="s">
        <v>7869</v>
      </c>
      <c r="N1056" s="44" t="s">
        <v>501</v>
      </c>
      <c r="O1056" s="44" t="s">
        <v>501</v>
      </c>
      <c r="P1056" s="44" t="s">
        <v>501</v>
      </c>
      <c r="Q1056" s="44" t="s">
        <v>501</v>
      </c>
    </row>
    <row r="1057" spans="1:17" ht="18" customHeight="1">
      <c r="A1057">
        <v>4340</v>
      </c>
      <c r="B1057">
        <v>4340</v>
      </c>
      <c r="C1057" s="3">
        <v>41155</v>
      </c>
      <c r="D1057">
        <v>41200</v>
      </c>
      <c r="E1057" t="s">
        <v>1605</v>
      </c>
      <c r="F1057" t="s">
        <v>1541</v>
      </c>
      <c r="G1057" t="s">
        <v>2058</v>
      </c>
      <c r="H1057" s="44" t="s">
        <v>8562</v>
      </c>
      <c r="I1057" s="44">
        <v>41171</v>
      </c>
      <c r="J1057" t="s">
        <v>7861</v>
      </c>
      <c r="K1057" t="s">
        <v>7870</v>
      </c>
      <c r="L1057" t="s">
        <v>7863</v>
      </c>
      <c r="M1057" t="s">
        <v>7871</v>
      </c>
      <c r="N1057" s="44" t="s">
        <v>501</v>
      </c>
      <c r="O1057" s="44" t="s">
        <v>501</v>
      </c>
      <c r="P1057" s="44" t="s">
        <v>501</v>
      </c>
      <c r="Q1057" s="44" t="s">
        <v>501</v>
      </c>
    </row>
    <row r="1058" spans="1:17" ht="18" customHeight="1">
      <c r="A1058">
        <v>4363</v>
      </c>
      <c r="B1058">
        <v>4363</v>
      </c>
      <c r="C1058" s="3">
        <v>41157</v>
      </c>
      <c r="D1058">
        <v>41202</v>
      </c>
      <c r="E1058" t="s">
        <v>1693</v>
      </c>
      <c r="F1058" t="s">
        <v>1541</v>
      </c>
      <c r="G1058" t="s">
        <v>7865</v>
      </c>
      <c r="H1058" s="44" t="s">
        <v>501</v>
      </c>
      <c r="I1058" s="44" t="s">
        <v>501</v>
      </c>
      <c r="J1058" t="s">
        <v>7872</v>
      </c>
      <c r="K1058" t="s">
        <v>7873</v>
      </c>
      <c r="L1058" t="s">
        <v>7868</v>
      </c>
      <c r="M1058" t="s">
        <v>7874</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7875</v>
      </c>
      <c r="K1059" t="s">
        <v>7876</v>
      </c>
      <c r="L1059" t="s">
        <v>5106</v>
      </c>
      <c r="M1059" t="s">
        <v>7877</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7878</v>
      </c>
      <c r="K1060" t="s">
        <v>7879</v>
      </c>
      <c r="L1060" t="s">
        <v>5106</v>
      </c>
      <c r="M1060" t="s">
        <v>7880</v>
      </c>
      <c r="N1060" s="44" t="s">
        <v>501</v>
      </c>
      <c r="O1060" s="44" t="s">
        <v>501</v>
      </c>
      <c r="P1060" s="44" t="s">
        <v>501</v>
      </c>
      <c r="Q1060" s="44" t="s">
        <v>501</v>
      </c>
    </row>
    <row r="1061" spans="1:17" ht="18" customHeight="1">
      <c r="A1061">
        <v>4360</v>
      </c>
      <c r="B1061">
        <v>4360</v>
      </c>
      <c r="C1061" s="3">
        <v>41157</v>
      </c>
      <c r="D1061">
        <v>41202</v>
      </c>
      <c r="E1061" t="s">
        <v>1605</v>
      </c>
      <c r="F1061" t="s">
        <v>1541</v>
      </c>
      <c r="G1061" t="s">
        <v>1854</v>
      </c>
      <c r="H1061" s="44" t="s">
        <v>8205</v>
      </c>
      <c r="I1061" s="44">
        <v>41164</v>
      </c>
      <c r="J1061" t="s">
        <v>7881</v>
      </c>
      <c r="K1061" t="s">
        <v>7882</v>
      </c>
      <c r="L1061" t="s">
        <v>4977</v>
      </c>
      <c r="M1061" t="s">
        <v>7883</v>
      </c>
      <c r="N1061" s="44" t="s">
        <v>8420</v>
      </c>
      <c r="O1061" s="44" t="s">
        <v>2715</v>
      </c>
      <c r="P1061" s="44" t="s">
        <v>501</v>
      </c>
      <c r="Q1061" s="44" t="s">
        <v>501</v>
      </c>
    </row>
    <row r="1062" spans="1:17" ht="18" customHeight="1">
      <c r="A1062">
        <v>4334</v>
      </c>
      <c r="B1062">
        <v>4334</v>
      </c>
      <c r="C1062" s="3">
        <v>41155</v>
      </c>
      <c r="D1062">
        <v>41200</v>
      </c>
      <c r="E1062" t="s">
        <v>1693</v>
      </c>
      <c r="F1062" t="s">
        <v>1541</v>
      </c>
      <c r="G1062" t="s">
        <v>2194</v>
      </c>
      <c r="H1062" s="44" t="s">
        <v>501</v>
      </c>
      <c r="I1062" s="44" t="s">
        <v>501</v>
      </c>
      <c r="J1062" t="s">
        <v>7884</v>
      </c>
      <c r="K1062" t="s">
        <v>7885</v>
      </c>
      <c r="L1062" t="s">
        <v>5106</v>
      </c>
      <c r="M1062" t="s">
        <v>7877</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7886</v>
      </c>
      <c r="K1063" t="s">
        <v>7887</v>
      </c>
      <c r="L1063" t="s">
        <v>5106</v>
      </c>
      <c r="M1063" t="s">
        <v>7888</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7889</v>
      </c>
      <c r="K1064" t="s">
        <v>7890</v>
      </c>
      <c r="L1064" t="s">
        <v>5106</v>
      </c>
      <c r="M1064" t="s">
        <v>7891</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7892</v>
      </c>
      <c r="K1065" t="s">
        <v>7893</v>
      </c>
      <c r="L1065" t="s">
        <v>4977</v>
      </c>
      <c r="M1065" t="s">
        <v>7894</v>
      </c>
      <c r="N1065" s="44" t="s">
        <v>501</v>
      </c>
      <c r="O1065" s="44" t="s">
        <v>501</v>
      </c>
      <c r="P1065" s="44" t="s">
        <v>501</v>
      </c>
      <c r="Q1065" s="44" t="s">
        <v>501</v>
      </c>
    </row>
    <row r="1066" spans="1:17" ht="18" customHeight="1">
      <c r="A1066">
        <v>4326</v>
      </c>
      <c r="B1066">
        <v>4326</v>
      </c>
      <c r="C1066" s="3">
        <v>41155</v>
      </c>
      <c r="D1066">
        <v>41200</v>
      </c>
      <c r="E1066" t="s">
        <v>1693</v>
      </c>
      <c r="F1066" t="s">
        <v>1541</v>
      </c>
      <c r="G1066" t="s">
        <v>7895</v>
      </c>
      <c r="H1066" s="44" t="s">
        <v>501</v>
      </c>
      <c r="I1066" s="44" t="s">
        <v>501</v>
      </c>
      <c r="J1066" t="s">
        <v>7896</v>
      </c>
      <c r="K1066" t="s">
        <v>7897</v>
      </c>
      <c r="L1066" t="s">
        <v>7898</v>
      </c>
      <c r="M1066" t="s">
        <v>7899</v>
      </c>
      <c r="N1066" s="44" t="s">
        <v>501</v>
      </c>
      <c r="O1066" s="44" t="s">
        <v>501</v>
      </c>
      <c r="P1066" s="44" t="s">
        <v>501</v>
      </c>
      <c r="Q1066" s="44" t="s">
        <v>501</v>
      </c>
    </row>
    <row r="1067" spans="1:17" ht="18" customHeight="1">
      <c r="A1067">
        <v>4359</v>
      </c>
      <c r="B1067">
        <v>4359</v>
      </c>
      <c r="C1067" s="3">
        <v>41157</v>
      </c>
      <c r="D1067">
        <v>41202</v>
      </c>
      <c r="E1067" t="s">
        <v>1693</v>
      </c>
      <c r="F1067" t="s">
        <v>1541</v>
      </c>
      <c r="G1067" t="s">
        <v>7900</v>
      </c>
      <c r="H1067" s="44" t="s">
        <v>501</v>
      </c>
      <c r="I1067" s="44" t="s">
        <v>501</v>
      </c>
      <c r="J1067" t="s">
        <v>7901</v>
      </c>
      <c r="K1067" t="s">
        <v>7902</v>
      </c>
      <c r="L1067" t="s">
        <v>7903</v>
      </c>
      <c r="M1067" t="s">
        <v>7904</v>
      </c>
      <c r="N1067" s="44" t="s">
        <v>501</v>
      </c>
      <c r="O1067" s="44" t="s">
        <v>501</v>
      </c>
      <c r="P1067" s="44" t="s">
        <v>501</v>
      </c>
      <c r="Q1067" s="44" t="s">
        <v>501</v>
      </c>
    </row>
    <row r="1068" spans="1:17" ht="18" customHeight="1">
      <c r="A1068">
        <v>4325</v>
      </c>
      <c r="B1068">
        <v>4325</v>
      </c>
      <c r="C1068" s="3">
        <v>41155</v>
      </c>
      <c r="D1068">
        <v>41200</v>
      </c>
      <c r="E1068" t="s">
        <v>1693</v>
      </c>
      <c r="F1068" t="s">
        <v>1541</v>
      </c>
      <c r="G1068" t="s">
        <v>7895</v>
      </c>
      <c r="H1068" s="44" t="s">
        <v>501</v>
      </c>
      <c r="I1068" s="44" t="s">
        <v>501</v>
      </c>
      <c r="J1068" t="s">
        <v>7905</v>
      </c>
      <c r="K1068" t="s">
        <v>7906</v>
      </c>
      <c r="L1068" t="s">
        <v>7907</v>
      </c>
      <c r="M1068" t="s">
        <v>7908</v>
      </c>
      <c r="N1068" s="44" t="s">
        <v>501</v>
      </c>
      <c r="O1068" s="44" t="s">
        <v>501</v>
      </c>
      <c r="P1068" s="44" t="s">
        <v>501</v>
      </c>
      <c r="Q1068" s="44" t="s">
        <v>501</v>
      </c>
    </row>
    <row r="1069" spans="1:17" ht="18" customHeight="1">
      <c r="A1069">
        <v>4331</v>
      </c>
      <c r="B1069">
        <v>4331</v>
      </c>
      <c r="C1069" s="3">
        <v>41155</v>
      </c>
      <c r="D1069">
        <v>41200</v>
      </c>
      <c r="E1069" t="s">
        <v>1693</v>
      </c>
      <c r="F1069" t="s">
        <v>1541</v>
      </c>
      <c r="G1069" t="s">
        <v>7895</v>
      </c>
      <c r="H1069" s="44" t="s">
        <v>501</v>
      </c>
      <c r="I1069" s="44" t="s">
        <v>501</v>
      </c>
      <c r="J1069" t="s">
        <v>7909</v>
      </c>
      <c r="K1069" t="s">
        <v>7910</v>
      </c>
      <c r="L1069" t="s">
        <v>7898</v>
      </c>
      <c r="M1069" t="s">
        <v>7911</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7912</v>
      </c>
      <c r="K1070" t="s">
        <v>7913</v>
      </c>
      <c r="L1070" t="s">
        <v>5316</v>
      </c>
      <c r="M1070" t="s">
        <v>7914</v>
      </c>
      <c r="N1070" s="44" t="s">
        <v>501</v>
      </c>
      <c r="O1070" s="44" t="s">
        <v>501</v>
      </c>
      <c r="P1070" s="44" t="s">
        <v>501</v>
      </c>
      <c r="Q1070" s="44" t="s">
        <v>501</v>
      </c>
    </row>
    <row r="1071" spans="1:17" ht="18" customHeight="1">
      <c r="A1071">
        <v>4317</v>
      </c>
      <c r="B1071">
        <v>4317</v>
      </c>
      <c r="C1071" s="3">
        <v>41155</v>
      </c>
      <c r="D1071">
        <v>41200</v>
      </c>
      <c r="E1071" t="s">
        <v>1693</v>
      </c>
      <c r="F1071" t="s">
        <v>1541</v>
      </c>
      <c r="G1071" t="s">
        <v>7915</v>
      </c>
      <c r="H1071" s="44" t="s">
        <v>501</v>
      </c>
      <c r="I1071" s="44" t="s">
        <v>501</v>
      </c>
      <c r="J1071" t="s">
        <v>7916</v>
      </c>
      <c r="K1071" t="s">
        <v>7917</v>
      </c>
      <c r="L1071" t="s">
        <v>7918</v>
      </c>
      <c r="M1071" t="s">
        <v>7919</v>
      </c>
      <c r="N1071" s="44" t="s">
        <v>501</v>
      </c>
      <c r="O1071" s="44" t="s">
        <v>501</v>
      </c>
      <c r="P1071" s="44" t="s">
        <v>501</v>
      </c>
      <c r="Q1071" s="44" t="s">
        <v>501</v>
      </c>
    </row>
    <row r="1072" spans="1:17" ht="18" customHeight="1">
      <c r="A1072">
        <v>4324</v>
      </c>
      <c r="B1072">
        <v>4324</v>
      </c>
      <c r="C1072" s="3">
        <v>41155</v>
      </c>
      <c r="D1072">
        <v>41200</v>
      </c>
      <c r="E1072" t="s">
        <v>1693</v>
      </c>
      <c r="F1072" t="s">
        <v>1541</v>
      </c>
      <c r="G1072" t="s">
        <v>7895</v>
      </c>
      <c r="H1072" s="44" t="s">
        <v>501</v>
      </c>
      <c r="I1072" s="44" t="s">
        <v>501</v>
      </c>
      <c r="J1072" t="s">
        <v>7920</v>
      </c>
      <c r="K1072" t="s">
        <v>7921</v>
      </c>
      <c r="L1072" t="s">
        <v>7898</v>
      </c>
      <c r="M1072" t="s">
        <v>7922</v>
      </c>
      <c r="N1072" s="44" t="s">
        <v>501</v>
      </c>
      <c r="O1072" s="44" t="s">
        <v>501</v>
      </c>
      <c r="P1072" s="44" t="s">
        <v>501</v>
      </c>
      <c r="Q1072" s="44" t="s">
        <v>501</v>
      </c>
    </row>
    <row r="1073" spans="1:17" ht="18" customHeight="1">
      <c r="A1073">
        <v>4315</v>
      </c>
      <c r="B1073">
        <v>4315</v>
      </c>
      <c r="C1073" s="3">
        <v>41155</v>
      </c>
      <c r="D1073">
        <v>41200</v>
      </c>
      <c r="E1073" t="s">
        <v>1693</v>
      </c>
      <c r="F1073" t="s">
        <v>1541</v>
      </c>
      <c r="G1073" t="s">
        <v>7923</v>
      </c>
      <c r="H1073" s="44" t="s">
        <v>501</v>
      </c>
      <c r="I1073" s="44" t="s">
        <v>501</v>
      </c>
      <c r="J1073" t="s">
        <v>7924</v>
      </c>
      <c r="K1073" t="s">
        <v>7925</v>
      </c>
      <c r="L1073" t="s">
        <v>7918</v>
      </c>
      <c r="M1073" t="s">
        <v>7926</v>
      </c>
      <c r="N1073" s="44" t="s">
        <v>501</v>
      </c>
      <c r="O1073" s="44" t="s">
        <v>501</v>
      </c>
      <c r="P1073" s="44" t="s">
        <v>501</v>
      </c>
      <c r="Q1073" s="44" t="s">
        <v>501</v>
      </c>
    </row>
    <row r="1074" spans="1:17" ht="18" customHeight="1">
      <c r="A1074">
        <v>4322</v>
      </c>
      <c r="B1074">
        <v>4322</v>
      </c>
      <c r="C1074" s="3">
        <v>41155</v>
      </c>
      <c r="D1074">
        <v>41200</v>
      </c>
      <c r="E1074" t="s">
        <v>1693</v>
      </c>
      <c r="F1074" t="s">
        <v>1541</v>
      </c>
      <c r="G1074" t="s">
        <v>7895</v>
      </c>
      <c r="H1074" s="44" t="s">
        <v>501</v>
      </c>
      <c r="I1074" s="44" t="s">
        <v>501</v>
      </c>
      <c r="J1074" t="s">
        <v>7927</v>
      </c>
      <c r="K1074" t="s">
        <v>7928</v>
      </c>
      <c r="L1074" t="s">
        <v>7898</v>
      </c>
      <c r="M1074" t="s">
        <v>7929</v>
      </c>
      <c r="N1074" s="44" t="s">
        <v>501</v>
      </c>
      <c r="O1074" s="44" t="s">
        <v>501</v>
      </c>
      <c r="P1074" s="44" t="s">
        <v>501</v>
      </c>
      <c r="Q1074" s="44" t="s">
        <v>501</v>
      </c>
    </row>
    <row r="1075" spans="1:17" ht="18" customHeight="1">
      <c r="A1075">
        <v>4329</v>
      </c>
      <c r="B1075">
        <v>4329</v>
      </c>
      <c r="C1075" s="3">
        <v>41155</v>
      </c>
      <c r="D1075">
        <v>41200</v>
      </c>
      <c r="E1075" t="s">
        <v>1693</v>
      </c>
      <c r="F1075" t="s">
        <v>1541</v>
      </c>
      <c r="G1075" t="s">
        <v>7895</v>
      </c>
      <c r="H1075" s="44" t="s">
        <v>501</v>
      </c>
      <c r="I1075" s="44" t="s">
        <v>501</v>
      </c>
      <c r="J1075" t="s">
        <v>7930</v>
      </c>
      <c r="K1075" t="s">
        <v>7931</v>
      </c>
      <c r="L1075" t="s">
        <v>7898</v>
      </c>
      <c r="M1075" t="s">
        <v>7932</v>
      </c>
      <c r="N1075" s="44" t="s">
        <v>501</v>
      </c>
      <c r="O1075" s="44" t="s">
        <v>501</v>
      </c>
      <c r="P1075" s="44" t="s">
        <v>501</v>
      </c>
      <c r="Q1075" s="44" t="s">
        <v>501</v>
      </c>
    </row>
    <row r="1076" spans="1:17" ht="18" customHeight="1">
      <c r="A1076">
        <v>4306</v>
      </c>
      <c r="B1076">
        <v>4306</v>
      </c>
      <c r="C1076" s="3">
        <v>41155</v>
      </c>
      <c r="D1076">
        <v>41200</v>
      </c>
      <c r="E1076" t="s">
        <v>1693</v>
      </c>
      <c r="F1076" t="s">
        <v>1541</v>
      </c>
      <c r="G1076" t="s">
        <v>7933</v>
      </c>
      <c r="H1076" s="44" t="s">
        <v>501</v>
      </c>
      <c r="I1076" s="44" t="s">
        <v>501</v>
      </c>
      <c r="J1076" t="s">
        <v>7934</v>
      </c>
      <c r="K1076" t="s">
        <v>7935</v>
      </c>
      <c r="L1076" t="s">
        <v>7936</v>
      </c>
      <c r="M1076" t="s">
        <v>7937</v>
      </c>
      <c r="N1076" s="44" t="s">
        <v>501</v>
      </c>
      <c r="O1076" s="44" t="s">
        <v>501</v>
      </c>
      <c r="P1076" s="44" t="s">
        <v>501</v>
      </c>
      <c r="Q1076" s="44" t="s">
        <v>501</v>
      </c>
    </row>
    <row r="1077" spans="1:17" ht="18" customHeight="1">
      <c r="A1077">
        <v>4357</v>
      </c>
      <c r="B1077">
        <v>4357</v>
      </c>
      <c r="C1077" s="3">
        <v>41157</v>
      </c>
      <c r="D1077">
        <v>41202</v>
      </c>
      <c r="E1077" t="s">
        <v>1693</v>
      </c>
      <c r="F1077" t="s">
        <v>1541</v>
      </c>
      <c r="G1077" t="s">
        <v>7938</v>
      </c>
      <c r="H1077" s="44" t="s">
        <v>501</v>
      </c>
      <c r="I1077" s="44" t="s">
        <v>501</v>
      </c>
      <c r="J1077" t="s">
        <v>7939</v>
      </c>
      <c r="K1077" t="s">
        <v>7940</v>
      </c>
      <c r="L1077" t="s">
        <v>7941</v>
      </c>
      <c r="M1077" t="s">
        <v>7942</v>
      </c>
      <c r="N1077" s="44" t="s">
        <v>501</v>
      </c>
      <c r="O1077" s="44" t="s">
        <v>501</v>
      </c>
      <c r="P1077" s="44" t="s">
        <v>501</v>
      </c>
      <c r="Q1077" s="44" t="s">
        <v>501</v>
      </c>
    </row>
    <row r="1078" spans="1:17" ht="18" customHeight="1">
      <c r="A1078">
        <v>4305</v>
      </c>
      <c r="B1078">
        <v>4305</v>
      </c>
      <c r="C1078" s="3">
        <v>41155</v>
      </c>
      <c r="D1078">
        <v>41200</v>
      </c>
      <c r="E1078" t="s">
        <v>1693</v>
      </c>
      <c r="F1078" t="s">
        <v>1541</v>
      </c>
      <c r="G1078" t="s">
        <v>7933</v>
      </c>
      <c r="H1078" s="44" t="s">
        <v>501</v>
      </c>
      <c r="I1078" s="44" t="s">
        <v>501</v>
      </c>
      <c r="J1078" t="s">
        <v>7943</v>
      </c>
      <c r="K1078" t="s">
        <v>7944</v>
      </c>
      <c r="L1078" t="s">
        <v>7936</v>
      </c>
      <c r="M1078" t="s">
        <v>7945</v>
      </c>
      <c r="N1078" s="44" t="s">
        <v>501</v>
      </c>
      <c r="O1078" s="44" t="s">
        <v>501</v>
      </c>
      <c r="P1078" s="44" t="s">
        <v>501</v>
      </c>
      <c r="Q1078" s="44" t="s">
        <v>501</v>
      </c>
    </row>
    <row r="1079" spans="1:17" ht="18" customHeight="1">
      <c r="A1079">
        <v>4328</v>
      </c>
      <c r="B1079">
        <v>4328</v>
      </c>
      <c r="C1079" s="3">
        <v>41155</v>
      </c>
      <c r="D1079">
        <v>41200</v>
      </c>
      <c r="E1079" t="s">
        <v>1693</v>
      </c>
      <c r="F1079" t="s">
        <v>1541</v>
      </c>
      <c r="G1079" t="s">
        <v>7895</v>
      </c>
      <c r="H1079" s="44" t="s">
        <v>501</v>
      </c>
      <c r="I1079" s="44" t="s">
        <v>501</v>
      </c>
      <c r="J1079" t="s">
        <v>7946</v>
      </c>
      <c r="K1079" t="s">
        <v>7947</v>
      </c>
      <c r="L1079" t="s">
        <v>7898</v>
      </c>
      <c r="M1079" t="s">
        <v>7948</v>
      </c>
      <c r="N1079" s="44" t="s">
        <v>501</v>
      </c>
      <c r="O1079" s="44" t="s">
        <v>501</v>
      </c>
      <c r="P1079" s="44" t="s">
        <v>501</v>
      </c>
      <c r="Q1079" s="44" t="s">
        <v>501</v>
      </c>
    </row>
    <row r="1080" spans="1:17" ht="18" customHeight="1">
      <c r="A1080">
        <v>4356</v>
      </c>
      <c r="B1080">
        <v>4356</v>
      </c>
      <c r="C1080" s="3">
        <v>41157</v>
      </c>
      <c r="D1080">
        <v>41202</v>
      </c>
      <c r="E1080" t="s">
        <v>1693</v>
      </c>
      <c r="F1080" t="s">
        <v>1541</v>
      </c>
      <c r="G1080" t="s">
        <v>7938</v>
      </c>
      <c r="H1080" s="44" t="s">
        <v>501</v>
      </c>
      <c r="I1080" s="44" t="s">
        <v>501</v>
      </c>
      <c r="J1080" t="s">
        <v>7949</v>
      </c>
      <c r="K1080" t="s">
        <v>7950</v>
      </c>
      <c r="L1080" t="s">
        <v>7941</v>
      </c>
      <c r="M1080" t="s">
        <v>7951</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7952</v>
      </c>
      <c r="K1081" t="s">
        <v>7953</v>
      </c>
      <c r="L1081" t="s">
        <v>5275</v>
      </c>
      <c r="M1081" t="s">
        <v>7954</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7955</v>
      </c>
      <c r="K1082" t="s">
        <v>7956</v>
      </c>
      <c r="L1082" t="s">
        <v>5275</v>
      </c>
      <c r="M1082" t="s">
        <v>7957</v>
      </c>
      <c r="N1082" s="44" t="s">
        <v>501</v>
      </c>
      <c r="O1082" s="44" t="s">
        <v>501</v>
      </c>
      <c r="P1082" s="44" t="s">
        <v>501</v>
      </c>
      <c r="Q1082" s="44" t="s">
        <v>501</v>
      </c>
    </row>
    <row r="1083" spans="1:17" ht="18" customHeight="1">
      <c r="A1083">
        <v>4339</v>
      </c>
      <c r="B1083">
        <v>4339</v>
      </c>
      <c r="C1083" s="3">
        <v>41155</v>
      </c>
      <c r="D1083">
        <v>41200</v>
      </c>
      <c r="E1083" t="s">
        <v>1693</v>
      </c>
      <c r="F1083" t="s">
        <v>1782</v>
      </c>
      <c r="G1083" t="s">
        <v>7958</v>
      </c>
      <c r="H1083" s="44" t="s">
        <v>501</v>
      </c>
      <c r="I1083" s="44" t="s">
        <v>501</v>
      </c>
      <c r="J1083" t="s">
        <v>7959</v>
      </c>
      <c r="K1083" t="s">
        <v>7960</v>
      </c>
      <c r="L1083" t="s">
        <v>7961</v>
      </c>
      <c r="M1083" t="s">
        <v>7962</v>
      </c>
      <c r="N1083" s="44" t="s">
        <v>501</v>
      </c>
      <c r="O1083" s="44" t="s">
        <v>501</v>
      </c>
      <c r="P1083" s="44" t="s">
        <v>501</v>
      </c>
      <c r="Q1083" s="44" t="s">
        <v>501</v>
      </c>
    </row>
    <row r="1084" spans="1:17" ht="18" customHeight="1">
      <c r="A1084">
        <v>4355</v>
      </c>
      <c r="B1084">
        <v>4355</v>
      </c>
      <c r="C1084" s="3">
        <v>41157</v>
      </c>
      <c r="D1084">
        <v>41202</v>
      </c>
      <c r="E1084" t="s">
        <v>1693</v>
      </c>
      <c r="F1084" t="s">
        <v>1541</v>
      </c>
      <c r="G1084" t="s">
        <v>7938</v>
      </c>
      <c r="H1084" s="44" t="s">
        <v>501</v>
      </c>
      <c r="I1084" s="44" t="s">
        <v>501</v>
      </c>
      <c r="J1084" t="s">
        <v>7949</v>
      </c>
      <c r="K1084" t="s">
        <v>7963</v>
      </c>
      <c r="L1084" t="s">
        <v>7941</v>
      </c>
      <c r="M1084" t="s">
        <v>7951</v>
      </c>
      <c r="N1084" s="44" t="s">
        <v>501</v>
      </c>
      <c r="O1084" s="44" t="s">
        <v>501</v>
      </c>
      <c r="P1084" s="44" t="s">
        <v>501</v>
      </c>
      <c r="Q1084" s="44" t="s">
        <v>501</v>
      </c>
    </row>
    <row r="1085" spans="1:17" ht="18" customHeight="1">
      <c r="A1085">
        <v>4338</v>
      </c>
      <c r="B1085">
        <v>4338</v>
      </c>
      <c r="C1085" s="3">
        <v>41155</v>
      </c>
      <c r="D1085">
        <v>41200</v>
      </c>
      <c r="E1085" t="s">
        <v>1693</v>
      </c>
      <c r="F1085" t="s">
        <v>1782</v>
      </c>
      <c r="G1085" t="s">
        <v>7958</v>
      </c>
      <c r="H1085" s="44" t="s">
        <v>501</v>
      </c>
      <c r="I1085" s="44" t="s">
        <v>501</v>
      </c>
      <c r="J1085" t="s">
        <v>7959</v>
      </c>
      <c r="K1085" t="s">
        <v>7960</v>
      </c>
      <c r="L1085" t="s">
        <v>7961</v>
      </c>
      <c r="M1085" t="s">
        <v>7962</v>
      </c>
      <c r="N1085" s="44" t="s">
        <v>501</v>
      </c>
      <c r="O1085" s="44" t="s">
        <v>501</v>
      </c>
      <c r="P1085" s="44" t="s">
        <v>501</v>
      </c>
      <c r="Q1085" s="44" t="s">
        <v>501</v>
      </c>
    </row>
    <row r="1086" spans="1:17" ht="18" customHeight="1">
      <c r="A1086">
        <v>4337</v>
      </c>
      <c r="B1086">
        <v>4337</v>
      </c>
      <c r="C1086" s="3">
        <v>41155</v>
      </c>
      <c r="D1086">
        <v>41200</v>
      </c>
      <c r="E1086" t="s">
        <v>1693</v>
      </c>
      <c r="F1086" t="s">
        <v>1782</v>
      </c>
      <c r="G1086" t="s">
        <v>7958</v>
      </c>
      <c r="H1086" s="44" t="s">
        <v>501</v>
      </c>
      <c r="I1086" s="44" t="s">
        <v>501</v>
      </c>
      <c r="J1086" t="s">
        <v>7959</v>
      </c>
      <c r="K1086" t="s">
        <v>7964</v>
      </c>
      <c r="L1086" t="s">
        <v>7961</v>
      </c>
      <c r="M1086" t="s">
        <v>7962</v>
      </c>
      <c r="N1086" s="44" t="s">
        <v>501</v>
      </c>
      <c r="O1086" s="44" t="s">
        <v>501</v>
      </c>
      <c r="P1086" s="44" t="s">
        <v>501</v>
      </c>
      <c r="Q1086" s="44" t="s">
        <v>501</v>
      </c>
    </row>
    <row r="1087" spans="1:17" ht="18" customHeight="1">
      <c r="A1087">
        <v>4354</v>
      </c>
      <c r="B1087">
        <v>4354</v>
      </c>
      <c r="C1087" s="3">
        <v>41157</v>
      </c>
      <c r="D1087">
        <v>41202</v>
      </c>
      <c r="E1087" t="s">
        <v>1693</v>
      </c>
      <c r="F1087" t="s">
        <v>1541</v>
      </c>
      <c r="G1087" t="s">
        <v>7938</v>
      </c>
      <c r="H1087" s="44" t="s">
        <v>501</v>
      </c>
      <c r="I1087" s="44" t="s">
        <v>501</v>
      </c>
      <c r="J1087" t="s">
        <v>7965</v>
      </c>
      <c r="K1087" t="s">
        <v>7966</v>
      </c>
      <c r="L1087" t="s">
        <v>7941</v>
      </c>
      <c r="M1087" t="s">
        <v>7951</v>
      </c>
      <c r="N1087" s="44" t="s">
        <v>501</v>
      </c>
      <c r="O1087" s="44" t="s">
        <v>501</v>
      </c>
      <c r="P1087" s="44" t="s">
        <v>501</v>
      </c>
      <c r="Q1087" s="44" t="s">
        <v>501</v>
      </c>
    </row>
    <row r="1088" spans="1:17" ht="18" customHeight="1">
      <c r="A1088">
        <v>4353</v>
      </c>
      <c r="B1088">
        <v>4353</v>
      </c>
      <c r="C1088" s="3">
        <v>41157</v>
      </c>
      <c r="D1088">
        <v>41202</v>
      </c>
      <c r="E1088" t="s">
        <v>1693</v>
      </c>
      <c r="F1088" t="s">
        <v>1541</v>
      </c>
      <c r="G1088" t="s">
        <v>7938</v>
      </c>
      <c r="H1088" s="44" t="s">
        <v>501</v>
      </c>
      <c r="I1088" s="44" t="s">
        <v>501</v>
      </c>
      <c r="J1088" t="s">
        <v>7967</v>
      </c>
      <c r="K1088" t="s">
        <v>7968</v>
      </c>
      <c r="L1088" t="s">
        <v>7941</v>
      </c>
      <c r="M1088" t="s">
        <v>7951</v>
      </c>
      <c r="N1088" s="44" t="s">
        <v>501</v>
      </c>
      <c r="O1088" s="44" t="s">
        <v>501</v>
      </c>
      <c r="P1088" s="44" t="s">
        <v>501</v>
      </c>
      <c r="Q1088" s="44" t="s">
        <v>501</v>
      </c>
    </row>
    <row r="1089" spans="1:17" ht="18" customHeight="1">
      <c r="A1089">
        <v>4352</v>
      </c>
      <c r="B1089">
        <v>4352</v>
      </c>
      <c r="C1089" s="3">
        <v>41157</v>
      </c>
      <c r="D1089">
        <v>41202</v>
      </c>
      <c r="E1089" t="s">
        <v>1693</v>
      </c>
      <c r="F1089" t="s">
        <v>1541</v>
      </c>
      <c r="G1089" t="s">
        <v>7938</v>
      </c>
      <c r="H1089" s="44" t="s">
        <v>501</v>
      </c>
      <c r="I1089" s="44" t="s">
        <v>501</v>
      </c>
      <c r="J1089" t="s">
        <v>7969</v>
      </c>
      <c r="K1089" t="s">
        <v>7970</v>
      </c>
      <c r="L1089" t="s">
        <v>7941</v>
      </c>
      <c r="M1089" t="s">
        <v>7971</v>
      </c>
      <c r="N1089" s="44" t="s">
        <v>501</v>
      </c>
      <c r="O1089" s="44" t="s">
        <v>501</v>
      </c>
      <c r="P1089" s="44" t="s">
        <v>501</v>
      </c>
      <c r="Q1089" s="44" t="s">
        <v>501</v>
      </c>
    </row>
    <row r="1090" spans="1:17" ht="18" customHeight="1">
      <c r="A1090">
        <v>4351</v>
      </c>
      <c r="B1090">
        <v>4351</v>
      </c>
      <c r="C1090" s="3">
        <v>41157</v>
      </c>
      <c r="D1090">
        <v>41202</v>
      </c>
      <c r="E1090" t="s">
        <v>1693</v>
      </c>
      <c r="F1090" t="s">
        <v>1541</v>
      </c>
      <c r="G1090" t="s">
        <v>7938</v>
      </c>
      <c r="H1090" s="44" t="s">
        <v>501</v>
      </c>
      <c r="I1090" s="44" t="s">
        <v>501</v>
      </c>
      <c r="J1090" t="s">
        <v>7972</v>
      </c>
      <c r="K1090" t="s">
        <v>7973</v>
      </c>
      <c r="L1090" t="s">
        <v>7941</v>
      </c>
      <c r="M1090" t="s">
        <v>7974</v>
      </c>
      <c r="N1090" s="44" t="s">
        <v>501</v>
      </c>
      <c r="O1090" s="44" t="s">
        <v>501</v>
      </c>
      <c r="P1090" s="44" t="s">
        <v>501</v>
      </c>
      <c r="Q1090" s="44" t="s">
        <v>501</v>
      </c>
    </row>
    <row r="1091" spans="1:17" ht="18" customHeight="1">
      <c r="A1091">
        <v>4350</v>
      </c>
      <c r="B1091">
        <v>4350</v>
      </c>
      <c r="C1091" s="3">
        <v>41157</v>
      </c>
      <c r="D1091">
        <v>41202</v>
      </c>
      <c r="E1091" t="s">
        <v>1693</v>
      </c>
      <c r="F1091" t="s">
        <v>1541</v>
      </c>
      <c r="G1091" t="s">
        <v>7938</v>
      </c>
      <c r="H1091" s="44" t="s">
        <v>501</v>
      </c>
      <c r="I1091" s="44" t="s">
        <v>501</v>
      </c>
      <c r="J1091" t="s">
        <v>7975</v>
      </c>
      <c r="K1091" t="s">
        <v>7976</v>
      </c>
      <c r="L1091" t="s">
        <v>7941</v>
      </c>
      <c r="M1091" t="s">
        <v>7977</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7978</v>
      </c>
      <c r="K1092" t="s">
        <v>7979</v>
      </c>
      <c r="L1092" t="s">
        <v>5345</v>
      </c>
      <c r="M1092" t="s">
        <v>7980</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7981</v>
      </c>
      <c r="K1093" t="s">
        <v>7982</v>
      </c>
      <c r="L1093" t="s">
        <v>5345</v>
      </c>
      <c r="M1093" t="s">
        <v>7983</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7984</v>
      </c>
      <c r="K1094" t="s">
        <v>7985</v>
      </c>
      <c r="L1094" t="s">
        <v>5345</v>
      </c>
      <c r="M1094" t="s">
        <v>7986</v>
      </c>
      <c r="N1094" s="44" t="s">
        <v>501</v>
      </c>
      <c r="O1094" s="44" t="s">
        <v>501</v>
      </c>
      <c r="P1094" s="44" t="s">
        <v>501</v>
      </c>
      <c r="Q1094" s="44" t="s">
        <v>501</v>
      </c>
    </row>
    <row r="1095" spans="1:17" ht="18" customHeight="1">
      <c r="A1095">
        <v>4346</v>
      </c>
      <c r="B1095">
        <v>4346</v>
      </c>
      <c r="C1095" s="3">
        <v>41157</v>
      </c>
      <c r="D1095">
        <v>41202</v>
      </c>
      <c r="E1095" t="s">
        <v>1693</v>
      </c>
      <c r="F1095" t="s">
        <v>1541</v>
      </c>
      <c r="G1095" t="s">
        <v>7987</v>
      </c>
      <c r="H1095" s="44" t="s">
        <v>501</v>
      </c>
      <c r="I1095" s="44" t="s">
        <v>501</v>
      </c>
      <c r="J1095" t="s">
        <v>7988</v>
      </c>
      <c r="K1095" t="s">
        <v>7989</v>
      </c>
      <c r="L1095" t="s">
        <v>7990</v>
      </c>
      <c r="M1095" t="s">
        <v>7991</v>
      </c>
      <c r="N1095" s="44" t="s">
        <v>501</v>
      </c>
      <c r="O1095" s="44" t="s">
        <v>501</v>
      </c>
      <c r="P1095" s="44" t="s">
        <v>501</v>
      </c>
      <c r="Q1095" s="44" t="s">
        <v>501</v>
      </c>
    </row>
    <row r="1096" spans="1:17" ht="18" customHeight="1">
      <c r="A1096">
        <v>4345</v>
      </c>
      <c r="B1096">
        <v>4345</v>
      </c>
      <c r="C1096" s="3">
        <v>41157</v>
      </c>
      <c r="D1096">
        <v>41202</v>
      </c>
      <c r="E1096" t="s">
        <v>1693</v>
      </c>
      <c r="F1096" t="s">
        <v>1541</v>
      </c>
      <c r="G1096" t="s">
        <v>7987</v>
      </c>
      <c r="H1096" s="44" t="s">
        <v>501</v>
      </c>
      <c r="I1096" s="44" t="s">
        <v>501</v>
      </c>
      <c r="J1096" t="s">
        <v>7992</v>
      </c>
      <c r="K1096" t="s">
        <v>7993</v>
      </c>
      <c r="L1096" t="s">
        <v>7994</v>
      </c>
      <c r="M1096" t="s">
        <v>7995</v>
      </c>
      <c r="N1096" s="44" t="s">
        <v>501</v>
      </c>
      <c r="O1096" s="44" t="s">
        <v>501</v>
      </c>
      <c r="P1096" s="44" t="s">
        <v>501</v>
      </c>
      <c r="Q1096" s="44" t="s">
        <v>501</v>
      </c>
    </row>
    <row r="1097" spans="1:17" ht="18" customHeight="1">
      <c r="A1097">
        <v>4344</v>
      </c>
      <c r="B1097">
        <v>4344</v>
      </c>
      <c r="C1097" s="3">
        <v>41157</v>
      </c>
      <c r="D1097">
        <v>41202</v>
      </c>
      <c r="E1097" t="s">
        <v>1693</v>
      </c>
      <c r="F1097" t="s">
        <v>1541</v>
      </c>
      <c r="G1097" t="s">
        <v>7856</v>
      </c>
      <c r="H1097" s="44" t="s">
        <v>501</v>
      </c>
      <c r="I1097" s="44" t="s">
        <v>501</v>
      </c>
      <c r="J1097" t="s">
        <v>7996</v>
      </c>
      <c r="K1097" t="s">
        <v>7997</v>
      </c>
      <c r="L1097" t="s">
        <v>7859</v>
      </c>
      <c r="M1097" t="s">
        <v>7998</v>
      </c>
      <c r="N1097" s="44" t="s">
        <v>501</v>
      </c>
      <c r="O1097" s="44" t="s">
        <v>501</v>
      </c>
      <c r="P1097" s="44" t="s">
        <v>501</v>
      </c>
      <c r="Q1097" s="44" t="s">
        <v>501</v>
      </c>
    </row>
    <row r="1098" spans="1:17" ht="18" customHeight="1">
      <c r="A1098">
        <v>4304</v>
      </c>
      <c r="B1098">
        <v>4304</v>
      </c>
      <c r="C1098" s="3">
        <v>41155</v>
      </c>
      <c r="D1098">
        <v>41200</v>
      </c>
      <c r="E1098" t="s">
        <v>1693</v>
      </c>
      <c r="F1098" t="s">
        <v>1541</v>
      </c>
      <c r="G1098" t="s">
        <v>7933</v>
      </c>
      <c r="H1098" s="44" t="s">
        <v>501</v>
      </c>
      <c r="I1098" s="44" t="s">
        <v>501</v>
      </c>
      <c r="J1098" t="s">
        <v>7999</v>
      </c>
      <c r="K1098" t="s">
        <v>8000</v>
      </c>
      <c r="L1098" t="s">
        <v>7936</v>
      </c>
      <c r="M1098" t="s">
        <v>8001</v>
      </c>
      <c r="N1098" s="44" t="s">
        <v>501</v>
      </c>
      <c r="O1098" s="44" t="s">
        <v>501</v>
      </c>
      <c r="P1098" s="44" t="s">
        <v>501</v>
      </c>
      <c r="Q1098" s="44" t="s">
        <v>501</v>
      </c>
    </row>
    <row r="1099" spans="1:17" ht="18" customHeight="1">
      <c r="A1099">
        <v>4303</v>
      </c>
      <c r="B1099">
        <v>4303</v>
      </c>
      <c r="C1099" s="3">
        <v>41155</v>
      </c>
      <c r="D1099">
        <v>41200</v>
      </c>
      <c r="E1099" t="s">
        <v>1693</v>
      </c>
      <c r="F1099" t="s">
        <v>1541</v>
      </c>
      <c r="G1099" t="s">
        <v>7933</v>
      </c>
      <c r="H1099" s="44" t="s">
        <v>501</v>
      </c>
      <c r="I1099" s="44" t="s">
        <v>501</v>
      </c>
      <c r="J1099" t="s">
        <v>8002</v>
      </c>
      <c r="K1099" t="s">
        <v>8003</v>
      </c>
      <c r="L1099" t="s">
        <v>7936</v>
      </c>
      <c r="M1099" t="s">
        <v>8004</v>
      </c>
      <c r="N1099" s="44" t="s">
        <v>501</v>
      </c>
      <c r="O1099" s="44" t="s">
        <v>501</v>
      </c>
      <c r="P1099" s="44" t="s">
        <v>501</v>
      </c>
      <c r="Q1099" s="44" t="s">
        <v>501</v>
      </c>
    </row>
    <row r="1100" spans="1:17" ht="18" customHeight="1">
      <c r="A1100">
        <v>4302</v>
      </c>
      <c r="B1100">
        <v>4302</v>
      </c>
      <c r="C1100" s="3">
        <v>41155</v>
      </c>
      <c r="D1100">
        <v>41200</v>
      </c>
      <c r="E1100" t="s">
        <v>1693</v>
      </c>
      <c r="F1100" t="s">
        <v>1541</v>
      </c>
      <c r="G1100" t="s">
        <v>7933</v>
      </c>
      <c r="H1100" s="44" t="s">
        <v>501</v>
      </c>
      <c r="I1100" s="44" t="s">
        <v>501</v>
      </c>
      <c r="J1100" t="s">
        <v>8005</v>
      </c>
      <c r="K1100" t="s">
        <v>8006</v>
      </c>
      <c r="L1100" t="s">
        <v>7936</v>
      </c>
      <c r="M1100" t="s">
        <v>8007</v>
      </c>
      <c r="N1100" s="44" t="s">
        <v>501</v>
      </c>
      <c r="O1100" s="44" t="s">
        <v>501</v>
      </c>
      <c r="P1100" s="44" t="s">
        <v>501</v>
      </c>
      <c r="Q1100" s="44" t="s">
        <v>501</v>
      </c>
    </row>
    <row r="1101" spans="1:17" ht="18" customHeight="1">
      <c r="A1101">
        <v>4307</v>
      </c>
      <c r="B1101">
        <v>4307</v>
      </c>
      <c r="C1101" s="3">
        <v>41155</v>
      </c>
      <c r="D1101">
        <v>41200</v>
      </c>
      <c r="E1101" t="s">
        <v>1693</v>
      </c>
      <c r="F1101" t="s">
        <v>1541</v>
      </c>
      <c r="G1101" t="s">
        <v>8008</v>
      </c>
      <c r="H1101" s="44" t="s">
        <v>501</v>
      </c>
      <c r="I1101" s="44" t="s">
        <v>501</v>
      </c>
      <c r="J1101" t="s">
        <v>8009</v>
      </c>
      <c r="K1101" t="s">
        <v>8010</v>
      </c>
      <c r="L1101" t="s">
        <v>8011</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8012</v>
      </c>
      <c r="K1102" t="s">
        <v>8013</v>
      </c>
      <c r="L1102" t="s">
        <v>8014</v>
      </c>
      <c r="M1102" t="s">
        <v>8015</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8016</v>
      </c>
      <c r="K1103" t="s">
        <v>8017</v>
      </c>
      <c r="L1103" t="s">
        <v>8014</v>
      </c>
      <c r="M1103" t="s">
        <v>8018</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8019</v>
      </c>
      <c r="K1104" t="s">
        <v>8020</v>
      </c>
      <c r="L1104" t="s">
        <v>8014</v>
      </c>
      <c r="M1104" t="s">
        <v>8021</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8022</v>
      </c>
      <c r="K1105" t="s">
        <v>8023</v>
      </c>
      <c r="L1105" t="s">
        <v>8014</v>
      </c>
      <c r="M1105" t="s">
        <v>8024</v>
      </c>
      <c r="N1105" s="44" t="s">
        <v>501</v>
      </c>
      <c r="O1105" s="44" t="s">
        <v>501</v>
      </c>
      <c r="P1105" s="44" t="s">
        <v>501</v>
      </c>
      <c r="Q1105" s="44" t="s">
        <v>501</v>
      </c>
    </row>
    <row r="1106" spans="1:17" ht="18" customHeight="1">
      <c r="A1106">
        <v>4290</v>
      </c>
      <c r="B1106">
        <v>4290</v>
      </c>
      <c r="C1106" s="3">
        <v>41157</v>
      </c>
      <c r="D1106">
        <v>41202</v>
      </c>
      <c r="E1106" t="s">
        <v>1693</v>
      </c>
      <c r="F1106" t="s">
        <v>1541</v>
      </c>
      <c r="G1106" t="s">
        <v>7577</v>
      </c>
      <c r="H1106" s="44" t="s">
        <v>501</v>
      </c>
      <c r="I1106" s="44" t="s">
        <v>501</v>
      </c>
      <c r="J1106" t="s">
        <v>7578</v>
      </c>
      <c r="K1106" t="s">
        <v>8025</v>
      </c>
      <c r="L1106" t="s">
        <v>7580</v>
      </c>
      <c r="M1106" t="s">
        <v>8026</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8027</v>
      </c>
      <c r="K1107" t="s">
        <v>8028</v>
      </c>
      <c r="L1107" t="s">
        <v>8014</v>
      </c>
      <c r="M1107" t="s">
        <v>8029</v>
      </c>
      <c r="N1107" s="44" t="s">
        <v>501</v>
      </c>
      <c r="O1107" s="44" t="s">
        <v>501</v>
      </c>
      <c r="P1107" s="44" t="s">
        <v>501</v>
      </c>
      <c r="Q1107" s="44" t="s">
        <v>501</v>
      </c>
    </row>
    <row r="1108" spans="1:17" ht="18" customHeight="1">
      <c r="A1108">
        <v>4291</v>
      </c>
      <c r="B1108">
        <v>4291</v>
      </c>
      <c r="C1108" s="3">
        <v>41157</v>
      </c>
      <c r="D1108">
        <v>41202</v>
      </c>
      <c r="E1108" t="s">
        <v>1693</v>
      </c>
      <c r="F1108" t="s">
        <v>1541</v>
      </c>
      <c r="G1108" t="s">
        <v>7577</v>
      </c>
      <c r="H1108" s="44" t="s">
        <v>501</v>
      </c>
      <c r="I1108" s="44" t="s">
        <v>501</v>
      </c>
      <c r="J1108" t="s">
        <v>7578</v>
      </c>
      <c r="K1108" t="s">
        <v>8030</v>
      </c>
      <c r="L1108" t="s">
        <v>7580</v>
      </c>
      <c r="M1108" t="s">
        <v>8031</v>
      </c>
      <c r="N1108" s="44" t="s">
        <v>501</v>
      </c>
      <c r="O1108" s="44" t="s">
        <v>501</v>
      </c>
      <c r="P1108" s="44" t="s">
        <v>501</v>
      </c>
      <c r="Q1108" s="44" t="s">
        <v>501</v>
      </c>
    </row>
    <row r="1109" spans="1:17" ht="18" customHeight="1">
      <c r="A1109">
        <v>4292</v>
      </c>
      <c r="B1109">
        <v>4292</v>
      </c>
      <c r="C1109" s="3">
        <v>41157</v>
      </c>
      <c r="D1109">
        <v>41202</v>
      </c>
      <c r="E1109" t="s">
        <v>1693</v>
      </c>
      <c r="F1109" t="s">
        <v>1541</v>
      </c>
      <c r="G1109" t="s">
        <v>7577</v>
      </c>
      <c r="H1109" s="44" t="s">
        <v>501</v>
      </c>
      <c r="I1109" s="44" t="s">
        <v>501</v>
      </c>
      <c r="J1109" t="s">
        <v>7578</v>
      </c>
      <c r="K1109" t="s">
        <v>8032</v>
      </c>
      <c r="L1109" t="s">
        <v>7580</v>
      </c>
      <c r="M1109" t="s">
        <v>8031</v>
      </c>
      <c r="N1109" s="44" t="s">
        <v>501</v>
      </c>
      <c r="O1109" s="44" t="s">
        <v>501</v>
      </c>
      <c r="P1109" s="44" t="s">
        <v>501</v>
      </c>
      <c r="Q1109" s="44" t="s">
        <v>501</v>
      </c>
    </row>
    <row r="1110" spans="1:17" ht="18" customHeight="1">
      <c r="A1110" t="s">
        <v>8206</v>
      </c>
      <c r="B1110">
        <v>3136</v>
      </c>
      <c r="C1110" s="3">
        <v>41157</v>
      </c>
      <c r="D1110">
        <v>41202</v>
      </c>
      <c r="E1110" t="s">
        <v>1693</v>
      </c>
      <c r="F1110" t="s">
        <v>1541</v>
      </c>
      <c r="G1110" t="s">
        <v>1314</v>
      </c>
      <c r="H1110" s="44" t="s">
        <v>501</v>
      </c>
      <c r="I1110" s="44" t="s">
        <v>501</v>
      </c>
      <c r="J1110" t="s">
        <v>2214</v>
      </c>
      <c r="K1110" t="s">
        <v>8033</v>
      </c>
      <c r="L1110" t="s">
        <v>5117</v>
      </c>
      <c r="M1110" t="s">
        <v>2216</v>
      </c>
      <c r="N1110" s="44" t="s">
        <v>501</v>
      </c>
      <c r="O1110" s="44" t="s">
        <v>501</v>
      </c>
      <c r="P1110" s="44" t="s">
        <v>501</v>
      </c>
      <c r="Q1110" s="44" t="s">
        <v>501</v>
      </c>
    </row>
    <row r="1111" spans="1:17" ht="18" customHeight="1">
      <c r="A1111" t="s">
        <v>8207</v>
      </c>
      <c r="B1111">
        <v>3118</v>
      </c>
      <c r="C1111" s="3">
        <v>41157</v>
      </c>
      <c r="D1111">
        <v>41202</v>
      </c>
      <c r="E1111" t="s">
        <v>1693</v>
      </c>
      <c r="F1111" t="s">
        <v>1541</v>
      </c>
      <c r="G1111" t="s">
        <v>2159</v>
      </c>
      <c r="H1111" s="44" t="s">
        <v>501</v>
      </c>
      <c r="I1111" s="44" t="s">
        <v>501</v>
      </c>
      <c r="J1111" t="s">
        <v>2160</v>
      </c>
      <c r="K1111" t="s">
        <v>8034</v>
      </c>
      <c r="L1111" t="s">
        <v>5095</v>
      </c>
      <c r="M1111" t="s">
        <v>8035</v>
      </c>
      <c r="N1111" s="44" t="s">
        <v>501</v>
      </c>
      <c r="O1111" s="44" t="s">
        <v>501</v>
      </c>
      <c r="P1111" s="44" t="s">
        <v>501</v>
      </c>
      <c r="Q1111" s="44" t="s">
        <v>501</v>
      </c>
    </row>
    <row r="1112" spans="1:17" ht="18" customHeight="1">
      <c r="A1112" t="s">
        <v>8208</v>
      </c>
      <c r="B1112">
        <v>3127</v>
      </c>
      <c r="C1112" s="3">
        <v>41157</v>
      </c>
      <c r="D1112">
        <v>41202</v>
      </c>
      <c r="E1112" t="s">
        <v>1693</v>
      </c>
      <c r="F1112" t="s">
        <v>1541</v>
      </c>
      <c r="G1112" t="s">
        <v>2186</v>
      </c>
      <c r="H1112" s="44" t="s">
        <v>501</v>
      </c>
      <c r="I1112" s="44" t="s">
        <v>501</v>
      </c>
      <c r="J1112" t="s">
        <v>2187</v>
      </c>
      <c r="K1112" t="s">
        <v>8036</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8209</v>
      </c>
      <c r="H1113" s="44" t="s">
        <v>501</v>
      </c>
      <c r="I1113" s="44">
        <v>41170</v>
      </c>
      <c r="J1113" t="s">
        <v>8210</v>
      </c>
      <c r="K1113" t="s">
        <v>8211</v>
      </c>
      <c r="L1113" t="s">
        <v>8212</v>
      </c>
      <c r="M1113" t="s">
        <v>8213</v>
      </c>
      <c r="N1113" s="44" t="s">
        <v>501</v>
      </c>
      <c r="O1113" s="44" t="s">
        <v>501</v>
      </c>
      <c r="P1113" s="44" t="s">
        <v>501</v>
      </c>
      <c r="Q1113" s="44" t="s">
        <v>501</v>
      </c>
    </row>
    <row r="1114" spans="1:17" ht="18" customHeight="1">
      <c r="A1114">
        <v>4439</v>
      </c>
      <c r="B1114">
        <v>4439</v>
      </c>
      <c r="C1114" s="3">
        <v>41163</v>
      </c>
      <c r="D1114">
        <v>41208</v>
      </c>
      <c r="E1114" t="s">
        <v>1605</v>
      </c>
      <c r="F1114" t="s">
        <v>1541</v>
      </c>
      <c r="G1114" t="s">
        <v>8209</v>
      </c>
      <c r="H1114" s="44" t="s">
        <v>501</v>
      </c>
      <c r="I1114" s="44">
        <v>41170</v>
      </c>
      <c r="J1114" t="s">
        <v>8214</v>
      </c>
      <c r="K1114" t="s">
        <v>8215</v>
      </c>
      <c r="L1114" t="s">
        <v>8212</v>
      </c>
      <c r="M1114" t="s">
        <v>8216</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8217</v>
      </c>
      <c r="K1115" t="s">
        <v>8218</v>
      </c>
      <c r="L1115" t="s">
        <v>5062</v>
      </c>
      <c r="M1115" t="s">
        <v>8219</v>
      </c>
      <c r="N1115" s="44" t="s">
        <v>501</v>
      </c>
      <c r="O1115" s="44" t="s">
        <v>501</v>
      </c>
      <c r="P1115" s="44" t="s">
        <v>501</v>
      </c>
      <c r="Q1115" s="44" t="s">
        <v>501</v>
      </c>
    </row>
    <row r="1116" spans="1:17" ht="18" customHeight="1">
      <c r="A1116">
        <v>4436</v>
      </c>
      <c r="B1116">
        <v>4436</v>
      </c>
      <c r="C1116" s="3">
        <v>41163</v>
      </c>
      <c r="D1116">
        <v>41208</v>
      </c>
      <c r="E1116" t="s">
        <v>1693</v>
      </c>
      <c r="F1116" t="s">
        <v>1541</v>
      </c>
      <c r="G1116" t="s">
        <v>2067</v>
      </c>
      <c r="H1116" s="44" t="s">
        <v>501</v>
      </c>
      <c r="I1116" s="44" t="s">
        <v>501</v>
      </c>
      <c r="J1116" t="s">
        <v>8217</v>
      </c>
      <c r="K1116" t="s">
        <v>8220</v>
      </c>
      <c r="L1116" t="s">
        <v>5062</v>
      </c>
      <c r="M1116" t="s">
        <v>8219</v>
      </c>
      <c r="N1116" s="44" t="s">
        <v>501</v>
      </c>
      <c r="O1116" s="44" t="s">
        <v>501</v>
      </c>
      <c r="P1116" s="44" t="s">
        <v>501</v>
      </c>
      <c r="Q1116" s="44" t="s">
        <v>501</v>
      </c>
    </row>
    <row r="1117" spans="1:17" ht="18" customHeight="1">
      <c r="A1117">
        <v>4434</v>
      </c>
      <c r="B1117">
        <v>4434</v>
      </c>
      <c r="C1117" s="3">
        <v>41163</v>
      </c>
      <c r="D1117">
        <v>41208</v>
      </c>
      <c r="E1117" t="s">
        <v>1605</v>
      </c>
      <c r="F1117" t="s">
        <v>1541</v>
      </c>
      <c r="G1117" t="s">
        <v>8221</v>
      </c>
      <c r="H1117" s="44" t="s">
        <v>501</v>
      </c>
      <c r="I1117" s="44">
        <v>41170</v>
      </c>
      <c r="J1117" t="s">
        <v>8222</v>
      </c>
      <c r="K1117" t="s">
        <v>8223</v>
      </c>
      <c r="L1117" t="s">
        <v>8224</v>
      </c>
      <c r="M1117" t="s">
        <v>8225</v>
      </c>
      <c r="N1117" s="44" t="s">
        <v>501</v>
      </c>
      <c r="O1117" s="44" t="s">
        <v>501</v>
      </c>
      <c r="P1117" s="44" t="s">
        <v>501</v>
      </c>
      <c r="Q1117" s="44" t="s">
        <v>501</v>
      </c>
    </row>
    <row r="1118" spans="1:17" ht="18" customHeight="1">
      <c r="A1118">
        <v>4435</v>
      </c>
      <c r="B1118">
        <v>4435</v>
      </c>
      <c r="C1118" s="3">
        <v>41163</v>
      </c>
      <c r="D1118">
        <v>41208</v>
      </c>
      <c r="E1118" t="s">
        <v>1605</v>
      </c>
      <c r="F1118" t="s">
        <v>1541</v>
      </c>
      <c r="G1118" t="s">
        <v>8221</v>
      </c>
      <c r="H1118" s="44" t="s">
        <v>501</v>
      </c>
      <c r="I1118" s="44">
        <v>41170</v>
      </c>
      <c r="J1118" t="s">
        <v>8226</v>
      </c>
      <c r="K1118" t="s">
        <v>8227</v>
      </c>
      <c r="L1118" t="s">
        <v>8224</v>
      </c>
      <c r="M1118" t="s">
        <v>8228</v>
      </c>
      <c r="N1118" s="44" t="s">
        <v>501</v>
      </c>
      <c r="O1118" s="44" t="s">
        <v>501</v>
      </c>
      <c r="P1118" s="44" t="s">
        <v>501</v>
      </c>
      <c r="Q1118" s="44" t="s">
        <v>501</v>
      </c>
    </row>
    <row r="1119" spans="1:17" ht="18" customHeight="1">
      <c r="A1119">
        <v>4433</v>
      </c>
      <c r="B1119">
        <v>4433</v>
      </c>
      <c r="C1119" s="3">
        <v>41163</v>
      </c>
      <c r="D1119">
        <v>41208</v>
      </c>
      <c r="E1119" t="s">
        <v>1605</v>
      </c>
      <c r="F1119" t="s">
        <v>1541</v>
      </c>
      <c r="G1119" t="s">
        <v>8221</v>
      </c>
      <c r="H1119" s="44" t="s">
        <v>501</v>
      </c>
      <c r="I1119" s="44">
        <v>41170</v>
      </c>
      <c r="J1119" t="s">
        <v>8229</v>
      </c>
      <c r="K1119" t="s">
        <v>8230</v>
      </c>
      <c r="L1119" t="s">
        <v>8224</v>
      </c>
      <c r="M1119" t="s">
        <v>8231</v>
      </c>
      <c r="N1119" s="44" t="s">
        <v>501</v>
      </c>
      <c r="O1119" s="44" t="s">
        <v>501</v>
      </c>
      <c r="P1119" s="44" t="s">
        <v>501</v>
      </c>
      <c r="Q1119" s="44" t="s">
        <v>501</v>
      </c>
    </row>
    <row r="1120" spans="1:17" ht="18" customHeight="1">
      <c r="A1120">
        <v>4432</v>
      </c>
      <c r="B1120">
        <v>4432</v>
      </c>
      <c r="C1120" s="3">
        <v>41163</v>
      </c>
      <c r="D1120">
        <v>41208</v>
      </c>
      <c r="E1120" t="s">
        <v>1693</v>
      </c>
      <c r="F1120" t="s">
        <v>1541</v>
      </c>
      <c r="G1120" t="s">
        <v>2354</v>
      </c>
      <c r="H1120" s="44" t="s">
        <v>501</v>
      </c>
      <c r="I1120" s="44" t="s">
        <v>501</v>
      </c>
      <c r="J1120" t="s">
        <v>8232</v>
      </c>
      <c r="K1120" t="s">
        <v>8233</v>
      </c>
      <c r="L1120" t="s">
        <v>5128</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8234</v>
      </c>
      <c r="H1121" s="44" t="s">
        <v>501</v>
      </c>
      <c r="I1121" s="44" t="s">
        <v>501</v>
      </c>
      <c r="J1121" t="s">
        <v>8235</v>
      </c>
      <c r="K1121" t="s">
        <v>8236</v>
      </c>
      <c r="L1121" t="s">
        <v>8237</v>
      </c>
      <c r="M1121" t="s">
        <v>8238</v>
      </c>
      <c r="N1121" s="44" t="s">
        <v>501</v>
      </c>
      <c r="O1121" s="44" t="s">
        <v>501</v>
      </c>
      <c r="P1121" s="44" t="s">
        <v>501</v>
      </c>
      <c r="Q1121" s="44" t="s">
        <v>501</v>
      </c>
    </row>
    <row r="1122" spans="1:17" ht="18" customHeight="1">
      <c r="A1122">
        <v>4417</v>
      </c>
      <c r="B1122">
        <v>4417</v>
      </c>
      <c r="C1122" s="3">
        <v>41163</v>
      </c>
      <c r="D1122">
        <v>41208</v>
      </c>
      <c r="E1122" t="s">
        <v>1693</v>
      </c>
      <c r="F1122" t="s">
        <v>1541</v>
      </c>
      <c r="G1122" t="s">
        <v>8239</v>
      </c>
      <c r="H1122" s="44" t="s">
        <v>501</v>
      </c>
      <c r="I1122" s="44" t="s">
        <v>501</v>
      </c>
      <c r="J1122" t="s">
        <v>8240</v>
      </c>
      <c r="K1122" t="s">
        <v>8241</v>
      </c>
      <c r="L1122" t="s">
        <v>8242</v>
      </c>
      <c r="M1122" t="s">
        <v>8243</v>
      </c>
      <c r="N1122" s="44" t="s">
        <v>501</v>
      </c>
      <c r="O1122" s="44" t="s">
        <v>501</v>
      </c>
      <c r="P1122" s="44" t="s">
        <v>501</v>
      </c>
      <c r="Q1122" s="44" t="s">
        <v>501</v>
      </c>
    </row>
    <row r="1123" spans="1:17" ht="18" customHeight="1">
      <c r="A1123">
        <v>4426</v>
      </c>
      <c r="B1123">
        <v>4426</v>
      </c>
      <c r="C1123" s="3">
        <v>41163</v>
      </c>
      <c r="D1123">
        <v>41208</v>
      </c>
      <c r="E1123" t="s">
        <v>1693</v>
      </c>
      <c r="F1123" t="s">
        <v>1541</v>
      </c>
      <c r="G1123" t="s">
        <v>8239</v>
      </c>
      <c r="H1123" s="44" t="s">
        <v>501</v>
      </c>
      <c r="I1123" s="44" t="s">
        <v>501</v>
      </c>
      <c r="J1123" t="s">
        <v>8244</v>
      </c>
      <c r="K1123" t="s">
        <v>8245</v>
      </c>
      <c r="L1123" t="s">
        <v>8246</v>
      </c>
      <c r="M1123" t="s">
        <v>8247</v>
      </c>
      <c r="N1123" s="44" t="s">
        <v>501</v>
      </c>
      <c r="O1123" s="44" t="s">
        <v>501</v>
      </c>
      <c r="P1123" s="44" t="s">
        <v>501</v>
      </c>
      <c r="Q1123" s="44" t="s">
        <v>501</v>
      </c>
    </row>
    <row r="1124" spans="1:17" ht="18" customHeight="1">
      <c r="A1124">
        <v>4416</v>
      </c>
      <c r="B1124">
        <v>4416</v>
      </c>
      <c r="C1124" s="3">
        <v>41165</v>
      </c>
      <c r="D1124">
        <v>41210</v>
      </c>
      <c r="E1124" t="s">
        <v>1693</v>
      </c>
      <c r="F1124" t="s">
        <v>1541</v>
      </c>
      <c r="G1124" t="s">
        <v>8239</v>
      </c>
      <c r="H1124" s="44" t="s">
        <v>501</v>
      </c>
      <c r="I1124" s="44" t="s">
        <v>501</v>
      </c>
      <c r="J1124" t="s">
        <v>8248</v>
      </c>
      <c r="K1124" t="s">
        <v>8249</v>
      </c>
      <c r="L1124" t="s">
        <v>8246</v>
      </c>
      <c r="M1124" t="s">
        <v>8250</v>
      </c>
      <c r="N1124" s="44" t="s">
        <v>501</v>
      </c>
      <c r="O1124" s="44" t="s">
        <v>501</v>
      </c>
      <c r="P1124" s="44" t="s">
        <v>501</v>
      </c>
      <c r="Q1124" s="44" t="s">
        <v>501</v>
      </c>
    </row>
    <row r="1125" spans="1:17" ht="18" customHeight="1">
      <c r="A1125">
        <v>4419</v>
      </c>
      <c r="B1125">
        <v>4419</v>
      </c>
      <c r="C1125" s="3">
        <v>41165</v>
      </c>
      <c r="D1125">
        <v>41210</v>
      </c>
      <c r="E1125" t="s">
        <v>1693</v>
      </c>
      <c r="F1125" t="s">
        <v>1541</v>
      </c>
      <c r="G1125" t="s">
        <v>8239</v>
      </c>
      <c r="H1125" s="44" t="s">
        <v>501</v>
      </c>
      <c r="I1125" s="44" t="s">
        <v>501</v>
      </c>
      <c r="J1125" t="s">
        <v>8251</v>
      </c>
      <c r="K1125" t="s">
        <v>8252</v>
      </c>
      <c r="L1125" t="s">
        <v>8253</v>
      </c>
      <c r="M1125" t="s">
        <v>8254</v>
      </c>
      <c r="N1125" s="44" t="s">
        <v>501</v>
      </c>
      <c r="O1125" s="44" t="s">
        <v>501</v>
      </c>
      <c r="P1125" s="44" t="s">
        <v>501</v>
      </c>
      <c r="Q1125" s="44" t="s">
        <v>501</v>
      </c>
    </row>
    <row r="1126" spans="1:17" ht="18" customHeight="1">
      <c r="A1126">
        <v>4415</v>
      </c>
      <c r="B1126">
        <v>4415</v>
      </c>
      <c r="C1126" s="3">
        <v>41165</v>
      </c>
      <c r="D1126">
        <v>41210</v>
      </c>
      <c r="E1126" t="s">
        <v>1693</v>
      </c>
      <c r="F1126" t="s">
        <v>1541</v>
      </c>
      <c r="G1126" t="s">
        <v>8239</v>
      </c>
      <c r="H1126" s="44" t="s">
        <v>501</v>
      </c>
      <c r="I1126" s="44" t="s">
        <v>501</v>
      </c>
      <c r="J1126" t="s">
        <v>8255</v>
      </c>
      <c r="K1126" t="s">
        <v>8256</v>
      </c>
      <c r="L1126" t="s">
        <v>8257</v>
      </c>
      <c r="M1126" t="s">
        <v>8258</v>
      </c>
      <c r="N1126" s="44" t="s">
        <v>501</v>
      </c>
      <c r="O1126" s="44" t="s">
        <v>501</v>
      </c>
      <c r="P1126" s="44" t="s">
        <v>501</v>
      </c>
      <c r="Q1126" s="44" t="s">
        <v>501</v>
      </c>
    </row>
    <row r="1127" spans="1:17" ht="18" customHeight="1">
      <c r="A1127">
        <v>4431</v>
      </c>
      <c r="B1127">
        <v>4431</v>
      </c>
      <c r="C1127" s="3">
        <v>41165</v>
      </c>
      <c r="D1127">
        <v>41210</v>
      </c>
      <c r="E1127" t="s">
        <v>1693</v>
      </c>
      <c r="F1127" t="s">
        <v>1541</v>
      </c>
      <c r="G1127" t="s">
        <v>8239</v>
      </c>
      <c r="H1127" s="44" t="s">
        <v>501</v>
      </c>
      <c r="I1127" s="44" t="s">
        <v>501</v>
      </c>
      <c r="J1127" t="s">
        <v>8259</v>
      </c>
      <c r="K1127" t="s">
        <v>8260</v>
      </c>
      <c r="L1127" t="s">
        <v>8246</v>
      </c>
      <c r="M1127" t="s">
        <v>8261</v>
      </c>
      <c r="N1127" s="44" t="s">
        <v>501</v>
      </c>
      <c r="O1127" s="44" t="s">
        <v>501</v>
      </c>
      <c r="P1127" s="44" t="s">
        <v>501</v>
      </c>
      <c r="Q1127" s="44" t="s">
        <v>501</v>
      </c>
    </row>
    <row r="1128" spans="1:17" ht="18" customHeight="1">
      <c r="A1128">
        <v>4427</v>
      </c>
      <c r="B1128">
        <v>4427</v>
      </c>
      <c r="C1128" s="3">
        <v>41165</v>
      </c>
      <c r="D1128">
        <v>41210</v>
      </c>
      <c r="E1128" t="s">
        <v>1693</v>
      </c>
      <c r="F1128" t="s">
        <v>1541</v>
      </c>
      <c r="G1128" t="s">
        <v>8239</v>
      </c>
      <c r="H1128" s="44" t="s">
        <v>501</v>
      </c>
      <c r="I1128" s="44" t="s">
        <v>501</v>
      </c>
      <c r="J1128" t="s">
        <v>8262</v>
      </c>
      <c r="K1128" t="s">
        <v>8263</v>
      </c>
      <c r="L1128" t="s">
        <v>8264</v>
      </c>
      <c r="M1128" t="s">
        <v>8265</v>
      </c>
      <c r="N1128" s="44" t="s">
        <v>501</v>
      </c>
      <c r="O1128" s="44" t="s">
        <v>501</v>
      </c>
      <c r="P1128" s="44" t="s">
        <v>501</v>
      </c>
      <c r="Q1128" s="44" t="s">
        <v>501</v>
      </c>
    </row>
    <row r="1129" spans="1:17" ht="18" customHeight="1">
      <c r="A1129">
        <v>4430</v>
      </c>
      <c r="B1129">
        <v>4430</v>
      </c>
      <c r="C1129" s="3">
        <v>41165</v>
      </c>
      <c r="D1129">
        <v>41210</v>
      </c>
      <c r="E1129" t="s">
        <v>1693</v>
      </c>
      <c r="F1129" t="s">
        <v>1541</v>
      </c>
      <c r="G1129" t="s">
        <v>8239</v>
      </c>
      <c r="H1129" s="44" t="s">
        <v>501</v>
      </c>
      <c r="I1129" s="44" t="s">
        <v>501</v>
      </c>
      <c r="J1129" t="s">
        <v>8266</v>
      </c>
      <c r="K1129" t="s">
        <v>8267</v>
      </c>
      <c r="L1129" t="s">
        <v>8268</v>
      </c>
      <c r="M1129" t="s">
        <v>8269</v>
      </c>
      <c r="N1129" s="44" t="s">
        <v>501</v>
      </c>
      <c r="O1129" s="44" t="s">
        <v>501</v>
      </c>
      <c r="P1129" s="44" t="s">
        <v>501</v>
      </c>
      <c r="Q1129" s="44" t="s">
        <v>501</v>
      </c>
    </row>
    <row r="1130" spans="1:17" ht="18" customHeight="1">
      <c r="A1130">
        <v>4429</v>
      </c>
      <c r="B1130">
        <v>4429</v>
      </c>
      <c r="C1130" s="3">
        <v>41165</v>
      </c>
      <c r="D1130">
        <v>41210</v>
      </c>
      <c r="E1130" t="s">
        <v>1693</v>
      </c>
      <c r="F1130" t="s">
        <v>1541</v>
      </c>
      <c r="G1130" t="s">
        <v>8239</v>
      </c>
      <c r="H1130" s="44" t="s">
        <v>501</v>
      </c>
      <c r="I1130" s="44" t="s">
        <v>501</v>
      </c>
      <c r="J1130" t="s">
        <v>8270</v>
      </c>
      <c r="K1130" t="s">
        <v>8271</v>
      </c>
      <c r="L1130" t="s">
        <v>8246</v>
      </c>
      <c r="M1130" t="s">
        <v>8272</v>
      </c>
      <c r="N1130" s="44" t="s">
        <v>501</v>
      </c>
      <c r="O1130" s="44" t="s">
        <v>501</v>
      </c>
      <c r="P1130" s="44" t="s">
        <v>501</v>
      </c>
      <c r="Q1130" s="44" t="s">
        <v>501</v>
      </c>
    </row>
    <row r="1131" spans="1:17" ht="18" customHeight="1">
      <c r="A1131">
        <v>4428</v>
      </c>
      <c r="B1131">
        <v>4428</v>
      </c>
      <c r="C1131" s="3">
        <v>41165</v>
      </c>
      <c r="D1131">
        <v>41210</v>
      </c>
      <c r="E1131" t="s">
        <v>1693</v>
      </c>
      <c r="F1131" t="s">
        <v>1541</v>
      </c>
      <c r="G1131" t="s">
        <v>8239</v>
      </c>
      <c r="H1131" s="44" t="s">
        <v>501</v>
      </c>
      <c r="I1131" s="44" t="s">
        <v>501</v>
      </c>
      <c r="J1131" t="s">
        <v>8273</v>
      </c>
      <c r="K1131" t="s">
        <v>8274</v>
      </c>
      <c r="L1131" t="s">
        <v>8246</v>
      </c>
      <c r="M1131" t="s">
        <v>8275</v>
      </c>
      <c r="N1131" s="44" t="s">
        <v>501</v>
      </c>
      <c r="O1131" s="44" t="s">
        <v>501</v>
      </c>
      <c r="P1131" s="44" t="s">
        <v>501</v>
      </c>
      <c r="Q1131" s="44" t="s">
        <v>501</v>
      </c>
    </row>
    <row r="1132" spans="1:17" ht="18" customHeight="1">
      <c r="A1132">
        <v>4418</v>
      </c>
      <c r="B1132">
        <v>4418</v>
      </c>
      <c r="C1132" s="3">
        <v>41165</v>
      </c>
      <c r="D1132">
        <v>41210</v>
      </c>
      <c r="E1132" t="s">
        <v>1693</v>
      </c>
      <c r="F1132" t="s">
        <v>1541</v>
      </c>
      <c r="G1132" t="s">
        <v>8239</v>
      </c>
      <c r="H1132" s="44" t="s">
        <v>501</v>
      </c>
      <c r="I1132" s="44" t="s">
        <v>501</v>
      </c>
      <c r="J1132" t="s">
        <v>8276</v>
      </c>
      <c r="K1132" t="s">
        <v>8277</v>
      </c>
      <c r="L1132" t="s">
        <v>8242</v>
      </c>
      <c r="M1132" t="s">
        <v>8278</v>
      </c>
      <c r="N1132" s="44" t="s">
        <v>501</v>
      </c>
      <c r="O1132" s="44" t="s">
        <v>501</v>
      </c>
      <c r="P1132" s="44" t="s">
        <v>501</v>
      </c>
      <c r="Q1132" s="44" t="s">
        <v>501</v>
      </c>
    </row>
    <row r="1133" spans="1:17" ht="18" customHeight="1">
      <c r="A1133">
        <v>4425</v>
      </c>
      <c r="B1133">
        <v>4425</v>
      </c>
      <c r="C1133" s="3">
        <v>41165</v>
      </c>
      <c r="D1133">
        <v>41210</v>
      </c>
      <c r="E1133" t="s">
        <v>1693</v>
      </c>
      <c r="F1133" t="s">
        <v>1541</v>
      </c>
      <c r="G1133" t="s">
        <v>8239</v>
      </c>
      <c r="H1133" s="44" t="s">
        <v>501</v>
      </c>
      <c r="I1133" s="44" t="s">
        <v>501</v>
      </c>
      <c r="J1133" t="s">
        <v>8279</v>
      </c>
      <c r="K1133" t="s">
        <v>8280</v>
      </c>
      <c r="L1133" t="s">
        <v>8281</v>
      </c>
      <c r="M1133" t="s">
        <v>8282</v>
      </c>
      <c r="N1133" s="44" t="s">
        <v>501</v>
      </c>
      <c r="O1133" s="44" t="s">
        <v>501</v>
      </c>
      <c r="P1133" s="44" t="s">
        <v>501</v>
      </c>
      <c r="Q1133" s="44" t="s">
        <v>501</v>
      </c>
    </row>
    <row r="1134" spans="1:17" ht="18" customHeight="1">
      <c r="A1134">
        <v>4424</v>
      </c>
      <c r="B1134">
        <v>4424</v>
      </c>
      <c r="C1134" s="3">
        <v>41165</v>
      </c>
      <c r="D1134">
        <v>41210</v>
      </c>
      <c r="E1134" t="s">
        <v>1693</v>
      </c>
      <c r="F1134" t="s">
        <v>1541</v>
      </c>
      <c r="G1134" t="s">
        <v>8239</v>
      </c>
      <c r="H1134" s="44" t="s">
        <v>501</v>
      </c>
      <c r="I1134" s="44" t="s">
        <v>501</v>
      </c>
      <c r="J1134" t="s">
        <v>8283</v>
      </c>
      <c r="K1134" t="s">
        <v>8284</v>
      </c>
      <c r="L1134" t="s">
        <v>8285</v>
      </c>
      <c r="M1134" t="s">
        <v>8286</v>
      </c>
      <c r="N1134" s="44" t="s">
        <v>501</v>
      </c>
      <c r="O1134" s="44" t="s">
        <v>501</v>
      </c>
      <c r="P1134" s="44" t="s">
        <v>501</v>
      </c>
      <c r="Q1134" s="44" t="s">
        <v>501</v>
      </c>
    </row>
    <row r="1135" spans="1:17" ht="18" customHeight="1">
      <c r="A1135">
        <v>4423</v>
      </c>
      <c r="B1135">
        <v>4423</v>
      </c>
      <c r="C1135" s="3">
        <v>41165</v>
      </c>
      <c r="D1135">
        <v>41165</v>
      </c>
      <c r="E1135" t="s">
        <v>1693</v>
      </c>
      <c r="F1135" t="s">
        <v>1541</v>
      </c>
      <c r="G1135" t="s">
        <v>8239</v>
      </c>
      <c r="H1135" s="44" t="s">
        <v>501</v>
      </c>
      <c r="I1135" s="44" t="s">
        <v>501</v>
      </c>
      <c r="J1135" t="s">
        <v>8283</v>
      </c>
      <c r="K1135" t="s">
        <v>8284</v>
      </c>
      <c r="L1135" t="s">
        <v>8285</v>
      </c>
      <c r="M1135" t="s">
        <v>8286</v>
      </c>
      <c r="N1135" s="44" t="s">
        <v>501</v>
      </c>
      <c r="O1135" s="44" t="s">
        <v>501</v>
      </c>
      <c r="P1135" s="44" t="s">
        <v>501</v>
      </c>
      <c r="Q1135" s="44" t="s">
        <v>501</v>
      </c>
    </row>
    <row r="1136" spans="1:17" ht="18" customHeight="1">
      <c r="A1136">
        <v>4422</v>
      </c>
      <c r="B1136">
        <v>4422</v>
      </c>
      <c r="C1136" s="3">
        <v>41165</v>
      </c>
      <c r="D1136">
        <v>41210</v>
      </c>
      <c r="E1136" t="s">
        <v>1693</v>
      </c>
      <c r="F1136" t="s">
        <v>1541</v>
      </c>
      <c r="G1136" t="s">
        <v>8239</v>
      </c>
      <c r="H1136" s="44" t="s">
        <v>501</v>
      </c>
      <c r="I1136" s="44" t="s">
        <v>501</v>
      </c>
      <c r="J1136" t="s">
        <v>8287</v>
      </c>
      <c r="K1136" t="s">
        <v>8288</v>
      </c>
      <c r="L1136" t="s">
        <v>8289</v>
      </c>
      <c r="M1136" t="s">
        <v>8290</v>
      </c>
      <c r="N1136" s="44" t="s">
        <v>501</v>
      </c>
      <c r="O1136" s="44" t="s">
        <v>501</v>
      </c>
      <c r="P1136" s="44" t="s">
        <v>501</v>
      </c>
      <c r="Q1136" s="44" t="s">
        <v>501</v>
      </c>
    </row>
    <row r="1137" spans="1:17" ht="18" customHeight="1">
      <c r="A1137">
        <v>4421</v>
      </c>
      <c r="B1137">
        <v>4421</v>
      </c>
      <c r="C1137" s="3">
        <v>41165</v>
      </c>
      <c r="D1137">
        <v>41210</v>
      </c>
      <c r="E1137" t="s">
        <v>1693</v>
      </c>
      <c r="F1137" t="s">
        <v>1541</v>
      </c>
      <c r="G1137" t="s">
        <v>8239</v>
      </c>
      <c r="H1137" s="44" t="s">
        <v>501</v>
      </c>
      <c r="I1137" s="44" t="s">
        <v>501</v>
      </c>
      <c r="J1137" t="s">
        <v>8291</v>
      </c>
      <c r="K1137" t="s">
        <v>8292</v>
      </c>
      <c r="L1137" t="s">
        <v>8293</v>
      </c>
      <c r="M1137" t="s">
        <v>8294</v>
      </c>
      <c r="N1137" s="44" t="s">
        <v>501</v>
      </c>
      <c r="O1137" s="44" t="s">
        <v>501</v>
      </c>
      <c r="P1137" s="44" t="s">
        <v>501</v>
      </c>
      <c r="Q1137" s="44" t="s">
        <v>501</v>
      </c>
    </row>
    <row r="1138" spans="1:17" ht="18" customHeight="1">
      <c r="A1138">
        <v>4420</v>
      </c>
      <c r="B1138">
        <v>4420</v>
      </c>
      <c r="C1138" s="3">
        <v>41165</v>
      </c>
      <c r="D1138">
        <v>41210</v>
      </c>
      <c r="E1138" t="s">
        <v>1693</v>
      </c>
      <c r="F1138" t="s">
        <v>1541</v>
      </c>
      <c r="G1138" t="s">
        <v>8239</v>
      </c>
      <c r="H1138" s="44" t="s">
        <v>501</v>
      </c>
      <c r="I1138" s="44" t="s">
        <v>501</v>
      </c>
      <c r="J1138" t="s">
        <v>8295</v>
      </c>
      <c r="K1138" t="s">
        <v>8296</v>
      </c>
      <c r="L1138" t="s">
        <v>8297</v>
      </c>
      <c r="M1138" t="s">
        <v>8298</v>
      </c>
      <c r="N1138" s="44" t="s">
        <v>501</v>
      </c>
      <c r="O1138" s="44" t="s">
        <v>501</v>
      </c>
      <c r="P1138" s="44" t="s">
        <v>501</v>
      </c>
      <c r="Q1138" s="44" t="s">
        <v>501</v>
      </c>
    </row>
    <row r="1139" spans="1:17" ht="18" customHeight="1">
      <c r="A1139">
        <v>4414</v>
      </c>
      <c r="B1139">
        <v>4414</v>
      </c>
      <c r="C1139" s="3">
        <v>41165</v>
      </c>
      <c r="D1139">
        <v>41210</v>
      </c>
      <c r="E1139" t="s">
        <v>1693</v>
      </c>
      <c r="F1139" t="s">
        <v>1541</v>
      </c>
      <c r="G1139" t="s">
        <v>8239</v>
      </c>
      <c r="H1139" s="44" t="s">
        <v>501</v>
      </c>
      <c r="I1139" s="44" t="s">
        <v>501</v>
      </c>
      <c r="J1139" t="s">
        <v>8299</v>
      </c>
      <c r="K1139" t="s">
        <v>8300</v>
      </c>
      <c r="L1139" t="s">
        <v>8246</v>
      </c>
      <c r="M1139" t="s">
        <v>8301</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8302</v>
      </c>
      <c r="K1140" t="s">
        <v>8303</v>
      </c>
      <c r="L1140" t="s">
        <v>8304</v>
      </c>
      <c r="M1140" t="s">
        <v>8305</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8306</v>
      </c>
      <c r="K1141" t="s">
        <v>8307</v>
      </c>
      <c r="L1141" t="s">
        <v>8304</v>
      </c>
      <c r="M1141" t="s">
        <v>8308</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8309</v>
      </c>
      <c r="K1142" t="s">
        <v>8310</v>
      </c>
      <c r="L1142" t="s">
        <v>8304</v>
      </c>
      <c r="M1142" t="s">
        <v>8311</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8312</v>
      </c>
      <c r="K1143" t="s">
        <v>8313</v>
      </c>
      <c r="L1143" t="s">
        <v>5064</v>
      </c>
      <c r="M1143" t="s">
        <v>8314</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8315</v>
      </c>
      <c r="K1144" t="s">
        <v>8316</v>
      </c>
      <c r="L1144" t="s">
        <v>5015</v>
      </c>
      <c r="M1144" t="s">
        <v>8317</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8318</v>
      </c>
      <c r="K1145" t="s">
        <v>8319</v>
      </c>
      <c r="L1145" t="s">
        <v>5076</v>
      </c>
      <c r="M1145" t="s">
        <v>8320</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8321</v>
      </c>
      <c r="K1146" t="s">
        <v>8322</v>
      </c>
      <c r="L1146" t="s">
        <v>8323</v>
      </c>
      <c r="M1146" t="s">
        <v>8324</v>
      </c>
      <c r="N1146" s="44" t="s">
        <v>501</v>
      </c>
      <c r="O1146" s="44" t="s">
        <v>501</v>
      </c>
      <c r="P1146" s="44" t="s">
        <v>501</v>
      </c>
      <c r="Q1146" s="44" t="s">
        <v>501</v>
      </c>
    </row>
    <row r="1147" spans="1:17" ht="18" customHeight="1">
      <c r="A1147">
        <v>4397</v>
      </c>
      <c r="B1147">
        <v>4397</v>
      </c>
      <c r="C1147" s="3">
        <v>41165</v>
      </c>
      <c r="D1147">
        <v>41210</v>
      </c>
      <c r="E1147" t="s">
        <v>1693</v>
      </c>
      <c r="F1147" t="s">
        <v>1541</v>
      </c>
      <c r="G1147" t="s">
        <v>1308</v>
      </c>
      <c r="H1147" s="44" t="s">
        <v>501</v>
      </c>
      <c r="I1147" s="44" t="s">
        <v>501</v>
      </c>
      <c r="J1147" t="s">
        <v>8325</v>
      </c>
      <c r="K1147" t="s">
        <v>8326</v>
      </c>
      <c r="L1147" t="s">
        <v>5114</v>
      </c>
      <c r="M1147" t="s">
        <v>8327</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8328</v>
      </c>
      <c r="K1148" t="s">
        <v>8329</v>
      </c>
      <c r="L1148" t="s">
        <v>5103</v>
      </c>
      <c r="M1148" t="s">
        <v>8330</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8328</v>
      </c>
      <c r="K1149" t="s">
        <v>8331</v>
      </c>
      <c r="L1149" t="s">
        <v>5103</v>
      </c>
      <c r="M1149" t="s">
        <v>8332</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8328</v>
      </c>
      <c r="K1150" t="s">
        <v>8333</v>
      </c>
      <c r="L1150" t="s">
        <v>5103</v>
      </c>
      <c r="M1150" t="s">
        <v>8330</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8328</v>
      </c>
      <c r="K1151" t="s">
        <v>8334</v>
      </c>
      <c r="L1151" t="s">
        <v>5103</v>
      </c>
      <c r="M1151" t="s">
        <v>8335</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8328</v>
      </c>
      <c r="K1152" t="s">
        <v>8336</v>
      </c>
      <c r="L1152" t="s">
        <v>8337</v>
      </c>
      <c r="M1152" t="s">
        <v>8330</v>
      </c>
      <c r="N1152" s="44" t="s">
        <v>501</v>
      </c>
      <c r="O1152" s="44" t="s">
        <v>501</v>
      </c>
      <c r="P1152" s="44" t="s">
        <v>501</v>
      </c>
      <c r="Q1152" s="44" t="s">
        <v>501</v>
      </c>
    </row>
    <row r="1153" spans="1:17" ht="18" customHeight="1">
      <c r="A1153">
        <v>4391</v>
      </c>
      <c r="B1153">
        <v>4391</v>
      </c>
      <c r="C1153" s="3">
        <v>41165</v>
      </c>
      <c r="D1153">
        <v>41210</v>
      </c>
      <c r="E1153" t="s">
        <v>1605</v>
      </c>
      <c r="F1153" t="s">
        <v>1541</v>
      </c>
      <c r="G1153" t="s">
        <v>8338</v>
      </c>
      <c r="H1153" s="44" t="s">
        <v>501</v>
      </c>
      <c r="I1153" s="44">
        <v>41170</v>
      </c>
      <c r="J1153" t="s">
        <v>8339</v>
      </c>
      <c r="K1153" t="s">
        <v>8340</v>
      </c>
      <c r="L1153" t="s">
        <v>8341</v>
      </c>
      <c r="M1153" t="s">
        <v>8342</v>
      </c>
      <c r="N1153" s="44" t="s">
        <v>501</v>
      </c>
      <c r="O1153" s="44" t="s">
        <v>501</v>
      </c>
      <c r="P1153" s="44" t="s">
        <v>501</v>
      </c>
      <c r="Q1153" s="44" t="s">
        <v>501</v>
      </c>
    </row>
    <row r="1154" spans="1:17" ht="18" customHeight="1">
      <c r="A1154">
        <v>4390</v>
      </c>
      <c r="B1154">
        <v>4390</v>
      </c>
      <c r="C1154" s="3">
        <v>41165</v>
      </c>
      <c r="D1154">
        <v>41210</v>
      </c>
      <c r="E1154" t="s">
        <v>1605</v>
      </c>
      <c r="F1154" t="s">
        <v>1541</v>
      </c>
      <c r="G1154" t="s">
        <v>8338</v>
      </c>
      <c r="H1154" s="44" t="s">
        <v>501</v>
      </c>
      <c r="I1154" s="44">
        <v>41170</v>
      </c>
      <c r="J1154" t="s">
        <v>8339</v>
      </c>
      <c r="K1154" t="s">
        <v>8343</v>
      </c>
      <c r="L1154" t="s">
        <v>8341</v>
      </c>
      <c r="M1154" t="s">
        <v>8344</v>
      </c>
      <c r="N1154" s="44" t="s">
        <v>501</v>
      </c>
      <c r="O1154" s="44" t="s">
        <v>501</v>
      </c>
      <c r="P1154" s="44" t="s">
        <v>501</v>
      </c>
      <c r="Q1154" s="44" t="s">
        <v>501</v>
      </c>
    </row>
    <row r="1155" spans="1:17" ht="18" customHeight="1">
      <c r="A1155">
        <v>4389</v>
      </c>
      <c r="B1155">
        <v>4389</v>
      </c>
      <c r="C1155" s="3">
        <v>41165</v>
      </c>
      <c r="D1155">
        <v>41210</v>
      </c>
      <c r="E1155" t="s">
        <v>1605</v>
      </c>
      <c r="F1155" t="s">
        <v>1541</v>
      </c>
      <c r="G1155" t="s">
        <v>8345</v>
      </c>
      <c r="H1155" s="44" t="s">
        <v>501</v>
      </c>
      <c r="I1155" s="44">
        <v>41170</v>
      </c>
      <c r="J1155" t="s">
        <v>8346</v>
      </c>
      <c r="K1155" t="s">
        <v>8347</v>
      </c>
      <c r="L1155" t="s">
        <v>8348</v>
      </c>
      <c r="M1155" t="s">
        <v>8349</v>
      </c>
      <c r="N1155" s="44" t="s">
        <v>501</v>
      </c>
      <c r="O1155" s="44" t="s">
        <v>501</v>
      </c>
      <c r="P1155" s="44" t="s">
        <v>501</v>
      </c>
      <c r="Q1155" s="44" t="s">
        <v>501</v>
      </c>
    </row>
    <row r="1156" spans="1:17" ht="18" customHeight="1">
      <c r="A1156">
        <v>4388</v>
      </c>
      <c r="B1156">
        <v>4388</v>
      </c>
      <c r="C1156" s="3">
        <v>41165</v>
      </c>
      <c r="D1156">
        <v>41210</v>
      </c>
      <c r="E1156" t="s">
        <v>1605</v>
      </c>
      <c r="F1156" t="s">
        <v>1541</v>
      </c>
      <c r="G1156" t="s">
        <v>8345</v>
      </c>
      <c r="H1156" s="44" t="s">
        <v>501</v>
      </c>
      <c r="I1156" s="44">
        <v>41170</v>
      </c>
      <c r="J1156" t="s">
        <v>8350</v>
      </c>
      <c r="K1156" t="s">
        <v>8351</v>
      </c>
      <c r="L1156" t="s">
        <v>8348</v>
      </c>
      <c r="M1156" t="s">
        <v>8352</v>
      </c>
      <c r="N1156" s="44" t="s">
        <v>501</v>
      </c>
      <c r="O1156" s="44" t="s">
        <v>501</v>
      </c>
      <c r="P1156" s="44" t="s">
        <v>501</v>
      </c>
      <c r="Q1156" s="44" t="s">
        <v>501</v>
      </c>
    </row>
    <row r="1157" spans="1:17" ht="18" customHeight="1">
      <c r="A1157">
        <v>4387</v>
      </c>
      <c r="B1157">
        <v>4387</v>
      </c>
      <c r="C1157" s="3">
        <v>41165</v>
      </c>
      <c r="D1157">
        <v>41210</v>
      </c>
      <c r="E1157" t="s">
        <v>1605</v>
      </c>
      <c r="F1157" t="s">
        <v>1541</v>
      </c>
      <c r="G1157" t="s">
        <v>8345</v>
      </c>
      <c r="H1157" s="44" t="s">
        <v>501</v>
      </c>
      <c r="I1157" s="44">
        <v>41170</v>
      </c>
      <c r="J1157" t="s">
        <v>8353</v>
      </c>
      <c r="K1157" t="s">
        <v>8354</v>
      </c>
      <c r="L1157" t="s">
        <v>8348</v>
      </c>
      <c r="M1157" t="s">
        <v>8355</v>
      </c>
      <c r="N1157" s="44" t="s">
        <v>501</v>
      </c>
      <c r="O1157" s="44" t="s">
        <v>501</v>
      </c>
      <c r="P1157" s="44" t="s">
        <v>501</v>
      </c>
      <c r="Q1157" s="44" t="s">
        <v>501</v>
      </c>
    </row>
    <row r="1158" spans="1:17" ht="18" customHeight="1">
      <c r="A1158">
        <v>4380</v>
      </c>
      <c r="B1158">
        <v>4380</v>
      </c>
      <c r="C1158" s="3">
        <v>41165</v>
      </c>
      <c r="D1158">
        <v>41210</v>
      </c>
      <c r="E1158" t="s">
        <v>1605</v>
      </c>
      <c r="F1158" t="s">
        <v>1541</v>
      </c>
      <c r="G1158" t="s">
        <v>7772</v>
      </c>
      <c r="H1158" s="44" t="s">
        <v>501</v>
      </c>
      <c r="I1158" s="44">
        <v>41170</v>
      </c>
      <c r="J1158" t="s">
        <v>7773</v>
      </c>
      <c r="K1158" t="s">
        <v>8356</v>
      </c>
      <c r="L1158" t="s">
        <v>7775</v>
      </c>
      <c r="M1158" t="s">
        <v>7776</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8421</v>
      </c>
      <c r="K1159" t="s">
        <v>8422</v>
      </c>
      <c r="L1159" t="s">
        <v>4976</v>
      </c>
      <c r="M1159" t="s">
        <v>8423</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8421</v>
      </c>
      <c r="K1160" t="s">
        <v>8424</v>
      </c>
      <c r="L1160" t="s">
        <v>4976</v>
      </c>
      <c r="M1160" t="s">
        <v>8423</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8421</v>
      </c>
      <c r="K1161" t="s">
        <v>8425</v>
      </c>
      <c r="L1161" t="s">
        <v>4976</v>
      </c>
      <c r="M1161" t="s">
        <v>8423</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8426</v>
      </c>
      <c r="K1162" t="s">
        <v>8427</v>
      </c>
      <c r="L1162" t="s">
        <v>4976</v>
      </c>
      <c r="M1162" t="s">
        <v>8428</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8429</v>
      </c>
      <c r="K1163" t="s">
        <v>8430</v>
      </c>
      <c r="L1163" t="s">
        <v>5216</v>
      </c>
      <c r="M1163" t="s">
        <v>8431</v>
      </c>
      <c r="N1163" s="44" t="s">
        <v>501</v>
      </c>
      <c r="O1163" s="44" t="s">
        <v>501</v>
      </c>
      <c r="P1163" s="44" t="s">
        <v>501</v>
      </c>
      <c r="Q1163" s="44" t="s">
        <v>501</v>
      </c>
    </row>
    <row r="1164" spans="1:17" ht="18" customHeight="1">
      <c r="A1164">
        <v>3321</v>
      </c>
      <c r="B1164">
        <v>3321</v>
      </c>
      <c r="C1164" s="3">
        <v>41165</v>
      </c>
      <c r="D1164">
        <v>41210</v>
      </c>
      <c r="E1164" t="s">
        <v>1693</v>
      </c>
      <c r="F1164" t="s">
        <v>1541</v>
      </c>
      <c r="G1164" t="s">
        <v>8432</v>
      </c>
      <c r="H1164" s="44" t="s">
        <v>501</v>
      </c>
      <c r="I1164" s="44" t="s">
        <v>501</v>
      </c>
      <c r="J1164" t="s">
        <v>8433</v>
      </c>
      <c r="K1164" t="s">
        <v>8434</v>
      </c>
      <c r="L1164" t="s">
        <v>8435</v>
      </c>
      <c r="M1164" t="s">
        <v>8436</v>
      </c>
      <c r="N1164" s="44" t="s">
        <v>501</v>
      </c>
      <c r="O1164" s="44" t="s">
        <v>501</v>
      </c>
      <c r="P1164" s="44" t="s">
        <v>501</v>
      </c>
      <c r="Q1164" s="44" t="s">
        <v>501</v>
      </c>
    </row>
    <row r="1165" spans="1:17" ht="18" customHeight="1">
      <c r="A1165">
        <v>4455</v>
      </c>
      <c r="B1165">
        <v>4455</v>
      </c>
      <c r="C1165" s="3">
        <v>41165</v>
      </c>
      <c r="D1165">
        <v>41210</v>
      </c>
      <c r="E1165" t="s">
        <v>1693</v>
      </c>
      <c r="F1165" t="s">
        <v>1541</v>
      </c>
      <c r="G1165" t="s">
        <v>8437</v>
      </c>
      <c r="H1165" s="44" t="s">
        <v>501</v>
      </c>
      <c r="I1165" s="44" t="s">
        <v>501</v>
      </c>
      <c r="J1165" t="s">
        <v>8438</v>
      </c>
      <c r="K1165" t="s">
        <v>8439</v>
      </c>
      <c r="L1165" t="s">
        <v>8440</v>
      </c>
      <c r="M1165" t="s">
        <v>8441</v>
      </c>
      <c r="N1165" s="44" t="s">
        <v>501</v>
      </c>
      <c r="O1165" s="44" t="s">
        <v>501</v>
      </c>
      <c r="P1165" s="44" t="s">
        <v>501</v>
      </c>
      <c r="Q1165" s="44" t="s">
        <v>501</v>
      </c>
    </row>
    <row r="1166" spans="1:17" ht="18" customHeight="1">
      <c r="A1166">
        <v>4456</v>
      </c>
      <c r="B1166">
        <v>4456</v>
      </c>
      <c r="C1166" s="3">
        <v>41165</v>
      </c>
      <c r="D1166">
        <v>41210</v>
      </c>
      <c r="E1166" t="s">
        <v>1693</v>
      </c>
      <c r="F1166" t="s">
        <v>1541</v>
      </c>
      <c r="G1166" t="s">
        <v>8437</v>
      </c>
      <c r="H1166" s="44" t="s">
        <v>501</v>
      </c>
      <c r="I1166" s="44" t="s">
        <v>501</v>
      </c>
      <c r="J1166" t="s">
        <v>8442</v>
      </c>
      <c r="K1166" t="s">
        <v>8443</v>
      </c>
      <c r="L1166" t="s">
        <v>8440</v>
      </c>
      <c r="M1166" t="s">
        <v>8444</v>
      </c>
      <c r="N1166" s="44" t="s">
        <v>501</v>
      </c>
      <c r="O1166" s="44" t="s">
        <v>501</v>
      </c>
      <c r="P1166" s="44" t="s">
        <v>501</v>
      </c>
      <c r="Q1166" s="44" t="s">
        <v>501</v>
      </c>
    </row>
    <row r="1167" spans="1:17" ht="18" customHeight="1">
      <c r="A1167">
        <v>4454</v>
      </c>
      <c r="B1167">
        <v>4454</v>
      </c>
      <c r="C1167" s="3">
        <v>41165</v>
      </c>
      <c r="D1167">
        <v>41210</v>
      </c>
      <c r="E1167" t="s">
        <v>1693</v>
      </c>
      <c r="F1167" t="s">
        <v>1541</v>
      </c>
      <c r="G1167" t="s">
        <v>8437</v>
      </c>
      <c r="H1167" s="44" t="s">
        <v>501</v>
      </c>
      <c r="I1167" s="44" t="s">
        <v>501</v>
      </c>
      <c r="J1167" t="s">
        <v>8445</v>
      </c>
      <c r="K1167" t="s">
        <v>8446</v>
      </c>
      <c r="L1167" t="s">
        <v>8440</v>
      </c>
      <c r="M1167" t="s">
        <v>8447</v>
      </c>
      <c r="N1167" s="44" t="s">
        <v>501</v>
      </c>
      <c r="O1167" s="44" t="s">
        <v>501</v>
      </c>
      <c r="P1167" s="44" t="s">
        <v>501</v>
      </c>
      <c r="Q1167" s="44" t="s">
        <v>501</v>
      </c>
    </row>
    <row r="1168" spans="1:17" ht="18" customHeight="1">
      <c r="A1168">
        <v>4453</v>
      </c>
      <c r="B1168">
        <v>4453</v>
      </c>
      <c r="C1168" s="3">
        <v>41165</v>
      </c>
      <c r="D1168">
        <v>41210</v>
      </c>
      <c r="E1168" t="s">
        <v>1693</v>
      </c>
      <c r="F1168" t="s">
        <v>1541</v>
      </c>
      <c r="G1168" t="s">
        <v>8437</v>
      </c>
      <c r="H1168" s="44" t="s">
        <v>501</v>
      </c>
      <c r="I1168" s="44" t="s">
        <v>501</v>
      </c>
      <c r="J1168" t="s">
        <v>8448</v>
      </c>
      <c r="K1168" t="s">
        <v>8449</v>
      </c>
      <c r="L1168" t="s">
        <v>8440</v>
      </c>
      <c r="M1168" t="s">
        <v>8450</v>
      </c>
      <c r="N1168" s="44" t="s">
        <v>501</v>
      </c>
      <c r="O1168" s="44" t="s">
        <v>501</v>
      </c>
      <c r="P1168" s="44" t="s">
        <v>501</v>
      </c>
      <c r="Q1168" s="44" t="s">
        <v>501</v>
      </c>
    </row>
    <row r="1169" spans="1:17" ht="18" customHeight="1">
      <c r="A1169">
        <v>4452</v>
      </c>
      <c r="B1169">
        <v>4452</v>
      </c>
      <c r="C1169" s="3">
        <v>41165</v>
      </c>
      <c r="D1169">
        <v>41210</v>
      </c>
      <c r="E1169" t="s">
        <v>1693</v>
      </c>
      <c r="F1169" t="s">
        <v>1541</v>
      </c>
      <c r="G1169" t="s">
        <v>8437</v>
      </c>
      <c r="H1169" s="44" t="s">
        <v>501</v>
      </c>
      <c r="I1169" s="44" t="s">
        <v>501</v>
      </c>
      <c r="J1169" t="s">
        <v>8451</v>
      </c>
      <c r="K1169" t="s">
        <v>8452</v>
      </c>
      <c r="L1169" t="s">
        <v>8440</v>
      </c>
      <c r="M1169" t="s">
        <v>8453</v>
      </c>
      <c r="N1169" s="44" t="s">
        <v>501</v>
      </c>
      <c r="O1169" s="44" t="s">
        <v>501</v>
      </c>
      <c r="P1169" s="44" t="s">
        <v>501</v>
      </c>
      <c r="Q1169" s="44" t="s">
        <v>501</v>
      </c>
    </row>
    <row r="1170" spans="1:17" ht="18" customHeight="1">
      <c r="A1170">
        <v>4451</v>
      </c>
      <c r="B1170">
        <v>4451</v>
      </c>
      <c r="C1170" s="3">
        <v>41165</v>
      </c>
      <c r="D1170">
        <v>41210</v>
      </c>
      <c r="E1170" t="s">
        <v>1693</v>
      </c>
      <c r="F1170" t="s">
        <v>1541</v>
      </c>
      <c r="G1170" t="s">
        <v>8437</v>
      </c>
      <c r="H1170" s="44" t="s">
        <v>501</v>
      </c>
      <c r="I1170" s="44" t="s">
        <v>501</v>
      </c>
      <c r="J1170" t="s">
        <v>8454</v>
      </c>
      <c r="K1170" t="s">
        <v>8455</v>
      </c>
      <c r="L1170" t="s">
        <v>8440</v>
      </c>
      <c r="M1170" t="s">
        <v>8456</v>
      </c>
      <c r="N1170" s="44" t="s">
        <v>501</v>
      </c>
      <c r="O1170" s="44" t="s">
        <v>501</v>
      </c>
      <c r="P1170" s="44" t="s">
        <v>501</v>
      </c>
      <c r="Q1170" s="44" t="s">
        <v>501</v>
      </c>
    </row>
    <row r="1171" spans="1:17" ht="18" customHeight="1">
      <c r="A1171">
        <v>4450</v>
      </c>
      <c r="B1171">
        <v>4450</v>
      </c>
      <c r="C1171" s="3">
        <v>41165</v>
      </c>
      <c r="D1171">
        <v>41210</v>
      </c>
      <c r="E1171" t="s">
        <v>1693</v>
      </c>
      <c r="F1171" t="s">
        <v>1541</v>
      </c>
      <c r="G1171" t="s">
        <v>8437</v>
      </c>
      <c r="H1171" s="44" t="s">
        <v>501</v>
      </c>
      <c r="I1171" s="44" t="s">
        <v>501</v>
      </c>
      <c r="J1171" t="s">
        <v>8457</v>
      </c>
      <c r="K1171" t="s">
        <v>8458</v>
      </c>
      <c r="L1171" t="s">
        <v>8440</v>
      </c>
      <c r="M1171" t="s">
        <v>8459</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8460</v>
      </c>
      <c r="K1172" t="s">
        <v>8461</v>
      </c>
      <c r="L1172" t="s">
        <v>5260</v>
      </c>
      <c r="M1172" t="s">
        <v>8462</v>
      </c>
      <c r="N1172" s="44" t="s">
        <v>501</v>
      </c>
      <c r="O1172" s="44" t="s">
        <v>501</v>
      </c>
      <c r="P1172" s="44" t="s">
        <v>501</v>
      </c>
      <c r="Q1172" s="44" t="s">
        <v>501</v>
      </c>
    </row>
    <row r="1173" spans="1:17" ht="18" customHeight="1">
      <c r="A1173">
        <v>4448</v>
      </c>
      <c r="B1173">
        <v>4448</v>
      </c>
      <c r="C1173" s="3">
        <v>41165</v>
      </c>
      <c r="D1173">
        <v>41210</v>
      </c>
      <c r="E1173" t="s">
        <v>1693</v>
      </c>
      <c r="F1173" t="s">
        <v>1541</v>
      </c>
      <c r="G1173" t="s">
        <v>3543</v>
      </c>
      <c r="H1173" s="44" t="s">
        <v>501</v>
      </c>
      <c r="I1173" s="44" t="s">
        <v>501</v>
      </c>
      <c r="J1173" t="s">
        <v>8463</v>
      </c>
      <c r="K1173" t="s">
        <v>8464</v>
      </c>
      <c r="L1173" t="s">
        <v>5260</v>
      </c>
      <c r="M1173" t="s">
        <v>8465</v>
      </c>
      <c r="N1173" s="44" t="s">
        <v>501</v>
      </c>
      <c r="O1173" s="44" t="s">
        <v>501</v>
      </c>
      <c r="P1173" s="44" t="s">
        <v>501</v>
      </c>
      <c r="Q1173" s="44" t="s">
        <v>501</v>
      </c>
    </row>
    <row r="1174" spans="1:17" ht="18" customHeight="1">
      <c r="A1174">
        <v>4447</v>
      </c>
      <c r="B1174">
        <v>4447</v>
      </c>
      <c r="C1174" s="3">
        <v>41165</v>
      </c>
      <c r="D1174">
        <v>41210</v>
      </c>
      <c r="E1174" t="s">
        <v>1693</v>
      </c>
      <c r="F1174" t="s">
        <v>1541</v>
      </c>
      <c r="G1174" t="s">
        <v>2157</v>
      </c>
      <c r="H1174" s="44" t="s">
        <v>501</v>
      </c>
      <c r="I1174" s="44" t="s">
        <v>501</v>
      </c>
      <c r="J1174" t="s">
        <v>8466</v>
      </c>
      <c r="K1174" t="s">
        <v>8467</v>
      </c>
      <c r="L1174" t="s">
        <v>5094</v>
      </c>
      <c r="M1174" t="s">
        <v>8468</v>
      </c>
      <c r="N1174" s="44" t="s">
        <v>501</v>
      </c>
      <c r="O1174" s="44" t="s">
        <v>501</v>
      </c>
      <c r="P1174" s="44" t="s">
        <v>501</v>
      </c>
      <c r="Q1174" s="44" t="s">
        <v>501</v>
      </c>
    </row>
    <row r="1175" spans="1:17" ht="18" customHeight="1">
      <c r="A1175">
        <v>4444</v>
      </c>
      <c r="B1175">
        <v>4444</v>
      </c>
      <c r="C1175" s="3">
        <v>41165</v>
      </c>
      <c r="D1175">
        <v>41210</v>
      </c>
      <c r="E1175" t="s">
        <v>1693</v>
      </c>
      <c r="F1175" t="s">
        <v>1541</v>
      </c>
      <c r="G1175" t="s">
        <v>4748</v>
      </c>
      <c r="H1175" s="44" t="s">
        <v>501</v>
      </c>
      <c r="I1175" s="44" t="s">
        <v>501</v>
      </c>
      <c r="J1175" t="s">
        <v>8469</v>
      </c>
      <c r="K1175" t="s">
        <v>8470</v>
      </c>
      <c r="L1175" t="s">
        <v>8471</v>
      </c>
      <c r="M1175" t="s">
        <v>8472</v>
      </c>
      <c r="N1175" s="44" t="s">
        <v>501</v>
      </c>
      <c r="O1175" s="44" t="s">
        <v>501</v>
      </c>
      <c r="P1175" s="44" t="s">
        <v>501</v>
      </c>
      <c r="Q1175" s="44" t="s">
        <v>501</v>
      </c>
    </row>
    <row r="1176" spans="1:17" ht="18" customHeight="1">
      <c r="A1176">
        <v>4438</v>
      </c>
      <c r="B1176">
        <v>4438</v>
      </c>
      <c r="C1176" s="3">
        <v>41165</v>
      </c>
      <c r="D1176">
        <v>41210</v>
      </c>
      <c r="E1176" t="s">
        <v>1693</v>
      </c>
      <c r="F1176" t="s">
        <v>1541</v>
      </c>
      <c r="G1176" t="s">
        <v>2067</v>
      </c>
      <c r="H1176" s="44" t="s">
        <v>501</v>
      </c>
      <c r="I1176" s="44" t="s">
        <v>501</v>
      </c>
      <c r="J1176" t="s">
        <v>8217</v>
      </c>
      <c r="K1176" t="s">
        <v>8473</v>
      </c>
      <c r="L1176" t="s">
        <v>5062</v>
      </c>
      <c r="M1176" t="s">
        <v>8474</v>
      </c>
      <c r="N1176" s="44" t="s">
        <v>501</v>
      </c>
      <c r="O1176" s="44" t="s">
        <v>501</v>
      </c>
      <c r="P1176" s="44" t="s">
        <v>501</v>
      </c>
      <c r="Q1176" s="44" t="s">
        <v>501</v>
      </c>
    </row>
    <row r="1177" spans="1:17" ht="18" customHeight="1">
      <c r="A1177">
        <v>4446</v>
      </c>
      <c r="B1177">
        <v>4446</v>
      </c>
      <c r="C1177" s="3">
        <v>41165</v>
      </c>
      <c r="D1177">
        <v>41210</v>
      </c>
      <c r="E1177" t="s">
        <v>1693</v>
      </c>
      <c r="F1177" t="s">
        <v>1541</v>
      </c>
      <c r="G1177" t="s">
        <v>4146</v>
      </c>
      <c r="H1177" s="44" t="s">
        <v>501</v>
      </c>
      <c r="I1177" s="44" t="s">
        <v>501</v>
      </c>
      <c r="J1177" t="s">
        <v>8475</v>
      </c>
      <c r="K1177" t="s">
        <v>8476</v>
      </c>
      <c r="L1177" t="s">
        <v>5694</v>
      </c>
      <c r="M1177" t="s">
        <v>8477</v>
      </c>
      <c r="N1177" s="44" t="s">
        <v>501</v>
      </c>
      <c r="O1177" s="44" t="s">
        <v>501</v>
      </c>
      <c r="P1177" s="44" t="s">
        <v>501</v>
      </c>
      <c r="Q1177" s="44" t="s">
        <v>501</v>
      </c>
    </row>
    <row r="1178" spans="1:17" ht="18" customHeight="1">
      <c r="A1178">
        <v>4440</v>
      </c>
      <c r="B1178">
        <v>4440</v>
      </c>
      <c r="C1178" s="3">
        <v>41165</v>
      </c>
      <c r="D1178">
        <v>41210</v>
      </c>
      <c r="E1178" t="s">
        <v>1693</v>
      </c>
      <c r="F1178" t="s">
        <v>1541</v>
      </c>
      <c r="G1178" t="s">
        <v>8209</v>
      </c>
      <c r="H1178" s="44" t="s">
        <v>501</v>
      </c>
      <c r="I1178" s="44" t="s">
        <v>501</v>
      </c>
      <c r="J1178" t="s">
        <v>8478</v>
      </c>
      <c r="K1178" t="s">
        <v>8479</v>
      </c>
      <c r="L1178" t="s">
        <v>8212</v>
      </c>
      <c r="M1178" t="s">
        <v>8480</v>
      </c>
      <c r="N1178" s="44" t="s">
        <v>501</v>
      </c>
      <c r="O1178" s="44" t="s">
        <v>501</v>
      </c>
      <c r="P1178" s="44" t="s">
        <v>501</v>
      </c>
      <c r="Q1178" s="44" t="s">
        <v>501</v>
      </c>
    </row>
    <row r="1179" spans="1:17" ht="18" customHeight="1">
      <c r="A1179">
        <v>4442</v>
      </c>
      <c r="B1179">
        <v>4442</v>
      </c>
      <c r="C1179" s="3">
        <v>41165</v>
      </c>
      <c r="D1179">
        <v>41210</v>
      </c>
      <c r="E1179" t="s">
        <v>1693</v>
      </c>
      <c r="F1179" t="s">
        <v>1541</v>
      </c>
      <c r="G1179" t="s">
        <v>8209</v>
      </c>
      <c r="H1179" s="44" t="s">
        <v>501</v>
      </c>
      <c r="I1179" s="44" t="s">
        <v>501</v>
      </c>
      <c r="J1179" t="s">
        <v>8481</v>
      </c>
      <c r="K1179" t="s">
        <v>8482</v>
      </c>
      <c r="L1179" t="s">
        <v>8212</v>
      </c>
      <c r="M1179" t="s">
        <v>8483</v>
      </c>
      <c r="N1179" s="44" t="s">
        <v>501</v>
      </c>
      <c r="O1179" s="44" t="s">
        <v>501</v>
      </c>
      <c r="P1179" s="44" t="s">
        <v>501</v>
      </c>
      <c r="Q1179" s="44" t="s">
        <v>501</v>
      </c>
    </row>
    <row r="1180" spans="1:17" ht="18" customHeight="1">
      <c r="A1180">
        <v>4441</v>
      </c>
      <c r="B1180">
        <v>4441</v>
      </c>
      <c r="C1180" s="3">
        <v>41165</v>
      </c>
      <c r="D1180">
        <v>41210</v>
      </c>
      <c r="E1180" t="s">
        <v>1693</v>
      </c>
      <c r="F1180" t="s">
        <v>1541</v>
      </c>
      <c r="G1180" t="s">
        <v>8209</v>
      </c>
      <c r="H1180" s="44" t="s">
        <v>501</v>
      </c>
      <c r="I1180" s="44" t="s">
        <v>501</v>
      </c>
      <c r="J1180" t="s">
        <v>8484</v>
      </c>
      <c r="K1180" t="s">
        <v>8485</v>
      </c>
      <c r="L1180" t="s">
        <v>8212</v>
      </c>
      <c r="M1180" t="s">
        <v>8486</v>
      </c>
      <c r="N1180" s="44" t="s">
        <v>501</v>
      </c>
      <c r="O1180" s="44" t="s">
        <v>501</v>
      </c>
      <c r="P1180" s="44" t="s">
        <v>501</v>
      </c>
      <c r="Q1180" s="44" t="s">
        <v>501</v>
      </c>
    </row>
    <row r="1181" spans="1:17" ht="18" customHeight="1">
      <c r="A1181">
        <v>4464</v>
      </c>
      <c r="B1181">
        <v>4464</v>
      </c>
      <c r="C1181" s="3">
        <v>41165</v>
      </c>
      <c r="D1181">
        <v>41210</v>
      </c>
      <c r="E1181" t="s">
        <v>1693</v>
      </c>
      <c r="F1181" t="s">
        <v>1541</v>
      </c>
      <c r="G1181" t="s">
        <v>8487</v>
      </c>
      <c r="H1181" s="44" t="s">
        <v>501</v>
      </c>
      <c r="I1181" s="44" t="s">
        <v>501</v>
      </c>
      <c r="J1181" t="s">
        <v>8488</v>
      </c>
      <c r="K1181" t="s">
        <v>8489</v>
      </c>
      <c r="L1181" t="s">
        <v>8490</v>
      </c>
      <c r="M1181" t="s">
        <v>8491</v>
      </c>
      <c r="N1181" s="44" t="s">
        <v>501</v>
      </c>
      <c r="O1181" s="44" t="s">
        <v>501</v>
      </c>
      <c r="P1181" s="44" t="s">
        <v>501</v>
      </c>
      <c r="Q1181" s="44" t="s">
        <v>501</v>
      </c>
    </row>
    <row r="1182" spans="1:17" ht="18" customHeight="1">
      <c r="A1182">
        <v>4463</v>
      </c>
      <c r="B1182">
        <v>4463</v>
      </c>
      <c r="C1182" s="3">
        <v>41165</v>
      </c>
      <c r="D1182">
        <v>41210</v>
      </c>
      <c r="E1182" t="s">
        <v>1693</v>
      </c>
      <c r="F1182" t="s">
        <v>1541</v>
      </c>
      <c r="G1182" t="s">
        <v>8487</v>
      </c>
      <c r="H1182" s="44" t="s">
        <v>501</v>
      </c>
      <c r="I1182" s="44" t="s">
        <v>501</v>
      </c>
      <c r="J1182" t="s">
        <v>8492</v>
      </c>
      <c r="K1182" t="s">
        <v>8493</v>
      </c>
      <c r="L1182" t="s">
        <v>8490</v>
      </c>
      <c r="M1182" t="s">
        <v>8491</v>
      </c>
      <c r="N1182" s="44" t="s">
        <v>501</v>
      </c>
      <c r="O1182" s="44" t="s">
        <v>501</v>
      </c>
      <c r="P1182" s="44" t="s">
        <v>501</v>
      </c>
      <c r="Q1182" s="44" t="s">
        <v>501</v>
      </c>
    </row>
    <row r="1183" spans="1:17" ht="18" customHeight="1">
      <c r="A1183">
        <v>4462</v>
      </c>
      <c r="B1183">
        <v>4462</v>
      </c>
      <c r="C1183" s="3">
        <v>41165</v>
      </c>
      <c r="D1183">
        <v>41210</v>
      </c>
      <c r="E1183" t="s">
        <v>1693</v>
      </c>
      <c r="F1183" t="s">
        <v>1541</v>
      </c>
      <c r="G1183" t="s">
        <v>8487</v>
      </c>
      <c r="H1183" s="44" t="s">
        <v>501</v>
      </c>
      <c r="I1183" s="44" t="s">
        <v>501</v>
      </c>
      <c r="J1183" t="s">
        <v>8488</v>
      </c>
      <c r="K1183" t="s">
        <v>8494</v>
      </c>
      <c r="L1183" t="s">
        <v>8490</v>
      </c>
      <c r="M1183" t="s">
        <v>8495</v>
      </c>
      <c r="N1183" s="44" t="s">
        <v>501</v>
      </c>
      <c r="O1183" s="44" t="s">
        <v>501</v>
      </c>
      <c r="P1183" s="44" t="s">
        <v>501</v>
      </c>
      <c r="Q1183" s="44" t="s">
        <v>501</v>
      </c>
    </row>
    <row r="1184" spans="1:17" ht="18" customHeight="1">
      <c r="A1184">
        <v>4461</v>
      </c>
      <c r="B1184">
        <v>4461</v>
      </c>
      <c r="C1184" s="3">
        <v>41165</v>
      </c>
      <c r="D1184">
        <v>41210</v>
      </c>
      <c r="E1184" t="s">
        <v>1693</v>
      </c>
      <c r="F1184" t="s">
        <v>1541</v>
      </c>
      <c r="G1184" t="s">
        <v>8487</v>
      </c>
      <c r="H1184" s="44" t="s">
        <v>501</v>
      </c>
      <c r="I1184" s="44" t="s">
        <v>501</v>
      </c>
      <c r="J1184" t="s">
        <v>8488</v>
      </c>
      <c r="K1184" t="s">
        <v>8496</v>
      </c>
      <c r="L1184" t="s">
        <v>8490</v>
      </c>
      <c r="M1184" t="s">
        <v>8495</v>
      </c>
      <c r="N1184" s="44" t="s">
        <v>501</v>
      </c>
      <c r="O1184" s="44" t="s">
        <v>501</v>
      </c>
      <c r="P1184" s="44" t="s">
        <v>501</v>
      </c>
      <c r="Q1184" s="44" t="s">
        <v>501</v>
      </c>
    </row>
    <row r="1185" spans="1:17" ht="18" customHeight="1">
      <c r="A1185">
        <v>4460</v>
      </c>
      <c r="B1185">
        <v>4460</v>
      </c>
      <c r="C1185" s="3">
        <v>41165</v>
      </c>
      <c r="D1185">
        <v>41210</v>
      </c>
      <c r="E1185" t="s">
        <v>1693</v>
      </c>
      <c r="F1185" t="s">
        <v>1541</v>
      </c>
      <c r="G1185" t="s">
        <v>8487</v>
      </c>
      <c r="H1185" s="44" t="s">
        <v>501</v>
      </c>
      <c r="I1185" s="44" t="s">
        <v>501</v>
      </c>
      <c r="J1185" t="s">
        <v>8488</v>
      </c>
      <c r="K1185" t="s">
        <v>8497</v>
      </c>
      <c r="L1185" t="s">
        <v>8490</v>
      </c>
      <c r="M1185" t="s">
        <v>8491</v>
      </c>
      <c r="N1185" s="44" t="s">
        <v>501</v>
      </c>
      <c r="O1185" s="44" t="s">
        <v>501</v>
      </c>
      <c r="P1185" s="44" t="s">
        <v>501</v>
      </c>
      <c r="Q1185" s="44" t="s">
        <v>501</v>
      </c>
    </row>
    <row r="1186" spans="1:17" ht="18" customHeight="1">
      <c r="A1186">
        <v>4459</v>
      </c>
      <c r="B1186">
        <v>4459</v>
      </c>
      <c r="C1186" s="3">
        <v>41165</v>
      </c>
      <c r="D1186">
        <v>41210</v>
      </c>
      <c r="E1186" t="s">
        <v>1693</v>
      </c>
      <c r="F1186" t="s">
        <v>1541</v>
      </c>
      <c r="G1186" t="s">
        <v>8487</v>
      </c>
      <c r="H1186" s="44" t="s">
        <v>501</v>
      </c>
      <c r="I1186" s="44" t="s">
        <v>501</v>
      </c>
      <c r="J1186" t="s">
        <v>8488</v>
      </c>
      <c r="K1186" t="s">
        <v>8498</v>
      </c>
      <c r="L1186" t="s">
        <v>8490</v>
      </c>
      <c r="M1186" t="s">
        <v>8491</v>
      </c>
      <c r="N1186" s="44" t="s">
        <v>501</v>
      </c>
      <c r="O1186" s="44" t="s">
        <v>501</v>
      </c>
      <c r="P1186" s="44" t="s">
        <v>501</v>
      </c>
      <c r="Q1186" s="44" t="s">
        <v>501</v>
      </c>
    </row>
    <row r="1187" spans="1:17" ht="18" customHeight="1">
      <c r="A1187">
        <v>4445</v>
      </c>
      <c r="B1187">
        <v>4445</v>
      </c>
      <c r="C1187" s="3">
        <v>41165</v>
      </c>
      <c r="D1187">
        <v>41210</v>
      </c>
      <c r="E1187" t="s">
        <v>1693</v>
      </c>
      <c r="F1187" t="s">
        <v>1541</v>
      </c>
      <c r="G1187" t="s">
        <v>8499</v>
      </c>
      <c r="H1187" s="44" t="s">
        <v>501</v>
      </c>
      <c r="I1187" s="44" t="s">
        <v>501</v>
      </c>
      <c r="J1187" t="s">
        <v>8500</v>
      </c>
      <c r="K1187" t="s">
        <v>8501</v>
      </c>
      <c r="L1187" t="s">
        <v>8502</v>
      </c>
      <c r="M1187" t="s">
        <v>8503</v>
      </c>
      <c r="N1187" s="44" t="s">
        <v>501</v>
      </c>
      <c r="O1187" s="44" t="s">
        <v>501</v>
      </c>
      <c r="P1187" s="44" t="s">
        <v>501</v>
      </c>
      <c r="Q1187" s="44" t="s">
        <v>501</v>
      </c>
    </row>
    <row r="1188" spans="1:17" ht="18" customHeight="1">
      <c r="A1188" s="30">
        <v>4466</v>
      </c>
      <c r="B1188" s="30">
        <v>4466</v>
      </c>
      <c r="C1188" s="3">
        <v>41165</v>
      </c>
      <c r="D1188" s="3">
        <v>41210</v>
      </c>
      <c r="E1188" s="30" t="s">
        <v>1693</v>
      </c>
      <c r="F1188" s="30" t="s">
        <v>1541</v>
      </c>
      <c r="G1188" s="30" t="s">
        <v>3129</v>
      </c>
      <c r="H1188" s="44" t="s">
        <v>501</v>
      </c>
      <c r="I1188" s="44" t="s">
        <v>501</v>
      </c>
      <c r="J1188" s="30" t="s">
        <v>8504</v>
      </c>
      <c r="K1188" s="30" t="s">
        <v>8505</v>
      </c>
      <c r="L1188" s="30" t="s">
        <v>5216</v>
      </c>
      <c r="M1188" s="30" t="s">
        <v>8506</v>
      </c>
      <c r="N1188" s="44" t="s">
        <v>501</v>
      </c>
      <c r="O1188" s="44" t="s">
        <v>501</v>
      </c>
      <c r="P1188" s="44" t="s">
        <v>501</v>
      </c>
      <c r="Q1188"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3" t="s">
        <v>4814</v>
      </c>
      <c r="C2" s="234"/>
      <c r="D2" s="234"/>
      <c r="E2" s="234"/>
      <c r="F2" s="234"/>
      <c r="G2" s="235"/>
      <c r="H2" s="236"/>
    </row>
    <row r="3" spans="2:8" ht="15.75" thickBot="1"/>
    <row r="4" spans="2:8" ht="15.75" thickBot="1">
      <c r="C4" s="237" t="s">
        <v>4815</v>
      </c>
      <c r="D4" s="238"/>
      <c r="E4" s="239" t="s">
        <v>4816</v>
      </c>
      <c r="F4" s="240"/>
      <c r="G4" s="239" t="s">
        <v>5801</v>
      </c>
      <c r="H4" s="240"/>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7315</v>
      </c>
      <c r="C1">
        <f>COUNTIF(VODANET!H5:H1611,"ACEITO")</f>
        <v>666</v>
      </c>
      <c r="K1" s="44">
        <f>COUNTIF(VODANET!C5:C4997,"&lt;="&amp;C4)</f>
        <v>0</v>
      </c>
      <c r="L1" s="44" t="s">
        <v>7674</v>
      </c>
      <c r="M1" s="44" t="s">
        <v>7675</v>
      </c>
    </row>
    <row r="2" spans="2:13" s="30" customFormat="1" ht="16.5" customHeight="1">
      <c r="K2" s="164" t="s">
        <v>7676</v>
      </c>
      <c r="L2" s="161">
        <v>990</v>
      </c>
      <c r="M2" s="44" t="s">
        <v>7683</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7677</v>
      </c>
      <c r="L4" s="161">
        <v>1015</v>
      </c>
      <c r="M4" s="162" t="s">
        <v>7684</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7686</v>
      </c>
      <c r="L6" s="161">
        <f>12+568</f>
        <v>580</v>
      </c>
      <c r="M6" s="44" t="s">
        <v>7683</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7678</v>
      </c>
      <c r="L8" s="161">
        <v>28</v>
      </c>
      <c r="M8" s="162" t="s">
        <v>7684</v>
      </c>
    </row>
    <row r="9" spans="2:13" ht="16.5" customHeight="1">
      <c r="B9" t="s">
        <v>6304</v>
      </c>
      <c r="C9">
        <v>0</v>
      </c>
      <c r="D9">
        <v>0</v>
      </c>
      <c r="E9" s="30">
        <f t="shared" ref="E9:E10" si="0">SUM(C9:D9)</f>
        <v>0</v>
      </c>
      <c r="F9" t="s">
        <v>6299</v>
      </c>
      <c r="H9" t="s">
        <v>4745</v>
      </c>
      <c r="K9" s="164"/>
      <c r="L9" s="44"/>
      <c r="M9" s="44"/>
    </row>
    <row r="10" spans="2:13" ht="16.5" customHeight="1">
      <c r="B10" t="s">
        <v>6305</v>
      </c>
      <c r="C10">
        <v>0</v>
      </c>
      <c r="D10">
        <v>0</v>
      </c>
      <c r="E10" s="30">
        <f t="shared" si="0"/>
        <v>0</v>
      </c>
      <c r="K10" s="164" t="s">
        <v>7679</v>
      </c>
      <c r="L10" s="161">
        <v>6</v>
      </c>
      <c r="M10" s="44" t="s">
        <v>7680</v>
      </c>
    </row>
    <row r="11" spans="2:13" ht="16.5" customHeight="1">
      <c r="K11" s="164"/>
      <c r="L11" s="44"/>
      <c r="M11" s="44"/>
    </row>
    <row r="12" spans="2:13" ht="16.5" customHeight="1">
      <c r="K12" s="164" t="s">
        <v>7687</v>
      </c>
      <c r="L12" s="161">
        <v>568</v>
      </c>
      <c r="M12" s="162" t="s">
        <v>7685</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7681</v>
      </c>
      <c r="L14" s="161">
        <v>22</v>
      </c>
      <c r="M14" s="162" t="s">
        <v>7685</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7688</v>
      </c>
      <c r="L16" s="161">
        <v>31</v>
      </c>
      <c r="M16" s="162" t="s">
        <v>7685</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7689</v>
      </c>
      <c r="L18" s="161">
        <v>18</v>
      </c>
      <c r="M18" s="162" t="s">
        <v>7684</v>
      </c>
    </row>
    <row r="19" spans="2:13" ht="16.5" customHeight="1">
      <c r="B19" s="30" t="s">
        <v>6304</v>
      </c>
      <c r="C19" s="30">
        <v>1</v>
      </c>
      <c r="D19" s="30">
        <v>0</v>
      </c>
      <c r="E19" s="30">
        <f t="shared" ref="E19:E20" si="1">SUM(C19:D19)</f>
        <v>1</v>
      </c>
      <c r="F19" s="30" t="s">
        <v>6299</v>
      </c>
      <c r="H19" s="30" t="s">
        <v>4745</v>
      </c>
      <c r="K19" s="164"/>
      <c r="L19" s="44"/>
      <c r="M19" s="44"/>
    </row>
    <row r="20" spans="2:13" ht="16.5" customHeight="1">
      <c r="B20" s="30" t="s">
        <v>6305</v>
      </c>
      <c r="C20" s="30">
        <v>5</v>
      </c>
      <c r="D20" s="30">
        <v>0</v>
      </c>
      <c r="E20" s="30">
        <f t="shared" si="1"/>
        <v>5</v>
      </c>
      <c r="F20" s="30"/>
      <c r="H20" s="30"/>
      <c r="K20" s="164" t="s">
        <v>7690</v>
      </c>
      <c r="L20" s="161">
        <v>2</v>
      </c>
      <c r="M20" s="162" t="s">
        <v>7685</v>
      </c>
    </row>
    <row r="21" spans="2:13" ht="16.5" customHeight="1">
      <c r="D21" s="30" t="s">
        <v>6295</v>
      </c>
      <c r="E21">
        <f>SUM(E18:E20)</f>
        <v>203</v>
      </c>
      <c r="K21" s="164"/>
      <c r="L21" s="44"/>
      <c r="M21" s="44"/>
    </row>
    <row r="22" spans="2:13" ht="16.5" customHeight="1">
      <c r="K22" s="164" t="s">
        <v>7682</v>
      </c>
      <c r="L22" s="161">
        <v>10</v>
      </c>
      <c r="M22" s="162" t="s">
        <v>7684</v>
      </c>
    </row>
    <row r="23" spans="2:13" ht="16.5" customHeight="1">
      <c r="K23" s="165"/>
      <c r="L23" s="30"/>
      <c r="M23" s="30"/>
    </row>
    <row r="24" spans="2:13" ht="16.5" customHeight="1">
      <c r="B24" s="126" t="s">
        <v>7494</v>
      </c>
      <c r="C24" s="30">
        <v>1</v>
      </c>
      <c r="D24" s="30">
        <v>2</v>
      </c>
      <c r="E24" s="30">
        <v>3</v>
      </c>
      <c r="F24" s="30">
        <v>4</v>
      </c>
      <c r="G24" s="1" t="s">
        <v>6295</v>
      </c>
      <c r="K24" s="165" t="s">
        <v>7691</v>
      </c>
      <c r="L24" s="30">
        <v>20</v>
      </c>
      <c r="M24" s="163" t="s">
        <v>7692</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 t="shared" ref="E30:E31" si="2">SUM(C30:D30)</f>
        <v>0</v>
      </c>
      <c r="F30" s="30" t="s">
        <v>6299</v>
      </c>
      <c r="H30" s="30"/>
    </row>
    <row r="31" spans="2:13" ht="16.5" customHeight="1">
      <c r="B31" s="30" t="s">
        <v>6305</v>
      </c>
      <c r="C31" s="30">
        <v>0</v>
      </c>
      <c r="D31" s="30">
        <v>0</v>
      </c>
      <c r="E31" s="30">
        <f t="shared" si="2"/>
        <v>0</v>
      </c>
      <c r="F31" s="30"/>
      <c r="H31" s="30"/>
    </row>
    <row r="32" spans="2:13" ht="16.5" customHeight="1">
      <c r="B32" s="30"/>
      <c r="C32" s="30"/>
      <c r="D32" s="30" t="s">
        <v>6295</v>
      </c>
      <c r="E32" s="30">
        <f>SUM(E29:E31)</f>
        <v>0</v>
      </c>
      <c r="F32" s="30"/>
      <c r="H32" s="30"/>
    </row>
    <row r="34" spans="2:7" ht="16.5" customHeight="1">
      <c r="B34" s="126" t="s">
        <v>7495</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 t="shared" ref="E40:E41" si="3">SUM(C40:D40)</f>
        <v>0</v>
      </c>
      <c r="F40" s="30" t="s">
        <v>6299</v>
      </c>
    </row>
    <row r="41" spans="2:7" ht="16.5" customHeight="1">
      <c r="B41" s="30" t="s">
        <v>6305</v>
      </c>
      <c r="C41" s="30">
        <v>0</v>
      </c>
      <c r="D41" s="30">
        <v>0</v>
      </c>
      <c r="E41" s="30">
        <f t="shared" si="3"/>
        <v>0</v>
      </c>
      <c r="F41" s="30"/>
    </row>
    <row r="42" spans="2:7" ht="16.5" customHeight="1">
      <c r="B42" s="30"/>
      <c r="C42" s="30"/>
      <c r="D42" s="30" t="s">
        <v>6295</v>
      </c>
      <c r="E42" s="30">
        <f>SUM(E39:E41)</f>
        <v>0</v>
      </c>
      <c r="F42" s="30"/>
    </row>
    <row r="44" spans="2:7" ht="16.5" customHeight="1">
      <c r="B44" s="126" t="s">
        <v>7496</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 t="shared" ref="E50:E51" si="4">SUM(C50:D50)</f>
        <v>0</v>
      </c>
      <c r="F50" s="30" t="s">
        <v>6299</v>
      </c>
    </row>
    <row r="51" spans="2:6" ht="16.5" customHeight="1">
      <c r="B51" s="30" t="s">
        <v>6305</v>
      </c>
      <c r="C51" s="30">
        <v>0</v>
      </c>
      <c r="D51" s="30">
        <v>0</v>
      </c>
      <c r="E51" s="30">
        <f t="shared" si="4"/>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2012-09-19T21:01:26Z</dcterms:modified>
</cp:coreProperties>
</file>