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K1385" i="1"/>
  <c r="AB1491" l="1"/>
  <c r="C123" i="2"/>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<sst xmlns="http://schemas.openxmlformats.org/spreadsheetml/2006/main" count="46275" uniqueCount="16344">
  <si>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</si>
  <si>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</si>
  <si>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</si>
  <si>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</si>
  <si>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</si>
  <si>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</si>
  <si>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</si>
  <si>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</si>
  <si>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</si>
  <si>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</si>
  <si>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</si>
  <si>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</si>
  <si>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</si>
  <si>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</si>
  <si>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</si>
  <si>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</si>
  <si>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</si>
  <si>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</si>
  <si>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</si>
  <si>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</si>
  <si>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</si>
  <si>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</si>
  <si>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</si>
  <si>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</si>
  <si>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</si>
  <si>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</si>
  <si>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</si>
  <si>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</si>
  <si>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</si>
  <si>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</si>
  <si>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</si>
  <si>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</si>
  <si>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</si>
  <si>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</si>
  <si>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</si>
  <si>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</si>
  <si>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</si>
  <si>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</si>
  <si>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</si>
  <si>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</si>
  <si>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</si>
  <si>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</si>
  <si>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</si>
  <si>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</si>
  <si>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</si>
  <si>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</si>
  <si>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</si>
  <si>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</si>
  <si>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</si>
  <si>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</si>
  <si>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</si>
  <si>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</si>
  <si>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</si>
  <si>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</si>
  <si>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</si>
  <si>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</si>
  <si>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</si>
  <si>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</si>
  <si>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</si>
  <si>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</si>
  <si>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</si>
  <si>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</si>
  <si>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</si>
  <si>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</si>
  <si>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</si>
  <si>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</si>
  <si>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</si>
  <si>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</si>
  <si>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</si>
  <si>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</si>
  <si>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</si>
  <si>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</si>
  <si>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</si>
  <si>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</si>
  <si>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</si>
  <si>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</si>
  <si>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</si>
  <si>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</si>
  <si>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</si>
  <si>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</si>
  <si>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</si>
  <si>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</si>
  <si>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</si>
  <si>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</si>
  <si>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</si>
  <si>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</si>
  <si>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</si>
  <si>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</si>
  <si>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</si>
  <si>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</si>
  <si>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</si>
  <si>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</si>
  <si>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</si>
  <si>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</si>
  <si>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</si>
  <si>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</si>
  <si>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</si>
  <si>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</si>
  <si>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</si>
  <si>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</si>
  <si>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</si>
  <si>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</si>
  <si>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</si>
  <si>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</si>
  <si>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</si>
  <si>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</si>
  <si>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</si>
  <si>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</si>
  <si>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</si>
  <si>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</si>
  <si>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</si>
  <si>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</si>
  <si>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</si>
  <si>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</si>
  <si>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</si>
  <si>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</si>
  <si>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</si>
  <si>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</si>
  <si>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</si>
  <si>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</si>
  <si>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</si>
  <si>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</si>
  <si>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</si>
  <si>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</si>
  <si>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</si>
  <si>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</si>
  <si>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</si>
  <si>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</si>
  <si>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</si>
  <si>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</si>
  <si>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</si>
  <si>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</si>
  <si>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</si>
  <si>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</si>
  <si>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</si>
  <si>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</si>
  <si>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</si>
  <si>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</si>
  <si>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</si>
  <si>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</si>
  <si>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</si>
  <si>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</si>
  <si>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</si>
  <si>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</si>
  <si>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</si>
  <si>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</si>
  <si>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</si>
  <si>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</si>
  <si>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</si>
  <si>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</si>
  <si>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</si>
  <si>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</si>
  <si>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</si>
  <si>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</si>
  <si>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</si>
  <si>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</si>
  <si>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</si>
  <si>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</si>
  <si>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</si>
  <si>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</si>
  <si>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</si>
  <si>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</si>
  <si>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</si>
  <si>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</si>
  <si>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</si>
  <si>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</si>
  <si>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</si>
  <si>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</si>
  <si>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</si>
  <si>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</si>
  <si>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</si>
  <si>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</si>
  <si>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</si>
  <si>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</si>
  <si>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</si>
  <si>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</si>
  <si>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</si>
  <si>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</si>
  <si>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</si>
  <si>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</si>
  <si>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</si>
  <si>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</si>
  <si>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</si>
  <si>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</si>
  <si>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</si>
  <si>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</si>
  <si>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</si>
  <si>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</si>
  <si>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</si>
  <si>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</si>
  <si>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</si>
  <si>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</si>
  <si>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</si>
  <si>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</si>
  <si>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</si>
  <si>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</si>
  <si>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</si>
  <si>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</si>
  <si>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</si>
  <si>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</si>
  <si>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</si>
  <si>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</si>
  <si>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</si>
  <si>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</si>
  <si>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</si>
  <si>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</si>
  <si>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</si>
  <si>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</si>
  <si>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</si>
  <si>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</si>
  <si>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</si>
  <si>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</si>
  <si>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</si>
  <si>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</si>
  <si>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</si>
  <si>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</si>
  <si>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</si>
  <si>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</si>
  <si>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</si>
  <si>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</si>
  <si>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</si>
  <si>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</si>
  <si>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</si>
  <si>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</si>
  <si>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</si>
  <si>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</si>
  <si>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</si>
  <si>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</si>
  <si>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</si>
  <si>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</si>
  <si>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</si>
  <si>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</si>
  <si>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</si>
  <si>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</si>
  <si>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</si>
  <si>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</si>
  <si>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</si>
  <si>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</si>
  <si>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</si>
  <si>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</si>
  <si>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</si>
  <si>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</si>
  <si>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</si>
  <si>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</si>
  <si>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</si>
  <si>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</si>
  <si>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</si>
  <si>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</si>
  <si>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</si>
  <si>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</si>
  <si>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</si>
  <si>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</si>
  <si>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</si>
  <si>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</si>
  <si>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</si>
  <si>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</si>
  <si>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</si>
  <si>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</si>
  <si>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</si>
  <si>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</si>
  <si>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</si>
  <si>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</si>
  <si>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</si>
  <si>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</si>
  <si>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</si>
  <si>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</si>
  <si>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</si>
  <si>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</si>
  <si>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</si>
  <si>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</si>
  <si>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</si>
  <si>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</si>
  <si>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</si>
  <si>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</si>
  <si>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</si>
  <si>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</si>
  <si>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</si>
  <si>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</si>
  <si>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</si>
  <si>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</si>
  <si>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</si>
  <si>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</si>
  <si>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</si>
  <si>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</si>
  <si>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</si>
  <si>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</si>
  <si>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</si>
  <si>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</si>
  <si>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</si>
  <si>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</si>
  <si>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</si>
  <si>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</si>
  <si>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</si>
  <si>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</si>
  <si>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</si>
  <si>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</si>
  <si>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</si>
  <si>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</si>
  <si>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</si>
  <si>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</si>
  <si>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</si>
  <si>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</si>
  <si>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</si>
  <si>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</si>
  <si>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</si>
  <si>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</si>
  <si>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</si>
  <si>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</si>
  <si>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</si>
  <si>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</si>
  <si>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</si>
  <si>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</si>
  <si>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</si>
  <si>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</si>
  <si>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</si>
  <si>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</si>
  <si>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</si>
  <si>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</si>
  <si>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</si>
  <si>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</si>
  <si>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</si>
  <si>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</si>
  <si>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</si>
  <si>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</si>
  <si>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</si>
  <si>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</si>
  <si>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</si>
  <si>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</si>
  <si>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</si>
  <si>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</si>
  <si>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</si>
  <si>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</si>
  <si>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</si>
  <si>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</si>
  <si>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</si>
  <si>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</si>
  <si>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</si>
  <si>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</si>
  <si>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</si>
  <si>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</si>
  <si>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</si>
  <si>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</si>
  <si>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</si>
  <si>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</si>
  <si>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</si>
  <si>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</si>
  <si>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</si>
  <si>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</si>
  <si>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</si>
  <si>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</si>
  <si>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</si>
  <si>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</si>
  <si>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</si>
  <si>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</si>
  <si>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</si>
  <si>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</si>
  <si>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</si>
  <si>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</si>
  <si>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</si>
  <si>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</si>
  <si>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</si>
  <si>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</si>
  <si>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</si>
  <si>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</si>
  <si>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</si>
  <si>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</si>
  <si>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</si>
  <si>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</si>
  <si>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</si>
  <si>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</si>
  <si>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</si>
  <si>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</si>
  <si>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</si>
  <si>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</si>
  <si>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</si>
  <si>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</si>
  <si>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</si>
  <si>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</si>
  <si>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</si>
  <si>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</si>
  <si>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</si>
  <si>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</si>
  <si>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</si>
  <si>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</si>
  <si>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</si>
  <si>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</si>
  <si>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</si>
  <si>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</si>
  <si>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</si>
  <si>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</si>
  <si>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</si>
  <si>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</si>
  <si>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</si>
  <si>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</si>
  <si>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</si>
  <si>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</si>
  <si>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</si>
  <si>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</si>
  <si>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</si>
  <si>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</si>
  <si>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</si>
  <si>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</si>
  <si>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</si>
  <si>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</si>
  <si>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</si>
  <si>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</si>
  <si>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</si>
  <si>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</si>
  <si>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</si>
  <si>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</si>
  <si>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</si>
  <si>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</si>
  <si>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</si>
  <si>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</si>
  <si>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</si>
  <si>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</si>
  <si>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</si>
  <si>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</si>
  <si>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</si>
  <si>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</si>
  <si>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</si>
  <si>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</si>
  <si>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</si>
  <si>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</si>
  <si>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</si>
  <si>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</si>
  <si>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</si>
  <si>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</si>
  <si>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</si>
  <si>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</si>
  <si>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</si>
  <si>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</si>
  <si>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</si>
  <si>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</si>
  <si>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</si>
  <si>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</si>
  <si>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</si>
  <si>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</si>
  <si>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</si>
  <si>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</si>
  <si>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</si>
  <si>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</si>
  <si>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</si>
  <si>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</si>
  <si>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</si>
  <si>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</si>
  <si>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</si>
  <si>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</si>
  <si>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</si>
  <si>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</si>
  <si>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</si>
  <si>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</si>
  <si>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</si>
  <si>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</si>
  <si>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</si>
  <si>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</si>
  <si>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</si>
  <si>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</si>
  <si>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</si>
  <si>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</si>
  <si>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</si>
  <si>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</si>
  <si>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</si>
  <si>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</si>
  <si>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</si>
  <si>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</si>
  <si>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</si>
  <si>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</si>
  <si>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</si>
  <si>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</si>
  <si>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</si>
  <si>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</si>
  <si>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</si>
  <si>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</si>
  <si>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</si>
  <si>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</si>
  <si>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</si>
  <si>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</si>
  <si>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</si>
  <si>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</si>
  <si>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</si>
  <si>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</si>
  <si>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</si>
  <si>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</si>
  <si>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</si>
  <si>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</si>
  <si>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</si>
  <si>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</si>
  <si>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</si>
  <si>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</si>
  <si>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</si>
  <si>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</si>
  <si>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</si>
  <si>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</si>
  <si>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</si>
  <si>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</si>
  <si>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</si>
  <si>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</si>
  <si>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</si>
  <si>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</si>
  <si>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</si>
  <si>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</si>
  <si>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</si>
  <si>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</si>
  <si>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</si>
  <si>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</si>
  <si>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</si>
  <si>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</si>
  <si>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</si>
  <si>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</si>
  <si>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</si>
  <si>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</si>
  <si>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</si>
  <si>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</si>
  <si>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</si>
  <si>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</si>
  <si>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</si>
  <si>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</si>
  <si>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</si>
  <si>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</si>
  <si>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</si>
  <si>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</si>
  <si>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</si>
  <si>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</si>
  <si>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</si>
  <si>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</si>
  <si>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</si>
  <si>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</si>
  <si>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</si>
  <si>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</si>
  <si>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</si>
  <si>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</si>
  <si>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</si>
  <si>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</si>
  <si>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</si>
  <si>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</si>
  <si>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</si>
  <si>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</si>
  <si>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</si>
  <si>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</si>
  <si>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</si>
  <si>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</si>
  <si>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</si>
  <si>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</si>
  <si>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</si>
  <si>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</si>
  <si>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</si>
  <si>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</si>
  <si>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</si>
  <si>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</si>
  <si>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</si>
  <si>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</si>
  <si>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</si>
  <si>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</si>
  <si>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</si>
  <si>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</si>
  <si>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</si>
  <si>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</si>
  <si>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</si>
  <si>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</si>
  <si>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</si>
  <si>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</si>
  <si>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</si>
  <si>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</si>
  <si>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</si>
  <si>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</si>
  <si>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</si>
  <si>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</si>
  <si>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</si>
  <si>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</si>
  <si>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</si>
  <si>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</si>
  <si>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</si>
  <si>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</si>
  <si>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</si>
  <si>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</si>
  <si>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</si>
  <si>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</si>
  <si>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</si>
  <si>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</si>
  <si>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</si>
  <si>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</si>
  <si>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</si>
  <si>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</si>
  <si>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</si>
  <si>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</si>
  <si>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</si>
  <si>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</si>
  <si>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</si>
  <si>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</si>
  <si>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</si>
  <si>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</si>
  <si>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</si>
  <si>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</si>
  <si>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</si>
  <si>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</si>
  <si>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</si>
  <si>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</si>
  <si>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</si>
  <si>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</si>
  <si>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</si>
  <si>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</si>
  <si>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</si>
  <si>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</si>
  <si>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</si>
  <si>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</si>
  <si>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</si>
  <si>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</si>
  <si>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</si>
  <si>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</si>
  <si>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</si>
  <si>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</si>
  <si>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</si>
  <si>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</si>
  <si>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</si>
  <si>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</si>
  <si>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</si>
  <si>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</si>
  <si>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</si>
  <si>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</si>
  <si>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</si>
  <si>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</si>
  <si>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</si>
  <si>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</si>
  <si>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</si>
  <si>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</si>
  <si>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</si>
  <si>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</si>
  <si>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</si>
  <si>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</si>
  <si>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</si>
  <si>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</si>
  <si>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</si>
  <si>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</si>
  <si>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</si>
  <si>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</si>
  <si>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</si>
  <si>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</si>
  <si>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</si>
  <si>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</si>
  <si>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</si>
  <si>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</si>
  <si>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</si>
  <si>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</si>
  <si>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</si>
  <si>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</si>
  <si>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</si>
  <si>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</si>
  <si>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</si>
  <si>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</si>
  <si>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</si>
  <si>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</si>
  <si>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</si>
  <si>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</si>
  <si>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</si>
  <si>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</si>
  <si>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</si>
  <si>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</si>
  <si>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</si>
  <si>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</si>
  <si>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</si>
  <si>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</si>
  <si>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</si>
  <si>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</si>
  <si>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</si>
  <si>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</si>
  <si>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</si>
  <si>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</si>
  <si>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</si>
  <si>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</si>
  <si>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</si>
  <si>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</si>
  <si>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</si>
  <si>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</si>
  <si>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</si>
  <si>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</si>
  <si>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</si>
  <si>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</si>
  <si>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</si>
  <si>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</si>
  <si>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</si>
  <si>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</si>
  <si>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</si>
  <si>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</si>
  <si>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</si>
  <si>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</si>
  <si>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</si>
  <si>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</si>
  <si>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</si>
  <si>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</si>
  <si>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</si>
  <si>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</si>
  <si>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</si>
  <si>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</si>
  <si>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</si>
  <si>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</si>
  <si>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</si>
  <si>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</si>
  <si>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</si>
  <si>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</si>
  <si>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</si>
  <si>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</si>
  <si>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</si>
  <si>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</si>
  <si>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</si>
  <si>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</si>
  <si>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</si>
  <si>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</si>
  <si>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</si>
  <si>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</si>
  <si>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</si>
  <si>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</si>
  <si>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</si>
  <si>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</si>
  <si>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</si>
  <si>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</si>
  <si>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</si>
  <si>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</si>
  <si>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</si>
  <si>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</si>
  <si>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</si>
  <si>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</si>
  <si>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</si>
  <si>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</si>
  <si>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</si>
  <si>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</si>
  <si>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</si>
  <si>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</si>
  <si>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</si>
  <si>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</si>
  <si>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</si>
  <si>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</si>
  <si>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</si>
  <si>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</si>
  <si>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</si>
  <si>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</si>
  <si>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</si>
  <si>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</si>
  <si>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</si>
  <si>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</si>
  <si>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</si>
  <si>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</si>
  <si>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</si>
  <si>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</si>
  <si>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</si>
  <si>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</si>
  <si>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</si>
  <si>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</si>
  <si>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</si>
  <si>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</si>
  <si>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</si>
  <si>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</si>
  <si>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</si>
  <si>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</si>
  <si>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</si>
  <si>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</si>
  <si>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</si>
  <si>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</si>
  <si>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</si>
  <si>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</si>
  <si>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</si>
  <si>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</si>
  <si>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</si>
  <si>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</si>
  <si>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</si>
  <si>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</si>
  <si>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</si>
  <si>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</si>
  <si>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</si>
  <si>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</si>
  <si>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</si>
  <si>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</si>
  <si>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</si>
  <si>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</si>
  <si>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</si>
  <si>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</si>
  <si>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</si>
  <si>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</si>
  <si>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</si>
  <si>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</si>
  <si>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</si>
  <si>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</si>
  <si>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</si>
  <si>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</si>
  <si>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</si>
  <si>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</si>
  <si>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</si>
  <si>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</si>
  <si>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</si>
  <si>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</si>
  <si>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</si>
  <si>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</si>
  <si>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</si>
  <si>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</si>
  <si>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</si>
  <si>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</si>
  <si>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</si>
  <si>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</si>
  <si>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</si>
  <si>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</si>
  <si>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</si>
  <si>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</si>
  <si>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</si>
  <si>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</si>
  <si>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</si>
  <si>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</si>
  <si>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</si>
  <si>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</si>
  <si>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</si>
  <si>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</si>
  <si>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</si>
  <si>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</si>
  <si>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</si>
  <si>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</si>
  <si>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</si>
  <si>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</si>
  <si>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</si>
  <si>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</si>
  <si>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</si>
  <si>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</si>
  <si>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</si>
  <si>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</si>
  <si>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</si>
  <si>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</si>
  <si>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</si>
  <si>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</si>
  <si>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</si>
  <si>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</si>
  <si>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</si>
  <si>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</si>
  <si>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</si>
  <si>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</si>
  <si>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</si>
  <si>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</si>
  <si>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</si>
  <si>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</si>
  <si>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</si>
  <si>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</si>
  <si>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</si>
  <si>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</si>
  <si>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</si>
  <si>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</si>
  <si>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</si>
  <si>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</si>
  <si>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</si>
  <si>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</si>
  <si>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</si>
  <si>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</si>
  <si>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</si>
  <si>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</si>
  <si>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</si>
  <si>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</si>
  <si>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</si>
  <si>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</si>
  <si>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</si>
  <si>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</si>
  <si>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</si>
  <si>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</si>
  <si>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</si>
  <si>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</si>
  <si>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</si>
  <si>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</si>
  <si>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</si>
  <si>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</si>
  <si>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</si>
  <si>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</si>
  <si>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</si>
  <si>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</si>
  <si>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</si>
  <si>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</si>
  <si>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</si>
  <si>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</si>
  <si>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</si>
  <si>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</si>
  <si>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</si>
  <si>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</si>
  <si>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</si>
  <si>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</si>
  <si>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</si>
  <si>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</si>
  <si>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</si>
  <si>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</si>
  <si>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</si>
  <si>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</si>
  <si>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</si>
  <si>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</si>
  <si>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</si>
  <si>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</si>
  <si>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</si>
  <si>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</si>
  <si>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</si>
  <si>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</si>
  <si>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</si>
  <si>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</si>
  <si>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</si>
  <si>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</si>
  <si>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</si>
  <si>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</si>
  <si>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</si>
  <si>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</si>
  <si>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</si>
  <si>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</si>
  <si>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</si>
  <si>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</si>
  <si>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</si>
  <si>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</si>
  <si>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</si>
  <si>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</si>
  <si>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</si>
  <si>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</si>
  <si>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</si>
  <si>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</si>
  <si>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</si>
  <si>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</si>
  <si>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</si>
  <si>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</si>
  <si>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</si>
  <si>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</si>
  <si>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</si>
  <si>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</si>
  <si>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</si>
  <si>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</si>
  <si>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</si>
  <si>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</si>
  <si>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</si>
  <si>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</si>
  <si>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</si>
  <si>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</si>
  <si>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</si>
  <si>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</si>
  <si>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</si>
  <si>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</si>
  <si>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</si>
  <si>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</si>
  <si>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</si>
  <si>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</si>
  <si>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</si>
  <si>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</si>
  <si>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</si>
  <si>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</si>
  <si>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</si>
  <si>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</si>
  <si>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</si>
  <si>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</si>
  <si>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</si>
  <si>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</si>
  <si>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</si>
  <si>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</si>
  <si>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</si>
  <si>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</si>
  <si>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</si>
  <si>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</si>
  <si>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</si>
  <si>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</si>
  <si>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</si>
  <si>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</si>
  <si>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</si>
  <si>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</si>
  <si>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</si>
  <si>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</si>
  <si>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</si>
  <si>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</si>
  <si>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</si>
  <si>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</si>
  <si>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</si>
  <si>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</si>
  <si>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</si>
  <si>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</si>
  <si>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</si>
  <si>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</si>
  <si>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</si>
  <si>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</si>
  <si>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</si>
  <si>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</si>
  <si>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</si>
  <si>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</si>
  <si>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</si>
  <si>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</si>
  <si>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</si>
  <si>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</si>
  <si>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</si>
  <si>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</si>
  <si>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</si>
  <si>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</si>
  <si>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</si>
  <si>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</si>
  <si>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</si>
  <si>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</si>
  <si>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</si>
  <si>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</si>
  <si>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</si>
  <si>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</si>
  <si>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</si>
  <si>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</si>
  <si>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</si>
  <si>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</si>
  <si>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</si>
  <si>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</si>
  <si>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</si>
  <si>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</si>
  <si>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</si>
  <si>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</si>
  <si>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</si>
  <si>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</si>
  <si>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</si>
  <si>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</si>
  <si>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</si>
  <si>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</si>
  <si>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</si>
  <si>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</si>
  <si>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</si>
  <si>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</si>
  <si>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</si>
  <si>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</si>
  <si>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</si>
  <si>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</si>
  <si>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</si>
  <si>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</si>
  <si>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</si>
  <si>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</si>
  <si>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</si>
  <si>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</si>
  <si>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</si>
  <si>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</si>
  <si>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</si>
  <si>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</si>
  <si>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</si>
  <si>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</si>
  <si>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</si>
  <si>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</si>
  <si>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</si>
  <si>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</si>
  <si>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</si>
  <si>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</si>
  <si>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</si>
  <si>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</si>
  <si>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</si>
  <si>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</si>
  <si>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</si>
  <si>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</si>
  <si>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</si>
  <si>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</si>
  <si>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</si>
  <si>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</si>
  <si>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</si>
  <si>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</si>
  <si>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</si>
  <si>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</si>
  <si>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</si>
  <si>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</si>
  <si>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</si>
  <si>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</si>
  <si>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</si>
  <si>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</si>
  <si>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</si>
  <si>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</si>
  <si>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</si>
  <si>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</si>
  <si>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</si>
  <si>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</si>
  <si>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</si>
  <si>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</si>
  <si>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</si>
  <si>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</si>
  <si>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</si>
  <si>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</si>
  <si>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</si>
  <si>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</si>
  <si>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</si>
  <si>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</si>
  <si>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</si>
  <si>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</si>
  <si>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</si>
  <si>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</si>
  <si>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</si>
  <si>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</si>
  <si>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</si>
  <si>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</si>
  <si>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</si>
  <si>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</si>
  <si>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</si>
  <si>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</si>
  <si>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</si>
  <si>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</si>
  <si>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</si>
  <si>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</si>
  <si>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</si>
  <si>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</si>
  <si>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</si>
  <si>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</si>
  <si>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</si>
  <si>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</si>
  <si>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</si>
  <si>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</si>
  <si>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</si>
  <si>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</si>
  <si>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</si>
  <si>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</si>
  <si>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</si>
  <si>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</si>
  <si>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</si>
  <si>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</si>
  <si>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</si>
  <si>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</si>
  <si>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</si>
  <si>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</si>
  <si>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</si>
  <si>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</si>
  <si>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</si>
  <si>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</si>
  <si>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</si>
  <si>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</si>
  <si>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</si>
  <si>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</si>
  <si>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</si>
  <si>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</si>
  <si>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</si>
  <si>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</si>
  <si>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</si>
  <si>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</si>
  <si>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</si>
  <si>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</si>
  <si>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</si>
  <si>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</si>
  <si>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</si>
  <si>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</si>
  <si>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</si>
  <si>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</si>
  <si>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</si>
  <si>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</si>
  <si>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</si>
  <si>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</si>
  <si>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</si>
  <si>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</si>
  <si>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</si>
  <si>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</si>
  <si>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</si>
  <si>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</si>
  <si>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</si>
  <si>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</si>
  <si>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</si>
  <si>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</si>
  <si>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</si>
  <si>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</si>
  <si>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</si>
  <si>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</si>
  <si>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</si>
  <si>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</si>
  <si>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</si>
  <si>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</si>
  <si>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</si>
  <si>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</si>
  <si>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</si>
  <si>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</si>
  <si>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</si>
  <si>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</si>
  <si>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</si>
  <si>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</si>
  <si>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</si>
  <si>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</si>
  <si>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</si>
  <si>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</si>
  <si>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</si>
  <si>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</si>
  <si>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</si>
  <si>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</si>
  <si>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</si>
  <si>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</si>
  <si>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</si>
  <si>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</si>
  <si>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</si>
  <si>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</si>
  <si>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</si>
  <si>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</si>
  <si>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</si>
  <si>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</si>
  <si>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</si>
  <si>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</si>
  <si>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</si>
  <si>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</si>
  <si>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</si>
  <si>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</si>
  <si>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</si>
  <si>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</si>
  <si>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</si>
  <si>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</si>
  <si>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</si>
  <si>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</si>
  <si>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</si>
  <si>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</si>
  <si>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</si>
  <si>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</si>
  <si>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</si>
  <si>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</si>
  <si>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</si>
  <si>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</si>
  <si>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</si>
  <si>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</si>
  <si>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</si>
  <si>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</si>
  <si>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</si>
  <si>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</si>
  <si>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</si>
  <si>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</si>
  <si>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</si>
  <si>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</si>
  <si>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</si>
  <si>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</si>
  <si>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</si>
  <si>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</si>
  <si>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</si>
  <si>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</si>
  <si>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</si>
  <si>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</si>
  <si>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</si>
  <si>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</si>
  <si>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</si>
  <si>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</si>
  <si>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</si>
  <si>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</si>
  <si>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</si>
  <si>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</si>
  <si>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</si>
  <si>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</si>
  <si>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</si>
  <si>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</si>
  <si>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</si>
  <si>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</si>
  <si>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</si>
  <si>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</si>
  <si>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</si>
  <si>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</si>
  <si>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</si>
  <si>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</si>
  <si>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</si>
  <si>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</si>
  <si>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</si>
  <si>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</si>
  <si>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</si>
  <si>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</si>
  <si>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</si>
  <si>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</si>
  <si>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</si>
  <si>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</si>
  <si>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</si>
  <si>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</si>
  <si>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</si>
  <si>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</si>
  <si>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</si>
  <si>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</si>
  <si>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</si>
  <si>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</si>
  <si>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</si>
  <si>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</si>
  <si>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</si>
  <si>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</si>
  <si>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</si>
  <si>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</si>
  <si>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</si>
  <si>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</si>
  <si>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</si>
  <si>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</si>
  <si>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</si>
  <si>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</si>
  <si>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</si>
  <si>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</si>
  <si>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</si>
  <si>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</si>
  <si>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</si>
  <si>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</si>
  <si>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</si>
  <si>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</si>
  <si>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</si>
  <si>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</si>
  <si>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</si>
  <si>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</si>
  <si>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</si>
  <si>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</si>
  <si>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</si>
  <si>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</si>
  <si>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</si>
  <si>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</si>
  <si>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</si>
  <si>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</si>
  <si>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</si>
  <si>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</si>
  <si>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</si>
  <si>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</si>
  <si>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</si>
  <si>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</si>
  <si>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</si>
  <si>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</si>
  <si>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</si>
  <si>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</si>
  <si>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</si>
  <si>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</si>
  <si>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</si>
  <si>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</si>
  <si>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</si>
  <si>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</si>
  <si>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</si>
  <si>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</si>
  <si>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</si>
  <si>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</si>
  <si>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</si>
  <si>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</si>
  <si>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</si>
  <si>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</si>
  <si>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</si>
  <si>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</si>
  <si>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</si>
  <si>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</si>
  <si>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</si>
  <si>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</si>
  <si>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</si>
  <si>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</si>
  <si>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</si>
  <si>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</si>
  <si>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</si>
  <si>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</si>
  <si>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</si>
  <si>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</si>
  <si>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</si>
  <si>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</si>
  <si>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</si>
  <si>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</si>
  <si>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</si>
  <si>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</si>
  <si>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</si>
  <si>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</si>
  <si>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</si>
  <si>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</si>
  <si>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</si>
  <si>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</si>
  <si>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</si>
  <si>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</si>
  <si>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</si>
  <si>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</si>
  <si>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</si>
  <si>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</si>
  <si>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</si>
  <si>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</si>
  <si>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</si>
  <si>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</si>
  <si>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</si>
  <si>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</si>
  <si>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</si>
  <si>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</si>
  <si>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</si>
  <si>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</si>
  <si>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</si>
  <si>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</si>
  <si>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</si>
  <si>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</si>
  <si>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</si>
  <si>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</si>
  <si>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</si>
  <si>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</si>
  <si>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</si>
  <si>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</si>
  <si>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</si>
  <si>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</si>
  <si>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</si>
  <si>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</si>
  <si>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</si>
  <si>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</si>
  <si>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</si>
  <si>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</si>
  <si>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</si>
  <si>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</si>
  <si>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</si>
  <si>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</si>
  <si>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</si>
  <si>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</si>
  <si>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</si>
  <si>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</si>
  <si>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</si>
  <si>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</si>
  <si>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</si>
  <si>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</si>
  <si>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</si>
  <si>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</si>
  <si>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</si>
  <si>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</si>
  <si>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</si>
  <si>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</si>
  <si>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</si>
  <si>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</si>
  <si>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</si>
  <si>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</si>
  <si>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</si>
  <si>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</si>
  <si>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</si>
  <si>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</si>
  <si>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</si>
  <si>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</si>
  <si>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</si>
  <si>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</si>
  <si>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</si>
  <si>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</si>
  <si>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</si>
  <si>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</si>
  <si>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</si>
  <si>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</si>
  <si>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</si>
  <si>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</si>
  <si>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</si>
  <si>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</si>
  <si>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</si>
  <si>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</si>
  <si>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</si>
  <si>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</si>
  <si>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</si>
  <si>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</si>
  <si>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</si>
  <si>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</si>
  <si>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</si>
  <si>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</si>
  <si>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</si>
  <si>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</si>
  <si>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</si>
  <si>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</si>
  <si>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</si>
  <si>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</si>
  <si>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</si>
  <si>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</si>
  <si>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</si>
  <si>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</si>
  <si>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</si>
  <si>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</si>
  <si>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</si>
  <si>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</si>
  <si>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</si>
  <si>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</si>
  <si>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</si>
  <si>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</si>
  <si>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</si>
  <si>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</si>
  <si>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</si>
  <si>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</si>
  <si>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</si>
  <si>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</si>
  <si>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</si>
  <si>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</si>
  <si>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</si>
  <si>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</si>
  <si>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</si>
  <si>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</si>
  <si>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</si>
  <si>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</si>
  <si>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</si>
  <si>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</si>
  <si>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</si>
  <si>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</si>
  <si>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</si>
  <si>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</si>
  <si>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</si>
  <si>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</si>
  <si>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</si>
  <si>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</si>
  <si>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</si>
  <si>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</si>
  <si>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</si>
  <si>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</si>
  <si>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</si>
  <si>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</si>
  <si>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</si>
  <si>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</si>
  <si>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</si>
  <si>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</si>
  <si>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</si>
  <si>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</si>
  <si>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</si>
  <si>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</si>
  <si>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</si>
  <si>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</si>
  <si>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</si>
  <si>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</si>
  <si>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</si>
  <si>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</si>
  <si>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</si>
  <si>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</si>
  <si>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</si>
  <si>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</si>
  <si>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</si>
  <si>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</si>
  <si>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</si>
  <si>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</si>
  <si>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</si>
  <si>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</si>
  <si>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</si>
  <si>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</si>
  <si>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</si>
  <si>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</si>
  <si>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</si>
  <si>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</si>
  <si>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</si>
  <si>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</si>
  <si>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</si>
  <si>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</si>
  <si>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</si>
  <si>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</si>
  <si>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</si>
  <si>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</si>
  <si>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</si>
  <si>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</si>
  <si>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</si>
  <si>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</si>
  <si>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</si>
  <si>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</si>
  <si>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</si>
  <si>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</si>
  <si>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</si>
  <si>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</si>
  <si>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</si>
  <si>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</si>
  <si>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</si>
  <si>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</si>
  <si>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</si>
  <si>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</si>
  <si>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</si>
  <si>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</si>
  <si>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</si>
  <si>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</si>
  <si>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</si>
  <si>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</si>
  <si>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</si>
  <si>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</si>
  <si>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</si>
  <si>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</si>
  <si>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</si>
  <si>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</si>
  <si>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</si>
  <si>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</si>
  <si>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</si>
  <si>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</si>
  <si>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</si>
  <si>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</si>
  <si>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</si>
  <si>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</si>
  <si>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</si>
  <si>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</si>
  <si>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</si>
  <si>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</si>
  <si>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</si>
  <si>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</si>
  <si>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</si>
  <si>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</si>
  <si>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</si>
  <si>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</si>
  <si>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</si>
  <si>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</si>
  <si>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</si>
  <si>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</si>
  <si>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</si>
  <si>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</si>
  <si>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</si>
  <si>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</si>
  <si>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</si>
  <si>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</si>
  <si>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</si>
  <si>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</si>
  <si>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</si>
  <si>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</si>
  <si>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</si>
  <si>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</si>
  <si>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</si>
  <si>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</si>
  <si>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</si>
  <si>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</si>
  <si>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</si>
  <si>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</si>
  <si>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</si>
  <si>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</si>
  <si>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</si>
  <si>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</si>
  <si>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</si>
  <si>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</si>
  <si>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</si>
  <si>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</si>
  <si>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</si>
  <si>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</si>
  <si>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</si>
  <si>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</si>
  <si>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</si>
  <si>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</si>
  <si>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</si>
  <si>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</si>
  <si>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</si>
  <si>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</si>
  <si>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</si>
  <si>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</si>
  <si>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</si>
  <si>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</si>
  <si>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</si>
  <si>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</si>
  <si>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</si>
  <si>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</si>
  <si>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</si>
  <si>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</si>
  <si>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</si>
  <si>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</si>
  <si>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</si>
  <si>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</si>
  <si>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</si>
  <si>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</si>
  <si>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</si>
  <si>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</si>
  <si>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</si>
  <si>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</si>
  <si>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</si>
  <si>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</si>
  <si>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</si>
  <si>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</si>
  <si>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</si>
  <si>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</si>
  <si>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</si>
  <si>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</si>
  <si>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</si>
  <si>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</si>
  <si>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</si>
  <si>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</si>
  <si>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</si>
  <si>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</si>
  <si>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</si>
  <si>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</si>
  <si>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</si>
  <si>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</si>
  <si>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</si>
  <si>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</si>
  <si>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</si>
  <si>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</si>
  <si>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</si>
  <si>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</si>
  <si>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</si>
  <si>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</si>
  <si>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</si>
  <si>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</si>
  <si>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</si>
  <si>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</si>
  <si>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</si>
  <si>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</si>
  <si>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</si>
  <si>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</si>
  <si>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</si>
  <si>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</si>
  <si>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</si>
  <si>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</si>
  <si>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</si>
  <si>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</si>
  <si>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</si>
  <si>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</si>
  <si>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</si>
  <si>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</si>
  <si>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</si>
  <si>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</si>
  <si>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</si>
  <si>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</si>
  <si>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</si>
  <si>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</si>
  <si>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</si>
  <si>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</si>
  <si>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</si>
  <si>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</si>
  <si>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</si>
  <si>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</si>
  <si>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</si>
  <si>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</si>
  <si>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</si>
  <si>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</si>
  <si>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</si>
  <si>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</si>
  <si>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</si>
  <si>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</si>
  <si>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</si>
  <si>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</si>
  <si>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</si>
  <si>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</si>
  <si>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</si>
  <si>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</si>
  <si>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</si>
  <si>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</si>
  <si>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</si>
  <si>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</si>
  <si>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</si>
  <si>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</si>
  <si>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</si>
  <si>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</si>
  <si>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</si>
  <si>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</si>
  <si>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</si>
  <si>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</si>
  <si>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</si>
  <si>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</si>
  <si>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</si>
  <si>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</si>
  <si>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</si>
  <si>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</si>
  <si>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</si>
  <si>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</si>
  <si>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</si>
  <si>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</si>
  <si>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</si>
  <si>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</si>
  <si>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</si>
  <si>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</si>
  <si>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</si>
  <si>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</si>
  <si>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</si>
  <si>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</si>
  <si>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</si>
  <si>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</si>
  <si>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</si>
  <si>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</si>
  <si>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</si>
  <si>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</si>
  <si>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</si>
  <si>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</si>
  <si>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</si>
  <si>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</si>
  <si>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</si>
  <si>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</si>
  <si>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</si>
  <si>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</si>
  <si>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</si>
  <si>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</si>
  <si>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</si>
  <si>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</si>
  <si>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</si>
  <si>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</si>
  <si>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</si>
  <si>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</si>
  <si>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</si>
  <si>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</si>
  <si>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</si>
  <si>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</si>
  <si>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</si>
  <si>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</si>
  <si>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</si>
  <si>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</si>
  <si>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</si>
  <si>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</si>
  <si>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</si>
  <si>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</si>
  <si>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</si>
  <si>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</si>
  <si>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</si>
  <si>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</si>
  <si>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</si>
  <si>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</si>
  <si>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</si>
  <si>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</si>
  <si>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</si>
  <si>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</si>
  <si>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</si>
  <si>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</si>
  <si>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</si>
  <si>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</si>
  <si>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</si>
  <si>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</si>
  <si>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</si>
  <si>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</si>
  <si>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</si>
  <si>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</si>
  <si>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</si>
  <si>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</si>
  <si>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</si>
  <si>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</si>
  <si>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</si>
  <si>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</si>
  <si>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</si>
  <si>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</si>
  <si>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</si>
  <si>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</si>
  <si>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</si>
  <si>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</si>
  <si>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</si>
  <si>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</si>
  <si>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</si>
  <si>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</si>
  <si>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</si>
  <si>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</si>
  <si>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</si>
  <si>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</si>
  <si>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</si>
  <si>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</si>
  <si>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</si>
  <si>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</si>
  <si>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</si>
  <si>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</si>
  <si>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</si>
  <si>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</si>
  <si>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</si>
  <si>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</si>
  <si>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</si>
  <si>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</si>
  <si>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</si>
  <si>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</si>
  <si>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</si>
  <si>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</si>
  <si>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</si>
  <si>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</si>
  <si>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</si>
  <si>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</si>
  <si>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</si>
  <si>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</si>
  <si>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</si>
  <si>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</si>
  <si>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</si>
  <si>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</si>
  <si>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</si>
  <si>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</si>
  <si>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</si>
  <si>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</si>
  <si>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</si>
  <si>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</si>
  <si>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</si>
  <si>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</si>
  <si>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</si>
  <si>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</si>
  <si>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</si>
  <si>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</si>
  <si>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</si>
  <si>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</si>
  <si>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</si>
  <si>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</si>
  <si>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</si>
  <si>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</si>
  <si>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</si>
  <si>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</si>
  <si>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</si>
  <si>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</si>
  <si>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</si>
  <si>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</si>
  <si>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</si>
  <si>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</si>
  <si>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</si>
  <si>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</si>
  <si>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</si>
  <si>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</si>
  <si>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</si>
  <si>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</si>
  <si>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</si>
  <si>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</si>
  <si>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</si>
  <si>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</si>
  <si>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</si>
  <si>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</si>
  <si>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</si>
  <si>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</si>
  <si>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</si>
  <si>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</si>
  <si>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</si>
  <si>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</si>
  <si>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</si>
  <si>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</si>
  <si>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</si>
  <si>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</si>
  <si>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</si>
  <si>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</si>
  <si>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</si>
  <si>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</si>
  <si>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</si>
  <si>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</si>
  <si>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</si>
  <si>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</si>
  <si>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</si>
  <si>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</si>
  <si>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</si>
  <si>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</si>
  <si>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</si>
  <si>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</si>
  <si>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</si>
  <si>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</si>
  <si>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</si>
  <si>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</si>
  <si>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</si>
  <si>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</si>
  <si>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</si>
  <si>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</si>
  <si>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</si>
  <si>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</si>
  <si>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</si>
  <si>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</si>
  <si>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</si>
  <si>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</si>
  <si>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</si>
  <si>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</si>
  <si>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</si>
  <si>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</si>
  <si>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</si>
  <si>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</si>
  <si>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</si>
  <si>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</si>
  <si>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</si>
  <si>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</si>
  <si>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</si>
  <si>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</si>
  <si>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</si>
  <si>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</si>
  <si>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</si>
  <si>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</si>
  <si>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</si>
  <si>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</si>
  <si>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</si>
  <si>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</si>
  <si>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</si>
  <si>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</si>
  <si>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</si>
  <si>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</si>
  <si>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</si>
  <si>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</si>
  <si>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</si>
  <si>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</si>
  <si>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</si>
  <si>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</si>
  <si>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</si>
  <si>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</si>
  <si>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</si>
  <si>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</si>
  <si>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</si>
  <si>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</si>
  <si>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</si>
  <si>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</si>
  <si>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</si>
  <si>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</si>
  <si>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</si>
  <si>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</si>
  <si>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</si>
  <si>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</si>
  <si>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</si>
  <si>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</si>
  <si>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</si>
  <si>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</si>
  <si>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</si>
  <si>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</si>
  <si>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</si>
  <si>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</si>
  <si>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</si>
  <si>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</si>
  <si>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</si>
  <si>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</si>
  <si>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</si>
  <si>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</si>
  <si>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</si>
  <si>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</si>
  <si>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</si>
  <si>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</si>
  <si>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</si>
  <si>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</si>
  <si>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</si>
  <si>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</si>
  <si>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</si>
  <si>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</si>
  <si>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</si>
  <si>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</si>
  <si>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</si>
  <si>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</si>
  <si>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</si>
  <si>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</si>
  <si>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</si>
  <si>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</si>
  <si>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</si>
  <si>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</si>
  <si>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</si>
  <si>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</si>
  <si>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</si>
  <si>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</si>
  <si>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</si>
  <si>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</si>
  <si>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</si>
  <si>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</si>
  <si>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</si>
  <si>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</si>
  <si>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</si>
  <si>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</si>
  <si>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</si>
  <si>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</si>
  <si>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</si>
  <si>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</si>
  <si>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</si>
  <si>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</si>
  <si>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</si>
  <si>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</si>
  <si>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</si>
  <si>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</si>
  <si>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</si>
  <si>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</si>
  <si>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</si>
  <si>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</si>
  <si>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</si>
  <si>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</si>
  <si>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</si>
  <si>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</si>
  <si>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</si>
  <si>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</si>
  <si>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</si>
  <si>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</si>
  <si>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</si>
  <si>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</si>
  <si>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</si>
  <si>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</si>
  <si>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</si>
  <si>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</si>
  <si>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</si>
  <si>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</si>
  <si>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</si>
  <si>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</si>
  <si>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</si>
  <si>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</si>
  <si>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</si>
  <si>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</si>
  <si>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</si>
  <si>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</si>
  <si>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</si>
  <si>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</si>
  <si>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</si>
  <si>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</si>
  <si>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</si>
  <si>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</si>
  <si>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</si>
  <si>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</si>
  <si>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</si>
  <si>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</si>
  <si>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</si>
  <si>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</si>
  <si>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</si>
  <si>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</si>
  <si>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</si>
  <si>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</si>
  <si>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</si>
  <si>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</si>
  <si>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</si>
  <si>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</si>
  <si>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</si>
  <si>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</si>
  <si>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</si>
  <si>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</si>
  <si>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</si>
  <si>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</si>
  <si>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</si>
  <si>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</si>
  <si>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</si>
  <si>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</si>
  <si>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</si>
  <si>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</si>
  <si>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</si>
  <si>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</si>
  <si>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</si>
  <si>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</si>
  <si>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</si>
  <si>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</si>
  <si>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</si>
  <si>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</si>
  <si>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</si>
  <si>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</si>
  <si>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</si>
  <si>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</si>
  <si>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</si>
  <si>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</si>
  <si>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</si>
  <si>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</si>
  <si>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</si>
  <si>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</si>
  <si>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</si>
  <si>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</si>
  <si>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</si>
  <si>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</si>
  <si>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</si>
  <si>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</si>
  <si>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</si>
  <si>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</si>
  <si>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</si>
  <si>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</si>
  <si>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</si>
  <si>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</si>
  <si>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</si>
  <si>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</si>
  <si>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</si>
  <si>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</si>
  <si>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</si>
  <si>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</si>
  <si>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</si>
  <si>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</si>
  <si>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</si>
  <si>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</si>
  <si>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</si>
  <si>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</si>
  <si>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</si>
  <si>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</si>
  <si>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</si>
  <si>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</si>
  <si>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</si>
  <si>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</si>
  <si>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</si>
  <si>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</si>
  <si>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</si>
  <si>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</si>
  <si>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</si>
  <si>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</si>
  <si>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</si>
  <si>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</si>
  <si>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</si>
  <si>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</si>
  <si>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</si>
  <si>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</si>
  <si>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</si>
  <si>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</si>
  <si>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</si>
  <si>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</si>
  <si>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</si>
  <si>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</si>
  <si>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</si>
  <si>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</si>
  <si>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</si>
  <si>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</si>
  <si>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</si>
  <si>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</si>
  <si>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</si>
  <si>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</si>
  <si>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</si>
  <si>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</si>
  <si>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</si>
  <si>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</si>
  <si>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</si>
  <si>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</si>
  <si>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</si>
  <si>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</si>
  <si>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</si>
  <si>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</si>
  <si>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</si>
  <si>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</si>
  <si>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</si>
  <si>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</si>
  <si>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</si>
  <si>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</si>
  <si>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</si>
  <si>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</si>
  <si>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</si>
  <si>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</si>
  <si>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</si>
  <si>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</si>
  <si>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</si>
  <si>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</si>
  <si>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</si>
  <si>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</si>
  <si>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</si>
  <si>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</si>
  <si>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</si>
  <si>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</si>
  <si>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</si>
  <si>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</si>
  <si>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</si>
  <si>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</si>
  <si>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</si>
  <si>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</si>
  <si>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</si>
  <si>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</si>
  <si>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</si>
  <si>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</si>
  <si>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</si>
  <si>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</si>
  <si>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</si>
  <si>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</si>
  <si>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</si>
  <si>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</si>
  <si>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</si>
  <si>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</si>
  <si>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</si>
  <si>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</si>
  <si>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</si>
  <si>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</si>
  <si>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</si>
  <si>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</si>
  <si>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</si>
  <si>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</si>
  <si>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</si>
  <si>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</si>
  <si>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</si>
  <si>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</si>
  <si>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</si>
  <si>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</si>
  <si>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</si>
  <si>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</si>
  <si>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</si>
  <si>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</si>
  <si>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</si>
  <si>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</si>
  <si>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</si>
  <si>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</si>
  <si>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</si>
  <si>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</si>
  <si>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</si>
  <si>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</si>
  <si>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</si>
  <si>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</si>
  <si>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</si>
  <si>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</si>
  <si>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</si>
  <si>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</si>
  <si>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</si>
  <si>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</si>
  <si>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</si>
  <si>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</si>
  <si>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</si>
  <si>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</si>
  <si>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</si>
  <si>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</si>
  <si>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</si>
  <si>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</si>
  <si>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</si>
  <si>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</si>
  <si>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</si>
  <si>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</si>
  <si>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</si>
  <si>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</si>
  <si>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</si>
  <si>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</si>
  <si>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</si>
  <si>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</si>
  <si>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</si>
  <si>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</si>
  <si>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</si>
  <si>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</si>
  <si>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</si>
  <si>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</si>
  <si>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</si>
  <si>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</si>
  <si>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</si>
  <si>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</si>
  <si>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</si>
  <si>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</si>
  <si>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</si>
  <si>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</si>
  <si>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</si>
  <si>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</si>
  <si>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</si>
  <si>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</si>
  <si>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</si>
  <si>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</si>
  <si>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</si>
  <si>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</si>
  <si>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</si>
  <si>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</si>
  <si>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</si>
  <si>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</si>
  <si>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</si>
  <si>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</si>
  <si>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</si>
  <si>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</si>
  <si>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</si>
  <si>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</si>
  <si>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</si>
  <si>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</si>
  <si>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</si>
  <si>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</si>
  <si>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</si>
  <si>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</si>
  <si>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</si>
  <si>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</si>
  <si>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</si>
  <si>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</si>
  <si>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</si>
  <si>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</si>
  <si>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</si>
  <si>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</si>
  <si>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</si>
  <si>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</si>
  <si>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</si>
  <si>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</si>
  <si>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</si>
  <si>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</si>
  <si>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</si>
  <si>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</si>
  <si>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</si>
  <si>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</si>
  <si>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</si>
  <si>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</si>
  <si>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</si>
  <si>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</si>
  <si>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</si>
  <si>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</si>
  <si>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</si>
  <si>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</si>
  <si>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</si>
  <si>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</si>
  <si>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</si>
  <si>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</si>
  <si>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</si>
  <si>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</si>
  <si>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</si>
  <si>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</si>
  <si>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</si>
  <si>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</si>
  <si>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</si>
  <si>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</si>
  <si>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</si>
  <si>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</si>
  <si>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</si>
  <si>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</si>
  <si>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</si>
  <si>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</si>
  <si>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</si>
  <si>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</si>
  <si>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</si>
  <si>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</si>
  <si>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</si>
  <si>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</si>
  <si>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</si>
  <si>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</si>
  <si>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</si>
  <si>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</si>
  <si>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</si>
  <si>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</si>
  <si>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</si>
  <si>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</si>
  <si>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</si>
  <si>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</si>
  <si>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</si>
  <si>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</si>
  <si>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</si>
  <si>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</si>
  <si>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</si>
  <si>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</si>
  <si>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</si>
  <si>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</si>
  <si>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</si>
  <si>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</si>
  <si>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</si>
  <si>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</si>
  <si>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</si>
  <si>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</si>
  <si>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</si>
  <si>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</si>
  <si>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</si>
  <si>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</si>
  <si>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</si>
  <si>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</si>
  <si>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</si>
  <si>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</si>
  <si>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</si>
  <si>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</si>
  <si>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</si>
  <si>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</si>
  <si>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</si>
  <si>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</si>
  <si>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</si>
  <si>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</si>
  <si>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</si>
  <si>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</si>
  <si>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</si>
  <si>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</si>
  <si>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</si>
  <si>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</si>
  <si>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</si>
  <si>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</si>
  <si>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</si>
  <si>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</si>
  <si>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</si>
  <si>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</si>
  <si>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</si>
  <si>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</si>
  <si>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</si>
  <si>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</si>
  <si>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</si>
  <si>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</si>
  <si>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</si>
  <si>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</si>
  <si>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</si>
  <si>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</si>
  <si>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</si>
  <si>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</si>
  <si>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</si>
  <si>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</si>
  <si>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</si>
  <si>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</si>
  <si>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</si>
  <si>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</si>
  <si>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</si>
  <si>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</si>
  <si>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</si>
  <si>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</si>
  <si>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</si>
  <si>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</si>
  <si>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</si>
  <si>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</si>
  <si>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</si>
  <si>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</si>
  <si>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</si>
  <si>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</si>
  <si>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</si>
  <si>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</si>
  <si>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</si>
  <si>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</si>
  <si>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</si>
  <si>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</si>
  <si>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</si>
  <si>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</si>
  <si>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</si>
  <si>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</si>
  <si>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</si>
  <si>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</si>
  <si>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</si>
  <si>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</si>
  <si>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</si>
  <si>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</si>
  <si>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</si>
  <si>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</si>
  <si>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</si>
  <si>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</si>
  <si>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</si>
  <si>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</si>
  <si>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</si>
  <si>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</si>
  <si>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</si>
  <si>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</si>
  <si>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</si>
  <si>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</si>
  <si>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</si>
  <si>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</si>
  <si>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</si>
  <si>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</si>
  <si>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</si>
  <si>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</si>
  <si>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</si>
  <si>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</si>
  <si>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</si>
  <si>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</si>
  <si>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</si>
  <si>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</si>
  <si>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</si>
  <si>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</si>
  <si>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</si>
  <si>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</si>
  <si>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</si>
  <si>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</si>
  <si>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</si>
  <si>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</si>
  <si>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</si>
  <si>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</si>
  <si>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</si>
  <si>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</si>
  <si>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</si>
  <si>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</si>
  <si>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</si>
  <si>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</si>
  <si>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</si>
  <si>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</si>
  <si>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</si>
  <si>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</si>
  <si>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</si>
  <si>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</si>
  <si>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</si>
  <si>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</si>
  <si>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</si>
  <si>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</si>
  <si>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</si>
  <si>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</si>
  <si>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</si>
  <si>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</si>
  <si>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</si>
  <si>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</si>
  <si>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</si>
  <si>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</si>
  <si>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</si>
  <si>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</si>
  <si>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</si>
  <si>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</si>
  <si>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</si>
  <si>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</si>
  <si>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</si>
  <si>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</si>
  <si>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</si>
  <si>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</si>
  <si>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</si>
  <si>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</si>
  <si>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</si>
  <si>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</si>
  <si>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</si>
  <si>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</si>
  <si>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</si>
  <si>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</si>
  <si>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</si>
  <si>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</si>
  <si>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</si>
  <si>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</si>
  <si>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</si>
  <si>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</si>
  <si>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</si>
  <si>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</si>
  <si>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</si>
  <si>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</si>
  <si>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</si>
  <si>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</si>
  <si>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</si>
  <si>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</si>
  <si>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</si>
  <si>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</si>
  <si>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</si>
  <si>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</si>
  <si>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</si>
  <si>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</si>
  <si>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</si>
  <si>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</si>
  <si>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</si>
  <si>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</si>
  <si>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</si>
  <si>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</si>
  <si>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</si>
  <si>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</si>
  <si>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</si>
  <si>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</si>
  <si>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</si>
  <si>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</si>
  <si>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</si>
  <si>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</si>
  <si>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</si>
  <si>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</si>
  <si>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</si>
  <si>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</si>
  <si>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</si>
  <si>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</si>
  <si>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</si>
  <si>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</si>
  <si>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</si>
  <si>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</si>
  <si>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</si>
  <si>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</si>
  <si>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</si>
  <si>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</si>
  <si>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</si>
  <si>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</si>
  <si>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</si>
  <si>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</si>
  <si>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</si>
  <si>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</si>
  <si>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</si>
  <si>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</si>
  <si>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</si>
  <si>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</si>
  <si>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</si>
  <si>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</si>
  <si>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</si>
  <si>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</si>
  <si>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</si>
  <si>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</si>
  <si>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</si>
  <si>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</si>
  <si>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</si>
  <si>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</si>
  <si>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</si>
  <si>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</si>
  <si>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</si>
  <si>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</si>
  <si>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</si>
  <si>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</si>
  <si>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</si>
  <si>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</si>
  <si>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</si>
  <si>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</si>
  <si>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</si>
  <si>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</si>
  <si>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</si>
  <si>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</si>
  <si>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</si>
  <si>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</si>
  <si>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</si>
  <si>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</si>
  <si>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</si>
  <si>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</si>
  <si>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</si>
  <si>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</si>
  <si>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</si>
  <si>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</si>
  <si>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</si>
  <si>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</si>
  <si>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</si>
  <si>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</si>
  <si>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</si>
  <si>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</si>
  <si>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</si>
  <si>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</si>
  <si>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</si>
  <si>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</si>
  <si>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</si>
  <si>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</si>
  <si>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</si>
  <si>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</si>
  <si>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</si>
  <si>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</si>
  <si>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</si>
  <si>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</si>
  <si>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</si>
  <si>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</si>
  <si>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</si>
  <si>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</si>
  <si>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</si>
  <si>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</si>
  <si>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</si>
  <si>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</si>
  <si>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</si>
  <si>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</si>
  <si>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</si>
  <si>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</si>
  <si>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</si>
  <si>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</si>
  <si>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</si>
  <si>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</si>
  <si>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</si>
  <si>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</si>
  <si>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</si>
  <si>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</si>
  <si>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</si>
  <si>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</si>
  <si>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</si>
  <si>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</si>
  <si>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</si>
  <si>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</si>
  <si>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</si>
  <si>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</si>
  <si>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</si>
  <si>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</si>
  <si>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</si>
  <si>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</si>
  <si>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</si>
  <si>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</si>
  <si>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</si>
  <si>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</si>
  <si>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</si>
  <si>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</si>
  <si>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</si>
  <si>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</si>
  <si>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</si>
  <si>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</si>
  <si>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</si>
  <si>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</si>
  <si>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</si>
  <si>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</si>
  <si>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</si>
  <si>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</si>
  <si>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</si>
  <si>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</si>
  <si>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</si>
  <si>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</si>
  <si>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</si>
  <si>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</si>
  <si>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</si>
  <si>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</si>
  <si>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</si>
  <si>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</si>
  <si>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</si>
  <si>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</si>
  <si>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</si>
  <si>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</si>
  <si>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</si>
  <si>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</si>
  <si>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</si>
  <si>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</si>
  <si>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</si>
  <si>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</si>
  <si>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</si>
  <si>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</si>
  <si>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</si>
  <si>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</si>
  <si>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</si>
  <si>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</si>
  <si>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</si>
  <si>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</si>
  <si>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</si>
  <si>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</si>
  <si>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</si>
  <si>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</si>
  <si>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</si>
  <si>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</si>
  <si>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</si>
  <si>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</si>
  <si>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</si>
  <si>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</si>
  <si>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</si>
  <si>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</si>
  <si>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</si>
  <si>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</si>
  <si>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</si>
  <si>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</si>
  <si>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</si>
  <si>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</si>
  <si>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</si>
  <si>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</si>
  <si>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</si>
  <si>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</si>
  <si>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</si>
  <si>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</si>
  <si>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</si>
  <si>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</si>
  <si>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</si>
  <si>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</si>
  <si>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</si>
  <si>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</si>
  <si>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</si>
  <si>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</si>
  <si>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</si>
  <si>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</si>
  <si>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</si>
  <si>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</si>
  <si>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</si>
  <si>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</si>
  <si>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</si>
  <si>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</si>
  <si>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</si>
  <si>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</si>
  <si>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</si>
  <si>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</si>
  <si>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</si>
  <si>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</si>
  <si>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</si>
  <si>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</si>
  <si>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</si>
  <si>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</si>
  <si>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</si>
  <si>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</si>
  <si>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</si>
  <si>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</si>
  <si>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</si>
  <si>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</si>
  <si>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</si>
  <si>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</si>
  <si>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</si>
  <si>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</si>
  <si>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</si>
  <si>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</si>
  <si>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</si>
  <si>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</si>
  <si>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</si>
  <si>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</si>
  <si>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</si>
  <si>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</si>
  <si>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</si>
  <si>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</si>
  <si>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</si>
  <si>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</si>
  <si>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</si>
  <si>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</si>
  <si>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</si>
  <si>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</si>
  <si>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</si>
  <si>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</si>
  <si>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</si>
  <si>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</si>
  <si>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</si>
  <si>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</si>
  <si>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</si>
  <si>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</si>
  <si>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</si>
  <si>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</si>
  <si>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</si>
  <si>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</si>
  <si>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</si>
  <si>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</si>
  <si>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</si>
  <si>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</si>
  <si>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</si>
  <si>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</si>
  <si>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</si>
  <si>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</si>
  <si>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</si>
  <si>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</si>
  <si>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</si>
  <si>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</si>
  <si>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</si>
  <si>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</si>
  <si>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</si>
  <si>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</si>
  <si>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</si>
  <si>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</si>
  <si>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</si>
  <si>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</si>
  <si>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</si>
  <si>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</si>
  <si>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</si>
  <si>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</si>
  <si>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</si>
  <si>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</si>
  <si>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</si>
  <si>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</si>
  <si>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</si>
  <si>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</si>
  <si>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</si>
  <si>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</si>
  <si>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</si>
  <si>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</si>
  <si>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</si>
  <si>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</si>
  <si>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</si>
  <si>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</si>
  <si>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</si>
  <si>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</si>
  <si>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</si>
  <si>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</si>
  <si>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</si>
  <si>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</si>
  <si>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</si>
  <si>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</si>
  <si>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</si>
  <si>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</si>
  <si>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</si>
  <si>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</si>
  <si>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</si>
  <si>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</si>
  <si>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</si>
  <si>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</si>
  <si>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</si>
  <si>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</si>
  <si>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</si>
  <si>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</si>
  <si>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</si>
  <si>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</si>
  <si>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</si>
  <si>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</si>
  <si>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</si>
  <si>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</si>
  <si>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</si>
  <si>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</si>
  <si>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</si>
  <si>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</si>
  <si>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</si>
  <si>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</si>
  <si>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</si>
  <si>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</si>
  <si>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</si>
  <si>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</si>
  <si>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</si>
  <si>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</si>
  <si>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</si>
  <si>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</si>
  <si>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</si>
  <si>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</si>
  <si>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</si>
  <si>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</si>
  <si>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</si>
  <si>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</si>
  <si>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</si>
  <si>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</si>
  <si>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</si>
  <si>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</si>
  <si>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</si>
  <si>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</si>
  <si>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</si>
  <si>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</si>
  <si>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</si>
  <si>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</si>
  <si>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</si>
  <si>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</si>
  <si>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</si>
  <si>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</si>
  <si>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</si>
  <si>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</si>
  <si>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</si>
  <si>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</si>
  <si>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</si>
  <si>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</si>
  <si>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</si>
  <si>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</si>
  <si>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</si>
  <si>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</si>
  <si>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</si>
  <si>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</si>
  <si>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</si>
  <si>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</si>
  <si>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</si>
  <si>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</si>
  <si>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</si>
  <si>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</si>
  <si>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</si>
  <si>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</si>
  <si>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</si>
  <si>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</si>
  <si>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</si>
  <si>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</si>
  <si>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</si>
  <si>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</si>
  <si>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</si>
  <si>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</si>
  <si>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</si>
  <si>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</si>
  <si>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</si>
  <si>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</si>
  <si>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</si>
  <si>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</si>
  <si>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</si>
  <si>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</si>
  <si>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</si>
  <si>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</si>
  <si>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</si>
  <si>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</si>
  <si>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</si>
  <si>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</si>
  <si>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</si>
  <si>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</si>
  <si>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</si>
  <si>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</si>
  <si>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</si>
  <si>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</si>
  <si>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</si>
  <si>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</si>
  <si>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</si>
  <si>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</si>
  <si>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</si>
  <si>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</si>
  <si>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</si>
  <si>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</si>
  <si>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</si>
  <si>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</si>
  <si>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</si>
  <si>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</si>
  <si>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</si>
  <si>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</si>
  <si>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</si>
  <si>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</si>
  <si>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</si>
  <si>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</si>
  <si>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</si>
  <si>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</si>
  <si>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</si>
  <si>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</si>
  <si>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</si>
  <si>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</si>
  <si>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</si>
  <si>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</si>
  <si>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</si>
  <si>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</si>
  <si>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</si>
  <si>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</si>
  <si>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</si>
  <si>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</si>
  <si>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</si>
  <si>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</si>
  <si>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</si>
  <si>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</si>
  <si>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</si>
  <si>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</si>
  <si>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</si>
  <si>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</si>
  <si>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</si>
  <si>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</si>
  <si>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</si>
  <si>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</si>
  <si>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</si>
  <si>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</si>
  <si>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</si>
  <si>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</si>
  <si>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</si>
  <si>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</si>
  <si>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</si>
  <si>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</si>
  <si>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</si>
  <si>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</si>
  <si>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</si>
  <si>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</si>
  <si>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</si>
  <si>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</si>
  <si>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</si>
  <si>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</si>
  <si>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</si>
  <si>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</si>
  <si>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</si>
  <si>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</si>
  <si>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</si>
  <si>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</si>
  <si>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</si>
  <si>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</si>
  <si>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</si>
  <si>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</si>
  <si>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</si>
  <si>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</si>
  <si>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</si>
  <si>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</si>
  <si>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</si>
  <si>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</si>
  <si>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</si>
  <si>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</si>
  <si>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</si>
  <si>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</si>
  <si>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</si>
  <si>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</si>
  <si>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</si>
  <si>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</si>
  <si>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</si>
  <si>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</si>
  <si>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</si>
  <si>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</si>
  <si>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</si>
  <si>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</si>
  <si>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</si>
  <si>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</si>
  <si>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</si>
  <si>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</si>
  <si>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</si>
  <si>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</si>
  <si>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</si>
  <si>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</si>
  <si>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</si>
  <si>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</si>
  <si>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</si>
  <si>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</si>
  <si>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</si>
  <si>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</si>
  <si>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</si>
  <si>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</si>
  <si>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</si>
  <si>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</si>
  <si>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</si>
  <si>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</si>
  <si>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</si>
  <si>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</si>
  <si>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</si>
  <si>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</si>
  <si>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</si>
  <si>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</si>
  <si>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</si>
  <si>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</si>
  <si>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</si>
  <si>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</si>
  <si>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</si>
  <si>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</si>
  <si>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</si>
  <si>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</si>
  <si>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</si>
  <si>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</si>
  <si>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</si>
  <si>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</si>
  <si>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</si>
  <si>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</si>
  <si>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</si>
  <si>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</si>
  <si>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</si>
  <si>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</si>
  <si>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</si>
  <si>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</si>
  <si>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</si>
  <si>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</si>
  <si>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</si>
  <si>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</si>
  <si>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</si>
  <si>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</si>
  <si>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</si>
  <si>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</si>
  <si>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</si>
  <si>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</si>
  <si>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</si>
  <si>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</si>
  <si>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</si>
  <si>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</si>
  <si>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</si>
  <si>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</si>
  <si>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</si>
  <si>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</si>
  <si>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</si>
  <si>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</si>
  <si>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</si>
  <si>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</si>
  <si>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</si>
  <si>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</si>
  <si>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</si>
  <si>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</si>
  <si>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</si>
  <si>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</si>
  <si>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</si>
  <si>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</si>
  <si>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</si>
  <si>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</si>
  <si>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</si>
  <si>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</si>
  <si>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</si>
  <si>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</si>
  <si>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</si>
  <si>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</si>
  <si>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</si>
  <si>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</si>
  <si>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</si>
  <si>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</si>
  <si>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</si>
  <si>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</si>
  <si>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</si>
  <si>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</si>
  <si>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</si>
  <si>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</si>
  <si>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</si>
  <si>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</si>
  <si>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</si>
  <si>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</si>
  <si>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</si>
  <si>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</si>
  <si>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</si>
  <si>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</si>
  <si>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</si>
  <si>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</si>
  <si>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</si>
  <si>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</si>
  <si>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</si>
  <si>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</si>
  <si>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</si>
  <si>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</si>
  <si>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</si>
  <si>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</si>
  <si>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</si>
  <si>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</si>
  <si>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</si>
  <si>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</si>
  <si>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</si>
  <si>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</si>
  <si>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</si>
  <si>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</si>
  <si>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</si>
  <si>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</si>
  <si>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</si>
  <si>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</si>
  <si>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</si>
  <si>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</si>
  <si>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</si>
  <si>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</si>
  <si>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</si>
  <si>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</si>
  <si>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</si>
  <si>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</si>
  <si>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</si>
  <si>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</si>
  <si>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</si>
  <si>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</si>
  <si>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</si>
  <si>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</si>
  <si>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</si>
  <si>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</si>
  <si>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</si>
  <si>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</si>
  <si>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</si>
  <si>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</si>
  <si>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</si>
  <si>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</si>
  <si>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</si>
  <si>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</si>
  <si>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</si>
  <si>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</si>
  <si>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</si>
  <si>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</si>
  <si>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</si>
  <si>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</si>
  <si>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</si>
  <si>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</si>
  <si>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</si>
  <si>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</si>
  <si>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</si>
  <si>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</si>
  <si>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</si>
  <si>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</si>
  <si>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</si>
  <si>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</si>
  <si>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</si>
  <si>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</si>
  <si>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</si>
  <si>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</si>
  <si>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</si>
  <si>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</si>
  <si>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</si>
  <si>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</si>
  <si>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</si>
  <si>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</si>
  <si>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</si>
  <si>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</si>
  <si>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</si>
  <si>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</si>
  <si>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</si>
  <si>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</si>
  <si>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</si>
  <si>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</si>
  <si>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</si>
  <si>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</si>
  <si>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</si>
  <si>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</si>
  <si>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</si>
  <si>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</si>
  <si>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</si>
  <si>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</si>
  <si>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</si>
  <si>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</si>
  <si>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</si>
  <si>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</si>
  <si>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</si>
  <si>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</si>
  <si>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</si>
  <si>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</si>
  <si>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</si>
  <si>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</si>
  <si>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</si>
  <si>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</si>
  <si>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</si>
  <si>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</si>
  <si>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</si>
  <si>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</si>
  <si>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</si>
  <si>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</si>
  <si>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</si>
  <si>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</si>
  <si>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</si>
  <si>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</si>
  <si>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</si>
  <si>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</si>
  <si>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</si>
  <si>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</si>
  <si>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</si>
  <si>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</si>
  <si>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</si>
  <si>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</si>
  <si>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</si>
  <si>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</si>
  <si>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</si>
  <si>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</si>
  <si>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</si>
  <si>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</si>
  <si>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</si>
  <si>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</si>
  <si>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</si>
  <si>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</si>
  <si>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</si>
  <si>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</si>
  <si>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</si>
  <si>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</si>
  <si>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</si>
  <si>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</si>
  <si>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</si>
  <si>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</si>
  <si>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</si>
  <si>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</si>
  <si>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</si>
  <si>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</si>
  <si>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</si>
  <si>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</si>
  <si>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</si>
  <si>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</si>
  <si>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</si>
  <si>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</si>
  <si>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</si>
  <si>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</si>
  <si>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</si>
  <si>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</si>
  <si>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</si>
  <si>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</si>
  <si>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</si>
  <si>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</si>
  <si>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</si>
  <si>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</si>
  <si>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</si>
  <si>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</si>
  <si>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</si>
  <si>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</si>
  <si>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</si>
  <si>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</si>
  <si>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</si>
  <si>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</si>
  <si>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</si>
  <si>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</si>
  <si>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</si>
  <si>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</si>
  <si>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</si>
  <si>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</si>
  <si>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</si>
  <si>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</si>
  <si>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</si>
  <si>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</si>
  <si>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</si>
  <si>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</si>
  <si>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</si>
  <si>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</si>
  <si>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</si>
  <si>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</si>
  <si>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</si>
  <si>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</si>
  <si>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</si>
  <si>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</si>
  <si>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</si>
  <si>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</si>
  <si>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</si>
  <si>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</si>
  <si>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</si>
  <si>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</si>
  <si>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</si>
  <si>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</si>
  <si>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</si>
  <si>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</si>
  <si>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</si>
  <si>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</si>
  <si>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</si>
  <si>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</si>
  <si>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</si>
  <si>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</si>
  <si>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</si>
  <si>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</si>
  <si>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</si>
  <si>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</si>
  <si>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</si>
  <si>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</si>
  <si>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</si>
  <si>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</si>
  <si>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</si>
  <si>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</si>
  <si>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</si>
  <si>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</si>
  <si>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</si>
  <si>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</si>
  <si>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</si>
  <si>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</si>
  <si>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</si>
  <si>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</si>
  <si>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</si>
  <si>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</si>
  <si>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</si>
  <si>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</si>
  <si>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</si>
  <si>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</si>
  <si>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</si>
  <si>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</si>
  <si>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</si>
  <si>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</si>
  <si>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</si>
  <si>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</si>
  <si>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</si>
  <si>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</si>
  <si>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</si>
  <si>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</si>
  <si>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</si>
  <si>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</si>
  <si>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</si>
  <si>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</si>
  <si>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</si>
  <si>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</si>
  <si>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</si>
  <si>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</si>
  <si>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</si>
  <si>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</si>
  <si>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</si>
  <si>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</si>
  <si>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</si>
  <si>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</si>
  <si>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</si>
  <si>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</si>
  <si>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</si>
  <si>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</si>
  <si>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</si>
  <si>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</si>
  <si>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</si>
  <si>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</si>
  <si>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</si>
  <si>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</si>
  <si>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</si>
  <si>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</si>
  <si>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</si>
  <si>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</si>
  <si>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</si>
  <si>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</si>
  <si>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</si>
  <si>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</si>
  <si>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</si>
  <si>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</si>
  <si>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</si>
  <si>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</si>
  <si>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</si>
  <si>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</si>
  <si>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</si>
  <si>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</si>
  <si>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</si>
  <si>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</si>
  <si>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</si>
  <si>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</si>
  <si>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</si>
  <si>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</si>
  <si>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</si>
  <si>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</si>
  <si>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</si>
  <si>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</si>
  <si>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</si>
  <si>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</si>
  <si>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</si>
  <si>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</si>
  <si>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</si>
  <si>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</si>
  <si>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</si>
  <si>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</si>
  <si>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</si>
  <si>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</si>
  <si>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</si>
  <si>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</si>
  <si>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</si>
  <si>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</si>
  <si>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</si>
  <si>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</si>
  <si>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</si>
  <si>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</si>
  <si>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</si>
  <si>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</si>
  <si>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</si>
  <si>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</si>
  <si>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</si>
  <si>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</si>
  <si>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</si>
  <si>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</si>
  <si>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</si>
  <si>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</si>
  <si>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</si>
  <si>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</si>
  <si>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</si>
  <si>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</si>
  <si>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</si>
  <si>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</si>
  <si>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</si>
  <si>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</si>
  <si>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</si>
  <si>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</si>
  <si>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</si>
  <si>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</si>
  <si>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</si>
  <si>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</si>
  <si>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</si>
  <si>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</si>
  <si>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</si>
  <si>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</si>
  <si>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</si>
  <si>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</si>
  <si>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</si>
  <si>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</si>
  <si>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</si>
  <si>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</si>
  <si>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</si>
  <si>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</si>
  <si>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</si>
  <si>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</si>
  <si>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</si>
  <si>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</si>
  <si>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</si>
  <si>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</si>
  <si>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</si>
  <si>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</si>
  <si>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</si>
  <si>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</si>
  <si>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</si>
  <si>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</si>
  <si>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</si>
  <si>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</si>
  <si>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</si>
  <si>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</si>
  <si>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</si>
  <si>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</si>
  <si>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</si>
  <si>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</si>
  <si>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</si>
  <si>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</si>
  <si>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</si>
  <si>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</si>
  <si>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</si>
  <si>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</si>
  <si>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</si>
  <si>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</si>
  <si>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</si>
  <si>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</si>
  <si>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</si>
  <si>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</si>
  <si>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</si>
  <si>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</si>
  <si>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</si>
  <si>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</si>
  <si>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</si>
  <si>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</si>
  <si>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</si>
  <si>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</si>
  <si>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</si>
  <si>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</si>
  <si>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</si>
  <si>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</si>
  <si>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</si>
  <si>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</si>
  <si>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</si>
  <si>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</si>
  <si>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</si>
  <si>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</si>
  <si>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</si>
  <si>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</si>
  <si>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</si>
  <si>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</si>
  <si>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</si>
  <si>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</si>
  <si>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</si>
  <si>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</si>
  <si>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</si>
  <si>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</si>
  <si>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</si>
  <si>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</si>
  <si>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</si>
  <si>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</si>
  <si>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</si>
  <si>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</si>
  <si>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</si>
  <si>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</si>
  <si>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</si>
  <si>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</si>
  <si>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</si>
  <si>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</si>
  <si>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</si>
  <si>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</si>
  <si>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</si>
  <si>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</si>
  <si>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</si>
  <si>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</si>
  <si>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</si>
  <si>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</si>
  <si>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</si>
  <si>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</si>
  <si>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</si>
  <si>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</si>
  <si>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</si>
  <si>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</si>
  <si>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</si>
  <si>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</si>
  <si>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</si>
  <si>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</si>
  <si>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</si>
  <si>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</si>
  <si>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</si>
  <si>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</si>
  <si>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</si>
  <si>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</si>
  <si>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</si>
  <si>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</si>
  <si>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</si>
  <si>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</si>
  <si>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</si>
  <si>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</si>
  <si>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</si>
  <si>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</si>
  <si>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</si>
  <si>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</si>
  <si>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</si>
  <si>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</si>
  <si>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</si>
  <si>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</si>
  <si>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</si>
  <si>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</si>
  <si>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</si>
  <si>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</si>
  <si>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</si>
  <si>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</si>
  <si>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</si>
  <si>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</si>
  <si>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</si>
  <si>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</si>
  <si>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</si>
  <si>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</si>
  <si>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</si>
  <si>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</si>
  <si>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</si>
  <si>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</si>
  <si>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</si>
  <si>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</si>
  <si>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</si>
  <si>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</si>
  <si>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</si>
  <si>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</si>
  <si>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</si>
  <si>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</si>
  <si>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</si>
  <si>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</si>
  <si>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</si>
  <si>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</si>
  <si>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</si>
  <si>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</si>
  <si>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</si>
  <si>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</si>
  <si>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</si>
  <si>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</si>
  <si>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</si>
  <si>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</si>
  <si>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</si>
  <si>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</si>
  <si>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</si>
  <si>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</si>
  <si>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</si>
  <si>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</si>
  <si>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</si>
  <si>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</si>
  <si>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</si>
  <si>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</si>
  <si>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</si>
  <si>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</si>
  <si>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</si>
  <si>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</si>
  <si>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</si>
  <si>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</si>
  <si>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</si>
  <si>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</si>
  <si>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</si>
  <si>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</si>
  <si>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</si>
  <si>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</si>
  <si>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</si>
  <si>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</si>
  <si>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</si>
  <si>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</si>
  <si>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</si>
  <si>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</si>
  <si>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</si>
  <si>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</si>
  <si>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</si>
  <si>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</si>
  <si>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</si>
  <si>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</si>
  <si>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</si>
  <si>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</si>
  <si>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</si>
  <si>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</si>
  <si>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</si>
  <si>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</si>
  <si>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</si>
  <si>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</si>
  <si>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</si>
  <si>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</si>
  <si>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</si>
  <si>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</si>
  <si>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</si>
  <si>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</si>
  <si>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</si>
  <si>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</si>
  <si>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</si>
  <si>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</si>
  <si>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</si>
  <si>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</si>
  <si>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</si>
  <si>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</si>
  <si>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</si>
  <si>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</si>
  <si>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</si>
  <si>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</si>
  <si>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</si>
  <si>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</si>
  <si>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</si>
  <si>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</si>
  <si>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</si>
  <si>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</si>
  <si>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</si>
  <si>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</si>
  <si>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</si>
  <si>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</si>
  <si>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</si>
  <si>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</si>
  <si>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</si>
  <si>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</si>
  <si>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</si>
  <si>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</si>
  <si>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</si>
  <si>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</si>
  <si>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</si>
  <si>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</si>
  <si>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</si>
  <si>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</si>
  <si>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</si>
  <si>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</si>
  <si>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</si>
  <si>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</si>
  <si>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</si>
  <si>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</si>
  <si>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</si>
  <si>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</si>
  <si>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</si>
  <si>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</si>
  <si>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</si>
  <si>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</si>
  <si>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</si>
  <si>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</si>
  <si>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</si>
  <si>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</si>
  <si>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</si>
  <si>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</si>
  <si>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</si>
  <si>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</si>
  <si>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</si>
  <si>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</si>
  <si>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</si>
  <si>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</si>
  <si>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</si>
  <si>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</si>
  <si>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</si>
  <si>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</si>
  <si>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</si>
  <si>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</si>
  <si>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</si>
  <si>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</si>
  <si>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</si>
  <si>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</si>
  <si>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</si>
  <si>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</si>
  <si>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</si>
  <si>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</si>
  <si>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</si>
  <si>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</si>
  <si>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</si>
  <si>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</si>
  <si>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</si>
  <si>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</si>
  <si>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</si>
  <si>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</si>
  <si>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</si>
  <si>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</si>
  <si>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</si>
  <si>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</si>
  <si>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</si>
  <si>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</si>
  <si>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</si>
  <si>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</si>
  <si>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</si>
  <si>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</si>
  <si>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</si>
  <si>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</si>
  <si>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</si>
  <si>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</si>
  <si>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</si>
  <si>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</si>
  <si>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</si>
  <si>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</si>
  <si>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</si>
  <si>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</si>
  <si>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</si>
  <si>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</si>
  <si>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</si>
  <si>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</si>
  <si>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</si>
  <si>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</si>
  <si>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</si>
  <si>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</si>
  <si>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</si>
  <si>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</si>
  <si>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</si>
  <si>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</si>
  <si>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</si>
  <si>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</si>
  <si>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</si>
  <si>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</si>
  <si>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</si>
  <si>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</si>
  <si>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</si>
  <si>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</si>
  <si>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</si>
  <si>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</si>
  <si>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</si>
  <si>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</si>
  <si>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</si>
  <si>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</si>
  <si>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</si>
  <si>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</si>
  <si>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</si>
  <si>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</si>
  <si>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</si>
  <si>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</si>
  <si>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</si>
  <si>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</si>
  <si>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</si>
  <si>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</si>
  <si>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</si>
  <si>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</si>
  <si>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</si>
  <si>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</si>
  <si>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</si>
  <si>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</si>
  <si>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</si>
  <si>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</si>
  <si>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</si>
  <si>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</si>
  <si>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</si>
  <si>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</si>
  <si>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</si>
  <si>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</si>
  <si>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</si>
  <si>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</si>
  <si>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</si>
  <si>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</si>
  <si>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</si>
  <si>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</si>
  <si>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</si>
  <si>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</si>
  <si>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</si>
  <si>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</si>
  <si>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</si>
  <si>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</si>
  <si>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</si>
  <si>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</si>
  <si>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</si>
  <si>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</si>
  <si>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</si>
  <si>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</si>
  <si>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</si>
  <si>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</si>
  <si>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</si>
  <si>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</si>
  <si>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</si>
  <si>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</si>
  <si>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</si>
  <si>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</si>
  <si>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</si>
  <si>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</si>
  <si>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</si>
  <si>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</si>
  <si>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</si>
  <si>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</si>
  <si>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</si>
  <si>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</si>
  <si>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</si>
  <si>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</si>
  <si>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</si>
  <si>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</si>
  <si>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</si>
  <si>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</si>
  <si>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</si>
  <si>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</si>
  <si>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</si>
  <si>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</si>
  <si>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</si>
  <si>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</si>
  <si>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</si>
  <si>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</si>
  <si>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</si>
  <si>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</si>
  <si>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</si>
  <si>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</si>
  <si>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</si>
  <si>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</si>
  <si>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</si>
  <si>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</si>
  <si>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</si>
  <si>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</si>
  <si>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</si>
  <si>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</si>
  <si>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</si>
  <si>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</si>
  <si>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</si>
  <si>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</si>
  <si>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</si>
  <si>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</si>
  <si>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</si>
  <si>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</si>
  <si>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</si>
  <si>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</si>
  <si>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</si>
  <si>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</si>
  <si>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</si>
  <si>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</si>
  <si>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</si>
  <si>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</si>
  <si>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</si>
  <si>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</si>
  <si>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</si>
  <si>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</si>
  <si>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</si>
  <si>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</si>
  <si>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</si>
  <si>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</si>
  <si>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</si>
  <si>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</si>
  <si>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</si>
  <si>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</si>
  <si>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</si>
  <si>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</si>
  <si>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</si>
  <si>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</si>
  <si>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</si>
  <si>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</si>
  <si>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</si>
  <si>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</si>
  <si>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</si>
  <si>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</si>
  <si>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</si>
  <si>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</si>
  <si>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</si>
  <si>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</si>
  <si>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</si>
  <si>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</si>
  <si>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</si>
  <si>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</si>
  <si>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</si>
  <si>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</si>
  <si>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</si>
  <si>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</si>
  <si>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</si>
  <si>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</si>
  <si>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</si>
  <si>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</si>
  <si>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</si>
  <si>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</si>
  <si>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</si>
  <si>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</si>
  <si>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</si>
  <si>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</si>
  <si>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</si>
  <si>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</si>
  <si>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</si>
  <si>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</si>
  <si>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</si>
  <si>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</si>
  <si>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</si>
  <si>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</si>
  <si>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</si>
  <si>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</si>
  <si>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</si>
  <si>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</si>
  <si>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</si>
  <si>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</si>
  <si>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</si>
  <si>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</si>
  <si>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</si>
  <si>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</si>
  <si>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</si>
  <si>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</si>
  <si>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</si>
  <si>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</si>
  <si>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</si>
  <si>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</si>
  <si>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</si>
  <si>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</si>
  <si>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</si>
  <si>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</si>
  <si>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</si>
  <si>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</si>
  <si>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</si>
  <si>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</si>
  <si>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</si>
  <si>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</si>
  <si>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</si>
  <si>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</si>
  <si>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</si>
  <si>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</si>
  <si>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</si>
  <si>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</si>
  <si>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</si>
  <si>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</si>
  <si>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</si>
  <si>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</si>
  <si>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</si>
  <si>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</si>
  <si>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</si>
  <si>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</si>
  <si>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</si>
  <si>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</si>
  <si>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</si>
  <si>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</si>
  <si>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</si>
  <si>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</si>
  <si>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</si>
  <si>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</si>
  <si>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</si>
  <si>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</si>
  <si>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</si>
  <si>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</si>
  <si>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</si>
  <si>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</si>
  <si>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</si>
  <si>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</si>
  <si>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</si>
  <si>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</si>
  <si>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</si>
  <si>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</si>
  <si>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</si>
  <si>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</si>
  <si>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</si>
  <si>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</si>
  <si>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</si>
  <si>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</si>
  <si>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</si>
  <si>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</si>
  <si>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</si>
  <si>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</si>
  <si>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</si>
  <si>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</si>
  <si>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</si>
  <si>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</si>
  <si>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</si>
  <si>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</si>
  <si>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</si>
  <si>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</si>
  <si>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</si>
  <si>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</si>
  <si>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</si>
  <si>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</si>
  <si>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</si>
  <si>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</si>
  <si>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</si>
  <si>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</si>
  <si>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</si>
  <si>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</si>
  <si>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</si>
  <si>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</si>
  <si>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</si>
  <si>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</si>
  <si>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</si>
  <si>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</si>
  <si>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</si>
  <si>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</si>
  <si>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</si>
  <si>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</si>
  <si>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</si>
  <si>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</si>
  <si>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</si>
  <si>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</si>
  <si>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</si>
  <si>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</si>
  <si>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</si>
  <si>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</si>
  <si>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</si>
  <si>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</si>
  <si>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</si>
  <si>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</si>
  <si>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</si>
  <si>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</si>
  <si>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</si>
  <si>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</si>
  <si>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</si>
  <si>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</si>
  <si>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</si>
  <si>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</si>
  <si>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</si>
  <si>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</si>
  <si>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</si>
  <si>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</si>
  <si>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</si>
  <si>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</si>
  <si>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</si>
  <si>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</si>
  <si>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</si>
  <si>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</si>
  <si>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</si>
  <si>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</si>
  <si>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</si>
  <si>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</si>
  <si>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</si>
  <si>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</si>
  <si>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</si>
  <si>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</si>
  <si>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</si>
  <si>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</si>
  <si>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</si>
  <si>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</si>
  <si>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</si>
  <si>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</si>
  <si>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</si>
  <si>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</si>
  <si>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</si>
  <si>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</si>
  <si>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</si>
  <si>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</si>
  <si>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</si>
  <si>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</si>
  <si>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</si>
  <si>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</si>
  <si>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</si>
  <si>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</si>
  <si>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</si>
  <si>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</si>
  <si>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</si>
  <si>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</si>
  <si>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</si>
  <si>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</si>
  <si>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</si>
  <si>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</si>
  <si>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</si>
  <si>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</si>
  <si>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</si>
  <si>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</si>
  <si>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</si>
  <si>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</si>
  <si>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</si>
  <si>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</si>
  <si>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</si>
  <si>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</si>
  <si>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</si>
  <si>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</si>
  <si>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</si>
  <si>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</si>
  <si>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</si>
  <si>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</si>
  <si>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</si>
  <si>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</si>
  <si>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</si>
  <si>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</si>
  <si>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</si>
  <si>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</si>
  <si>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</si>
  <si>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</si>
  <si>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</si>
  <si>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</si>
  <si>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</si>
  <si>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</si>
  <si>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</si>
  <si>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</si>
  <si>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</si>
  <si>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</si>
  <si>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</si>
  <si>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</si>
  <si>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</si>
  <si>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</si>
  <si>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</si>
  <si>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</si>
  <si>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</si>
  <si>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</si>
  <si>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</si>
  <si>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</si>
  <si>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</si>
  <si>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</si>
  <si>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</si>
  <si>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</si>
  <si>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</si>
  <si>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</si>
  <si>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</si>
  <si>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</si>
  <si>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</si>
  <si>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</si>
  <si>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</si>
  <si>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</si>
  <si>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</si>
  <si>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</si>
  <si>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</si>
  <si>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</si>
  <si>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</si>
  <si>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</si>
  <si>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</si>
  <si>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</si>
  <si>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</si>
  <si>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</si>
  <si>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</si>
  <si>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</si>
  <si>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</si>
  <si>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</si>
  <si>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</si>
  <si>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</si>
  <si>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</si>
  <si>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</si>
  <si>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</si>
  <si>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</si>
  <si>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</si>
  <si>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</si>
  <si>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</si>
  <si>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</si>
  <si>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</si>
  <si>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</si>
  <si>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</si>
  <si>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</si>
  <si>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</si>
  <si>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</si>
  <si>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</si>
  <si>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</si>
  <si>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</si>
  <si>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</si>
  <si>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</si>
  <si>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</si>
  <si>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</si>
  <si>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</si>
  <si>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</si>
  <si>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</si>
  <si>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</si>
  <si>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</si>
  <si>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</si>
  <si>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</si>
  <si>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</si>
  <si>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</si>
  <si>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</si>
  <si>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</si>
  <si>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</si>
  <si>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</si>
  <si>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</si>
  <si>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</si>
  <si>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</si>
  <si>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</si>
  <si>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</si>
  <si>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</si>
  <si>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</si>
  <si>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</si>
  <si>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</si>
  <si>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</si>
  <si>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</si>
  <si>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</si>
  <si>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</si>
  <si>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</si>
  <si>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</si>
  <si>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</si>
  <si>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</si>
  <si>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</si>
  <si>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</si>
  <si>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</si>
  <si>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</si>
  <si>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</si>
  <si>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</si>
  <si>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</si>
  <si>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</si>
  <si>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</si>
  <si>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</si>
  <si>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</si>
  <si>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</si>
  <si>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</si>
  <si>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</si>
  <si>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</si>
  <si>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</si>
  <si>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</si>
  <si>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</si>
  <si>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</si>
  <si>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</si>
  <si>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</si>
  <si>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</si>
  <si>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</si>
  <si>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</si>
  <si>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</si>
  <si>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</si>
  <si>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</si>
  <si>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</si>
  <si>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</si>
  <si>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</si>
  <si>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</si>
  <si>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</si>
  <si>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</si>
  <si>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</si>
  <si>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</si>
  <si>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</si>
  <si>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</si>
  <si>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</si>
  <si>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</si>
  <si>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</si>
  <si>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</si>
  <si>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</si>
  <si>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</si>
  <si>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</si>
  <si>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</si>
  <si>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</si>
  <si>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</si>
  <si>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</si>
  <si>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</si>
  <si>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</si>
  <si>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</si>
  <si>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</si>
  <si>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</si>
  <si>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</si>
  <si>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</si>
  <si>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</si>
  <si>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</si>
  <si>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</si>
  <si>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</si>
  <si>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</si>
  <si>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</si>
  <si>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</si>
  <si>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</si>
  <si>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</si>
  <si>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</si>
  <si>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</si>
  <si>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</si>
  <si>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</si>
  <si>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</si>
  <si>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</si>
  <si>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</si>
  <si>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</si>
  <si>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</si>
  <si>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</si>
  <si>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</si>
  <si>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</si>
  <si>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</si>
  <si>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</si>
  <si>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</si>
  <si>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</si>
  <si>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</si>
  <si>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</si>
  <si>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</si>
  <si>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</si>
  <si>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</si>
  <si>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</si>
  <si>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</si>
  <si>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</si>
  <si>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</si>
  <si>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</si>
  <si>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</si>
  <si>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</si>
  <si>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</si>
  <si>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</si>
  <si>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</si>
  <si>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</si>
  <si>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</si>
  <si>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</si>
  <si>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</si>
  <si>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</si>
  <si>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</si>
  <si>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</si>
  <si>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</si>
  <si>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</si>
  <si>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</si>
  <si>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</si>
  <si>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</si>
  <si>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</si>
  <si>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</si>
  <si>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</si>
  <si>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</si>
  <si>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</si>
  <si>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</si>
  <si>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</si>
  <si>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</si>
  <si>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</si>
  <si>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</si>
  <si>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</si>
  <si>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</si>
  <si>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</si>
  <si>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</si>
  <si>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</si>
  <si>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</si>
  <si>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</si>
  <si>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</si>
  <si>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</si>
  <si>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</si>
  <si>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</si>
  <si>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</si>
  <si>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</si>
  <si>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</si>
  <si>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</si>
  <si>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</si>
  <si>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</si>
  <si>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</si>
  <si>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</si>
  <si>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</si>
  <si>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</si>
  <si>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</si>
  <si>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</si>
  <si>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</si>
  <si>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</si>
  <si>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</si>
  <si>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</si>
  <si>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</si>
  <si>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</si>
  <si>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</si>
  <si>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</si>
  <si>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</si>
  <si>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</si>
  <si>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</si>
  <si>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</si>
  <si>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</si>
  <si>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</si>
  <si>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</si>
  <si>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</si>
  <si>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</si>
  <si>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</si>
  <si>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</si>
  <si>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</si>
  <si>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</si>
  <si>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</si>
  <si>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</si>
  <si>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</si>
  <si>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</si>
  <si>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</si>
  <si>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</si>
  <si>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</si>
  <si>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</si>
  <si>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</si>
  <si>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</si>
  <si>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</si>
  <si>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</si>
  <si>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</si>
  <si>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</si>
  <si>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</si>
  <si>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</si>
  <si>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</si>
  <si>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</si>
  <si>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</si>
  <si>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</si>
  <si>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</si>
  <si>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</si>
  <si>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</si>
  <si>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</si>
  <si>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</si>
  <si>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</si>
  <si>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</si>
  <si>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</si>
  <si>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</si>
  <si>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</si>
  <si>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</si>
  <si>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</si>
  <si>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</si>
  <si>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</si>
  <si>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</si>
  <si>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</si>
  <si>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</si>
  <si>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</si>
  <si>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</si>
  <si>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</si>
  <si>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</si>
  <si>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</si>
  <si>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</si>
  <si>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</si>
  <si>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</si>
  <si>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</si>
  <si>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</si>
  <si>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</si>
  <si>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</si>
  <si>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</si>
  <si>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</si>
  <si>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</si>
  <si>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</si>
  <si>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</si>
  <si>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</si>
  <si>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</si>
  <si>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</si>
  <si>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</si>
  <si>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</si>
  <si>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</si>
  <si>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</si>
  <si>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</si>
  <si>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</si>
  <si>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</si>
  <si>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</si>
  <si>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</si>
  <si>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</si>
  <si>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</si>
  <si>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</si>
  <si>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</si>
  <si>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</si>
  <si>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</si>
  <si>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</si>
  <si>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</si>
  <si>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</si>
  <si>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</si>
  <si>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</si>
  <si>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</si>
  <si>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</si>
  <si>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</si>
  <si>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</si>
  <si>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</si>
  <si>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</si>
  <si>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</si>
  <si>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</si>
  <si>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</si>
  <si>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</si>
  <si>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</si>
  <si>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</si>
  <si>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</si>
  <si>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</si>
  <si>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</si>
  <si>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</si>
  <si>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</si>
  <si>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</si>
  <si>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</si>
  <si>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</si>
  <si>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</si>
  <si>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</si>
  <si>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</si>
  <si>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</si>
  <si>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</si>
  <si>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</si>
  <si>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</si>
  <si>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</si>
  <si>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</si>
  <si>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</si>
  <si>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</si>
  <si>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</si>
  <si>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</si>
  <si>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</si>
  <si>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</si>
  <si>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</si>
  <si>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</si>
  <si>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</si>
  <si>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</si>
  <si>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</si>
  <si>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</si>
  <si>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</si>
  <si>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</si>
  <si>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</si>
  <si>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</si>
  <si>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</si>
  <si>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</si>
  <si>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</si>
  <si>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</si>
  <si>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</si>
  <si>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</si>
  <si>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</si>
  <si>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</si>
  <si>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</si>
  <si>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</si>
  <si>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</si>
  <si>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</si>
  <si>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</si>
  <si>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</si>
  <si>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</si>
  <si>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</si>
  <si>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</si>
  <si>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</si>
  <si>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</si>
  <si>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</si>
  <si>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</si>
  <si>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</si>
  <si>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</si>
  <si>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</si>
  <si>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</si>
  <si>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</si>
  <si>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</si>
  <si>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</si>
  <si>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</si>
  <si>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</si>
  <si>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</si>
  <si>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</si>
  <si>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</si>
  <si>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</si>
  <si>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</si>
  <si>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</si>
  <si>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</si>
  <si>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</si>
  <si>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</si>
  <si>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</si>
  <si>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</si>
  <si>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</si>
  <si>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</si>
  <si>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</si>
  <si>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</si>
  <si>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</si>
  <si>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</si>
  <si>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</si>
  <si>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</si>
  <si>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</si>
  <si>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</si>
  <si>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</si>
  <si>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</si>
  <si>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</si>
  <si>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</si>
  <si>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</si>
  <si>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</si>
  <si>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</si>
  <si>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</si>
  <si>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</si>
  <si>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</si>
  <si>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</si>
  <si>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</si>
  <si>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</si>
  <si>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</si>
  <si>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</si>
  <si>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</si>
  <si>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</si>
  <si>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</si>
  <si>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</si>
  <si>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</si>
  <si>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</si>
  <si>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</si>
  <si>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</si>
  <si>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</si>
  <si>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</si>
  <si>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</si>
  <si>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</si>
  <si>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</si>
  <si>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</si>
  <si>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</si>
  <si>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</si>
  <si>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</si>
  <si>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</si>
  <si>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</si>
  <si>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</si>
  <si>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</si>
  <si>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</si>
  <si>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</si>
  <si>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</si>
  <si>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</si>
  <si>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</si>
  <si>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</si>
  <si>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</si>
  <si>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</si>
  <si>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</si>
  <si>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</si>
  <si>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</si>
  <si>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</si>
  <si>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</si>
  <si>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</si>
  <si>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</si>
  <si>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</si>
  <si>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</si>
  <si>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</si>
  <si>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</si>
  <si>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</si>
  <si>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</si>
  <si>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</si>
  <si>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</si>
  <si>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</si>
  <si>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</si>
  <si>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</si>
  <si>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</si>
  <si>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</si>
  <si>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</si>
  <si>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</si>
  <si>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</si>
  <si>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</si>
  <si>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</si>
  <si>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</si>
  <si>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</si>
  <si>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</si>
  <si>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</si>
  <si>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</si>
  <si>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</si>
  <si>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</si>
  <si>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</si>
  <si>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</si>
  <si>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</si>
  <si>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</si>
  <si>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</si>
  <si>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</si>
  <si>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</si>
  <si>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</si>
  <si>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</si>
  <si>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</si>
  <si>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</si>
  <si>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</si>
  <si>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</si>
  <si>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</si>
  <si>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</si>
  <si>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</si>
  <si>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</si>
  <si>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</si>
  <si>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</si>
  <si>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</si>
  <si>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</si>
  <si>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</si>
  <si>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</si>
  <si>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</si>
  <si>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</si>
  <si>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</si>
  <si>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</si>
  <si>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</si>
  <si>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</si>
  <si>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</si>
  <si>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</si>
  <si>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</si>
  <si>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</si>
  <si>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</si>
  <si>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</si>
  <si>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</si>
  <si>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</si>
  <si>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</si>
  <si>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</si>
  <si>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</si>
  <si>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</si>
  <si>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</si>
  <si>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</si>
  <si>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</si>
  <si>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</si>
  <si>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</si>
  <si>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</si>
  <si>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</si>
  <si>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</si>
  <si>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</si>
  <si>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</si>
  <si>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</si>
  <si>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</si>
  <si>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</si>
  <si>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</si>
  <si>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</si>
  <si>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</si>
  <si>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</si>
  <si>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</si>
  <si>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</si>
  <si>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</si>
  <si>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</si>
  <si>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</si>
  <si>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</si>
  <si>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</si>
  <si>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</si>
  <si>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</si>
  <si>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</si>
  <si>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</si>
  <si>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</si>
  <si>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</si>
  <si>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</si>
  <si>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</si>
  <si>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</si>
  <si>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</si>
  <si>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</si>
  <si>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</si>
  <si>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</si>
  <si>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</si>
  <si>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</si>
  <si>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</si>
  <si>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</si>
  <si>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</si>
  <si>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</si>
  <si>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</si>
  <si>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</si>
  <si>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</si>
  <si>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</si>
  <si>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</si>
  <si>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</si>
  <si>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</si>
  <si>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</si>
  <si>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</si>
  <si>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</si>
  <si>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</si>
  <si>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</si>
  <si>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</si>
  <si>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</si>
  <si>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</si>
  <si>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</si>
  <si>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</si>
  <si>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</si>
  <si>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</si>
  <si>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</si>
  <si>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</si>
  <si>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</si>
  <si>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</si>
  <si>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</si>
  <si>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</si>
  <si>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</si>
  <si>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</si>
  <si>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</si>
  <si>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</si>
  <si>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</si>
  <si>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</si>
  <si>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</si>
  <si>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</si>
  <si>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</si>
  <si>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</si>
  <si>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</si>
  <si>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</si>
  <si>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</si>
  <si>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</si>
  <si>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</si>
  <si>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</si>
  <si>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</si>
  <si>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</si>
  <si>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</si>
  <si>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</si>
  <si>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</si>
  <si>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</si>
  <si>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</si>
  <si>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</si>
  <si>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</si>
  <si>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</si>
  <si>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</si>
  <si>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</si>
  <si>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</si>
  <si>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</si>
  <si>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</si>
  <si>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</si>
  <si>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</si>
  <si>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</si>
  <si>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</si>
  <si>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</si>
  <si>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</si>
  <si>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</si>
  <si>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</si>
  <si>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</si>
  <si>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</si>
  <si>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</si>
  <si>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</si>
  <si>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</si>
  <si>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</si>
  <si>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</si>
  <si>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</si>
  <si>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</si>
  <si>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</si>
  <si>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</si>
  <si>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</si>
  <si>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</si>
  <si>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</si>
  <si>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</si>
  <si>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</si>
  <si>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</si>
  <si>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</si>
  <si>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</si>
  <si>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</si>
  <si>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</si>
  <si>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</si>
  <si>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</si>
  <si>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</si>
  <si>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</si>
  <si>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</si>
  <si>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</si>
  <si>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</si>
  <si>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</si>
  <si>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</si>
  <si>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</si>
  <si>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</si>
  <si>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</si>
  <si>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</si>
  <si>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</si>
  <si>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</si>
  <si>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</si>
  <si>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</si>
  <si>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</si>
  <si>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</si>
  <si>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</si>
  <si>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</si>
  <si>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</si>
  <si>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</si>
  <si>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</si>
  <si>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</si>
  <si>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</si>
  <si>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</si>
  <si>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</si>
  <si>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</si>
  <si>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</si>
  <si>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</si>
  <si>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</si>
  <si>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</si>
  <si>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</si>
  <si>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</si>
  <si>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</si>
  <si>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</si>
  <si>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</si>
  <si>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</si>
  <si>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</si>
  <si>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</si>
  <si>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</si>
  <si>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</si>
  <si>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</si>
  <si>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</si>
  <si>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</si>
  <si>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</si>
  <si>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</si>
  <si>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</si>
  <si>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</si>
  <si>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</si>
  <si>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</si>
  <si>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</si>
  <si>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</si>
  <si>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</si>
  <si>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</si>
  <si>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</si>
  <si>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</si>
  <si>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</si>
  <si>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</si>
  <si>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</si>
  <si>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</si>
  <si>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</si>
  <si>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</si>
  <si>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</si>
  <si>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</si>
  <si>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</si>
  <si>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</si>
  <si>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</si>
  <si>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</si>
  <si>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</si>
  <si>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</si>
  <si>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</si>
  <si>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</si>
  <si>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</si>
  <si>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</si>
  <si>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</si>
  <si>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</si>
  <si>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</si>
  <si>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</si>
  <si>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</si>
  <si>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</si>
  <si>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</si>
  <si>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</si>
  <si>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</si>
  <si>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</si>
  <si>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</si>
  <si>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</si>
  <si>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</si>
  <si>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</si>
  <si>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</si>
  <si>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</si>
  <si>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</si>
  <si>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</si>
  <si>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</si>
  <si>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</si>
  <si>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</si>
  <si>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</si>
  <si>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</si>
  <si>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</si>
  <si>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</si>
  <si>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</si>
  <si>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</si>
  <si>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</si>
  <si>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</si>
  <si>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</si>
  <si>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</si>
  <si>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</si>
  <si>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</si>
  <si>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</si>
  <si>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</si>
  <si>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</si>
  <si>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</si>
  <si>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</si>
  <si>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</si>
  <si>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</si>
  <si>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</si>
  <si>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</si>
  <si>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</si>
  <si>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</si>
  <si>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</si>
  <si>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</si>
  <si>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</si>
  <si>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</si>
  <si>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</si>
  <si>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</si>
  <si>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</si>
  <si>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</si>
  <si>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</si>
  <si>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</si>
  <si>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</si>
  <si>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</si>
  <si>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</si>
  <si>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</si>
  <si>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</si>
  <si>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</si>
  <si>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</si>
  <si>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</si>
  <si>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</si>
  <si>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</si>
  <si>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</si>
  <si>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</si>
  <si>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</si>
  <si>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</si>
  <si>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</si>
  <si>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</si>
  <si>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</si>
  <si>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</si>
  <si>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</si>
  <si>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</si>
  <si>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</si>
  <si>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</si>
  <si>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</si>
  <si>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</si>
  <si>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</si>
  <si>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</si>
  <si>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</si>
  <si>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</si>
  <si>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</si>
  <si>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</si>
  <si>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</si>
  <si>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</si>
  <si>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</si>
  <si>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</si>
  <si>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</si>
  <si>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</si>
  <si>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</si>
  <si>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</si>
  <si>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</si>
  <si>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</si>
  <si>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</si>
  <si>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</si>
  <si>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</si>
  <si>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</si>
  <si>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</si>
  <si>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</si>
  <si>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</si>
  <si>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</si>
  <si>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</si>
  <si>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</si>
  <si>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</si>
  <si>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</si>
  <si>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</si>
  <si>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</si>
  <si>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</si>
  <si>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</si>
  <si>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</si>
  <si>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</si>
  <si>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</si>
  <si>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</si>
  <si>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</si>
  <si>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</si>
  <si>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</si>
  <si>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</si>
  <si>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</si>
  <si>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</si>
  <si>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</si>
  <si>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</si>
  <si>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</si>
  <si>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</si>
  <si>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</si>
  <si>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</si>
  <si>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</si>
  <si>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</si>
  <si>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</si>
  <si>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</si>
  <si>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</si>
  <si>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</si>
  <si>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</si>
  <si>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</si>
  <si>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</si>
  <si>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</si>
  <si>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</si>
  <si>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</si>
  <si>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</si>
  <si>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</si>
  <si>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</si>
  <si>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</si>
  <si>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</si>
  <si>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</si>
  <si>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</si>
  <si>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</si>
  <si>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</si>
  <si>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</si>
  <si>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</si>
  <si>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</si>
  <si>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</si>
  <si>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</si>
  <si>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</si>
  <si>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</si>
  <si>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</si>
  <si>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</si>
  <si>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</si>
  <si>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</si>
  <si>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</si>
  <si>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</si>
  <si>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</si>
  <si>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</si>
  <si>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</si>
  <si>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</si>
  <si>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</si>
  <si>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</si>
  <si>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</si>
  <si>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</si>
  <si>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</si>
  <si>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</si>
  <si>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</si>
  <si>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</si>
  <si>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</si>
  <si>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</si>
  <si>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</si>
  <si>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</si>
  <si>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</si>
  <si>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</si>
  <si>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</si>
  <si>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</si>
  <si>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</si>
  <si>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</si>
  <si>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</si>
  <si>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</si>
  <si>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</si>
  <si>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</si>
  <si>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</si>
  <si>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</si>
  <si>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</si>
  <si>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</si>
  <si>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</si>
  <si>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</si>
  <si>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</si>
  <si>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</si>
  <si>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</si>
  <si>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</si>
  <si>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</si>
  <si>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</si>
  <si>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</si>
  <si>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</si>
  <si>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</si>
  <si>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</si>
  <si>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</si>
  <si>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</si>
  <si>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</si>
  <si>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</si>
  <si>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</si>
  <si>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</si>
  <si>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</si>
  <si>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</si>
  <si>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</si>
  <si>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</si>
  <si>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</si>
  <si>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</si>
  <si>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</si>
  <si>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</si>
  <si>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</si>
  <si>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</si>
  <si>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</si>
  <si>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</si>
  <si>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</si>
  <si>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</si>
  <si>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</si>
  <si>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</si>
  <si>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</si>
  <si>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</si>
  <si>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</si>
  <si>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</si>
  <si>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</si>
  <si>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</si>
  <si>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</si>
  <si>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</si>
  <si>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</si>
  <si>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</si>
  <si>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</si>
  <si>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</si>
  <si>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</si>
  <si>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</si>
  <si>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</si>
  <si>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</si>
  <si>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</si>
  <si>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</si>
  <si>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</si>
  <si>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</si>
  <si>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</si>
  <si>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</si>
  <si>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</si>
  <si>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</si>
  <si>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</si>
  <si>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</si>
  <si>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</si>
  <si>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</si>
  <si>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</si>
  <si>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</si>
  <si>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</si>
  <si>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</si>
  <si>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</si>
  <si>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</si>
  <si>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</si>
  <si>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</si>
  <si>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</si>
  <si>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</si>
  <si>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</si>
  <si>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</si>
  <si>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</si>
  <si>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</si>
  <si>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</si>
  <si>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</si>
  <si>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</si>
  <si>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</si>
  <si>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</si>
  <si>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</si>
  <si>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</si>
  <si>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</si>
  <si>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</si>
  <si>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</si>
  <si>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</si>
  <si>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</si>
  <si>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</si>
  <si>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</si>
  <si>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</si>
  <si>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</si>
  <si>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</si>
  <si>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</si>
  <si>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</si>
  <si>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</si>
  <si>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</si>
  <si>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</si>
  <si>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</si>
  <si>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</si>
  <si>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</si>
  <si>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</si>
  <si>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</si>
  <si>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</si>
  <si>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</si>
  <si>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</si>
  <si>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</si>
  <si>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</si>
  <si>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</si>
  <si>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</si>
  <si>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</si>
  <si>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</si>
  <si>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</si>
  <si>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</si>
  <si>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</si>
  <si>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</si>
  <si>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</si>
  <si>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</si>
  <si>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</si>
  <si>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</si>
  <si>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</si>
  <si>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</si>
  <si>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</si>
  <si>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</si>
  <si>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</si>
  <si>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</si>
  <si>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</si>
  <si>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</si>
  <si>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</si>
  <si>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</si>
  <si>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</si>
  <si>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</si>
  <si>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</si>
  <si>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</si>
  <si>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</si>
  <si>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</si>
  <si>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</si>
  <si>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</si>
  <si>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</si>
  <si>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</si>
  <si>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</si>
  <si>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</si>
  <si>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</si>
  <si>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</si>
  <si>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</si>
  <si>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</si>
  <si>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</si>
  <si>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</si>
  <si>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</si>
  <si>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</si>
  <si>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</si>
  <si>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</si>
  <si>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</si>
  <si>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</si>
  <si>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</si>
  <si>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</si>
  <si>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</si>
  <si>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</si>
  <si>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</si>
  <si>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</si>
  <si>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</si>
  <si>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</si>
  <si>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</si>
  <si>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</si>
  <si>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</si>
  <si>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</si>
  <si>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</si>
  <si>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</si>
  <si>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</si>
  <si>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</si>
  <si>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</si>
  <si>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</si>
  <si>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</si>
  <si>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</si>
  <si>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</si>
  <si>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</si>
  <si>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</si>
  <si>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</si>
  <si>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</si>
  <si>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</si>
  <si>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</si>
  <si>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</si>
  <si>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</si>
  <si>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</si>
  <si>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</si>
  <si>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</si>
  <si>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</si>
  <si>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</si>
  <si>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</si>
  <si>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</si>
  <si>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</si>
  <si>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</si>
  <si>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</si>
  <si>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</si>
  <si>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</si>
  <si>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</si>
  <si>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</si>
  <si>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</si>
  <si>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</si>
  <si>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</si>
  <si>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</si>
  <si>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</si>
  <si>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</si>
  <si>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</si>
  <si>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</si>
  <si>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</si>
  <si>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</si>
  <si>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</si>
  <si>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</si>
  <si>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</si>
  <si>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</si>
  <si>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</si>
  <si>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</si>
  <si>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</si>
  <si>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</si>
  <si>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</si>
  <si>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</si>
  <si>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</si>
  <si>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</si>
  <si>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</si>
  <si>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</si>
  <si>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</si>
  <si>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</si>
  <si>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</si>
  <si>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</si>
  <si>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</si>
  <si>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</si>
  <si>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</si>
  <si>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</si>
  <si>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</si>
  <si>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</si>
  <si>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</si>
  <si>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</si>
  <si>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</si>
  <si>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</si>
  <si>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</si>
  <si>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</si>
  <si>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</si>
  <si>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</si>
  <si>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</si>
  <si>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</si>
  <si>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</si>
  <si>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</si>
  <si>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</si>
  <si>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</si>
  <si>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</si>
  <si>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</si>
  <si>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</si>
  <si>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</si>
  <si>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</si>
  <si>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</si>
  <si>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</si>
  <si>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</si>
  <si>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</si>
  <si>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</si>
  <si>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</si>
  <si>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</si>
  <si>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</si>
  <si>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</si>
  <si>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</si>
  <si>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</si>
  <si>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</si>
  <si>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</si>
  <si>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</si>
  <si>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</si>
  <si>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</si>
  <si>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</si>
  <si>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</si>
  <si>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</si>
  <si>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</si>
  <si>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</si>
  <si>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</si>
  <si>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</si>
  <si>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</si>
  <si>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</si>
  <si>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</si>
  <si>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</si>
  <si>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</si>
  <si>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</si>
  <si>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</si>
  <si>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</si>
  <si>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</si>
  <si>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</si>
  <si>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</si>
  <si>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</si>
  <si>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</si>
  <si>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</si>
  <si>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</si>
  <si>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</si>
  <si>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</si>
  <si>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</si>
  <si>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</si>
  <si>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</si>
  <si>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</si>
  <si>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</si>
  <si>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</si>
  <si>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</si>
  <si>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</si>
  <si>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</si>
  <si>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</si>
  <si>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</si>
  <si>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</si>
  <si>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</si>
  <si>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</si>
  <si>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</si>
  <si>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</si>
  <si>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</si>
  <si>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</si>
  <si>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</si>
  <si>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</si>
  <si>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</si>
  <si>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</si>
  <si>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</si>
  <si>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</si>
  <si>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</si>
  <si>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</si>
  <si>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</si>
  <si>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</si>
  <si>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</si>
  <si>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</si>
  <si>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</si>
  <si>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</si>
  <si>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</si>
  <si>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</si>
  <si>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</si>
  <si>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</si>
  <si>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</si>
  <si>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</si>
  <si>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</si>
  <si>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</si>
  <si>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</si>
  <si>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</si>
  <si>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</si>
  <si>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</si>
  <si>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</si>
  <si>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</si>
  <si>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</si>
  <si>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</si>
  <si>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</si>
  <si>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</si>
  <si>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</si>
  <si>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</si>
  <si>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</si>
  <si>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</si>
  <si>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</si>
  <si>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</si>
  <si>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</si>
  <si>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</si>
  <si>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</si>
  <si>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</si>
  <si>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</si>
  <si>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</si>
  <si>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</si>
  <si>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</si>
  <si>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</si>
  <si>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</si>
  <si>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</si>
  <si>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</si>
  <si>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</si>
  <si>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</si>
  <si>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</si>
  <si>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</si>
  <si>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</si>
  <si>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</si>
  <si>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</si>
  <si>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</si>
  <si>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</si>
  <si>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</si>
  <si>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</si>
  <si>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</si>
  <si>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</si>
  <si>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</si>
  <si>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</si>
  <si>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</si>
  <si>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</si>
  <si>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</si>
  <si>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</si>
  <si>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</si>
  <si>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</si>
  <si>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</si>
  <si>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</si>
  <si>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</si>
  <si>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</si>
  <si>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</si>
  <si>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</si>
  <si>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</si>
  <si>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</si>
  <si>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</si>
  <si>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</si>
  <si>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</si>
  <si>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</si>
  <si>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</si>
  <si>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</si>
  <si>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</si>
  <si>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</si>
  <si>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</si>
  <si>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</si>
  <si>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</si>
  <si>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</si>
  <si>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</si>
  <si>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</si>
  <si>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</si>
  <si>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</si>
  <si>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</si>
  <si>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</si>
  <si>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</si>
  <si>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</si>
  <si>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</si>
  <si>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</si>
  <si>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</si>
  <si>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</si>
  <si>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</si>
  <si>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</si>
  <si>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</si>
  <si>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</si>
  <si>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</si>
  <si>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</si>
  <si>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</si>
  <si>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</si>
  <si>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</si>
  <si>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</si>
  <si>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</si>
  <si>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</si>
  <si>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</si>
  <si>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</si>
  <si>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</si>
  <si>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</si>
  <si>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</si>
  <si>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</si>
  <si>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</si>
  <si>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</si>
  <si>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</si>
  <si>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</si>
  <si>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</si>
  <si>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</si>
  <si>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</si>
  <si>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</si>
  <si>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</si>
  <si>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</si>
  <si>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</si>
  <si>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</si>
  <si>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</si>
  <si>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</si>
  <si>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</si>
  <si>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</si>
  <si>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</si>
  <si>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</si>
  <si>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</si>
  <si>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</si>
  <si>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</si>
  <si>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</si>
  <si>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</si>
  <si>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</si>
  <si>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</si>
  <si>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</si>
  <si>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</si>
  <si>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</si>
  <si>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</si>
  <si>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</si>
  <si>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</si>
  <si>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</si>
  <si>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</si>
  <si>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</si>
  <si>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</si>
  <si>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</si>
  <si>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</si>
  <si>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</si>
  <si>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</si>
  <si>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</si>
  <si>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</si>
  <si>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</si>
  <si>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</si>
  <si>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</si>
  <si>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</si>
  <si>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</si>
  <si>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</si>
  <si>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</si>
  <si>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</si>
  <si>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</si>
  <si>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</si>
  <si>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</si>
  <si>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</si>
  <si>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</si>
  <si>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</si>
  <si>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</si>
  <si>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</si>
  <si>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</si>
  <si>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</si>
  <si>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</si>
  <si>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</si>
  <si>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</si>
  <si>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</si>
  <si>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</si>
  <si>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</si>
  <si>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</si>
  <si>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</si>
  <si>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</si>
  <si>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</si>
  <si>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</si>
  <si>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</si>
  <si>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</si>
  <si>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</si>
  <si>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</si>
  <si>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</si>
  <si>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</si>
  <si>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</si>
  <si>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</si>
  <si>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</si>
  <si>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</si>
  <si>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</si>
  <si>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</si>
  <si>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</si>
  <si>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</si>
  <si>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</si>
  <si>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</si>
  <si>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</si>
  <si>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</si>
  <si>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</si>
  <si>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</si>
  <si>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</si>
  <si>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</si>
  <si>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</si>
  <si>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</si>
  <si>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</si>
  <si>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</si>
  <si>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</si>
  <si>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</si>
  <si>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</si>
  <si>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</si>
  <si>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</si>
  <si>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</si>
  <si>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</si>
  <si>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</si>
  <si>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</si>
  <si>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</si>
  <si>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</si>
  <si>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</si>
  <si>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</si>
  <si>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</si>
  <si>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</si>
  <si>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</si>
  <si>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</si>
  <si>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</si>
  <si>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</si>
  <si>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</si>
  <si>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</si>
  <si>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</si>
  <si>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</si>
  <si>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</si>
  <si>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</si>
  <si>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</si>
  <si>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</si>
  <si>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</si>
  <si>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</si>
  <si>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</si>
  <si>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</si>
  <si>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</si>
  <si>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</si>
  <si>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</si>
  <si>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</si>
  <si>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</si>
  <si>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</si>
  <si>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</si>
  <si>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</si>
  <si>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</si>
  <si>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</si>
  <si>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</si>
  <si>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</si>
  <si>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</si>
  <si>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</si>
  <si>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</si>
  <si>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</si>
  <si>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</si>
  <si>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</si>
  <si>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</si>
  <si>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</si>
  <si>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</si>
  <si>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</si>
  <si>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</si>
  <si>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</si>
  <si>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</si>
  <si>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</si>
  <si>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</si>
  <si>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</si>
  <si>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</si>
  <si>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</si>
  <si>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</si>
  <si>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</si>
  <si>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</si>
  <si>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</si>
  <si>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</si>
  <si>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</si>
  <si>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</si>
  <si>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</si>
  <si>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</si>
  <si>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</si>
  <si>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</si>
  <si>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</si>
  <si>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</si>
  <si>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</si>
  <si>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</si>
  <si>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</si>
  <si>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</si>
  <si>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</si>
  <si>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</si>
  <si>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</si>
  <si>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</si>
  <si>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</si>
  <si>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</si>
  <si>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</si>
  <si>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</si>
  <si>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</si>
  <si>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</si>
  <si>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</si>
  <si>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</si>
  <si>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</si>
  <si>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</si>
  <si>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</si>
  <si>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</si>
  <si>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</si>
  <si>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</si>
  <si>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</si>
  <si>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</si>
  <si>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</si>
  <si>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</si>
  <si>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</si>
  <si>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</si>
  <si>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</si>
  <si>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</si>
  <si>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</si>
  <si>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</si>
  <si>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</si>
  <si>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</si>
  <si>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</si>
  <si>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</si>
  <si>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</si>
  <si>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</si>
  <si>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</si>
  <si>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</si>
  <si>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</si>
  <si>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</si>
  <si>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</si>
  <si>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</si>
  <si>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</si>
  <si>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</si>
  <si>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</si>
  <si>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</si>
  <si>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</si>
  <si>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</si>
  <si>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</si>
  <si>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</si>
  <si>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</si>
  <si>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</si>
  <si>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</si>
  <si>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</si>
  <si>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</si>
  <si>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</si>
  <si>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</si>
  <si>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</si>
  <si>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</si>
  <si>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</si>
  <si>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</si>
  <si>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</si>
  <si>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</si>
  <si>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</si>
  <si>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</si>
  <si>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</si>
  <si>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</si>
  <si>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</si>
  <si>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</si>
  <si>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</si>
  <si>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</si>
  <si>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</si>
  <si>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</si>
  <si>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</si>
  <si>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</si>
  <si>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</si>
  <si>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</si>
  <si>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</si>
  <si>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</si>
  <si>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</si>
  <si>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</si>
  <si>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</si>
  <si>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</si>
  <si>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</si>
  <si>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</si>
  <si>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</si>
  <si>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</si>
  <si>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</si>
  <si>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</si>
  <si>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</si>
  <si>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</si>
  <si>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</si>
  <si>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</si>
  <si>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</si>
  <si>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</si>
  <si>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</si>
  <si>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</si>
  <si>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</si>
  <si>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</si>
  <si>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</si>
  <si>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</si>
  <si>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</si>
  <si>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</si>
  <si>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</si>
  <si>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</si>
  <si>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</si>
  <si>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</si>
  <si>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</si>
  <si>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</si>
  <si>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</si>
  <si>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</si>
  <si>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</si>
  <si>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</si>
  <si>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</si>
  <si>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</si>
  <si>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</si>
  <si>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</si>
  <si>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</si>
  <si>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</si>
  <si>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</si>
  <si>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</si>
  <si>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</si>
  <si>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</si>
  <si>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</si>
  <si>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</si>
  <si>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</si>
  <si>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</si>
  <si>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</si>
  <si>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</si>
  <si>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</si>
  <si>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</si>
  <si>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</si>
  <si>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</si>
  <si>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</si>
  <si>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</si>
  <si>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</si>
  <si>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</si>
  <si>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</si>
  <si>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</si>
  <si>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</si>
  <si>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</si>
  <si>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</si>
  <si>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</si>
  <si>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</si>
  <si>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</si>
  <si>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</si>
  <si>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</si>
  <si>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</si>
  <si>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</si>
  <si>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</si>
  <si>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</si>
  <si>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</si>
  <si>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</si>
  <si>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</si>
  <si>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</si>
  <si>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</si>
  <si>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</si>
  <si>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</si>
  <si>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</si>
  <si>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</si>
  <si>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</si>
  <si>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</si>
  <si>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</si>
  <si>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</si>
  <si>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</si>
  <si>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</si>
  <si>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</si>
  <si>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</si>
  <si>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</si>
  <si>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</si>
  <si>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</si>
  <si>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</si>
  <si>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</si>
  <si>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</si>
  <si>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</si>
  <si>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</si>
  <si>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</si>
  <si>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</si>
  <si>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</si>
  <si>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</si>
  <si>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</si>
  <si>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</si>
  <si>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</si>
  <si>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</si>
  <si>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</si>
  <si>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</si>
  <si>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</si>
  <si>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</si>
  <si>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</si>
  <si>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</si>
  <si>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</si>
  <si>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</si>
  <si>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</si>
  <si>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</si>
  <si>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</si>
  <si>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</si>
  <si>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</si>
  <si>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</si>
  <si>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</si>
  <si>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</si>
  <si>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</si>
  <si>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</si>
  <si>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</si>
  <si>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</si>
  <si>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</si>
  <si>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</si>
  <si>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</si>
  <si>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</si>
  <si>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</si>
  <si>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</si>
  <si>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</si>
  <si>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</si>
  <si>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</si>
  <si>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</si>
  <si>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</si>
  <si>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</si>
  <si>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</si>
  <si>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</si>
  <si>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</si>
  <si>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</si>
  <si>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</si>
  <si>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</si>
  <si>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</si>
  <si>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</si>
  <si>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</si>
  <si>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</si>
  <si>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</si>
  <si>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</si>
  <si>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</si>
  <si>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</si>
  <si>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</si>
  <si>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</si>
  <si>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</si>
  <si>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</si>
  <si>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</si>
  <si>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</si>
  <si>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</si>
  <si>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</si>
  <si>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</si>
  <si>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</si>
  <si>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</si>
  <si>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</si>
  <si>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</si>
  <si>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</si>
  <si>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</si>
  <si>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</si>
  <si>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</si>
  <si>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</si>
  <si>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</si>
  <si>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</si>
  <si>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</si>
  <si>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</si>
  <si>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</si>
  <si>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</si>
  <si>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</si>
  <si>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</si>
  <si>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</si>
  <si>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</si>
  <si>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</si>
  <si>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</si>
  <si>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</si>
  <si>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</si>
  <si>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</si>
  <si>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</si>
  <si>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</si>
  <si>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</si>
  <si>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</si>
  <si>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</si>
  <si>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</si>
  <si>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</si>
  <si>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</si>
  <si>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</si>
  <si>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</si>
  <si>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</si>
  <si>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</si>
  <si>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</si>
  <si>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</si>
  <si>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</si>
  <si>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</si>
  <si>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</si>
  <si>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</si>
  <si>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</si>
  <si>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</si>
  <si>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</si>
  <si>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</si>
  <si>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</si>
  <si>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</si>
  <si>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</si>
  <si>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</si>
  <si>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</si>
  <si>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</si>
  <si>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</si>
  <si>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</si>
  <si>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</si>
  <si>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</si>
  <si>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</si>
  <si>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</si>
  <si>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</si>
  <si>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</si>
  <si>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</si>
  <si>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</si>
  <si>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</si>
  <si>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</si>
  <si>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</si>
  <si>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</si>
  <si>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</si>
  <si>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</si>
  <si>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</si>
  <si>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</si>
  <si>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</si>
  <si>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</si>
  <si>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</si>
  <si>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</si>
  <si>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</si>
  <si>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</si>
  <si>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</si>
  <si>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</si>
  <si>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</si>
  <si>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</si>
  <si>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</si>
  <si>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</si>
  <si>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</si>
  <si>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</si>
  <si>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</si>
  <si>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</si>
  <si>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</si>
  <si>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</si>
  <si>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</si>
  <si>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</si>
  <si>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</si>
  <si>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</si>
  <si>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</si>
  <si>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</si>
  <si>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</si>
  <si>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</si>
  <si>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</si>
  <si>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</si>
  <si>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</si>
  <si>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</si>
  <si>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</si>
  <si>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</si>
  <si>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</si>
  <si>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</si>
  <si>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</si>
  <si>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</si>
  <si>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</si>
  <si>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</si>
  <si>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</si>
  <si>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</si>
  <si>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</si>
  <si>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</si>
  <si>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</si>
  <si>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</si>
  <si>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</si>
  <si>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</si>
  <si>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</si>
  <si>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</si>
  <si>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</si>
  <si>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</si>
  <si>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</si>
  <si>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</si>
  <si>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</si>
  <si>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</si>
  <si>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</si>
  <si>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</si>
  <si>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</si>
  <si>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</si>
  <si>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</si>
  <si>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</si>
  <si>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</si>
  <si>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</si>
  <si>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</si>
  <si>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</si>
  <si>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</si>
  <si>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</si>
  <si>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</si>
  <si>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</si>
  <si>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</si>
  <si>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</si>
  <si>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</si>
  <si>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</si>
  <si>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</si>
  <si>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</si>
  <si>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</si>
  <si>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</si>
  <si>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</si>
  <si>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</si>
  <si>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</si>
  <si>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</si>
  <si>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</si>
  <si>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</si>
  <si>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</si>
  <si>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</si>
  <si>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</si>
  <si>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</si>
  <si>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</si>
  <si>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</si>
  <si>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</si>
  <si>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</si>
  <si>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</si>
  <si>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</si>
  <si>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</si>
  <si>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</si>
  <si>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</si>
  <si>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</si>
  <si>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</si>
  <si>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</si>
  <si>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</si>
  <si>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</si>
  <si>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</si>
  <si>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</si>
  <si>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</si>
  <si>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</si>
  <si>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</si>
  <si>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</si>
  <si>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</si>
  <si>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</si>
  <si>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</si>
  <si>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</si>
  <si>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</si>
  <si>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</si>
  <si>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</si>
  <si>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</si>
  <si>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</si>
  <si>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</si>
  <si>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</si>
  <si>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</si>
  <si>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</si>
  <si>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</si>
  <si>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</si>
  <si>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</si>
  <si>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</si>
  <si>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</si>
  <si>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</si>
  <si>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</si>
  <si>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</si>
  <si>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</si>
  <si>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</si>
  <si>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</si>
  <si>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</si>
  <si>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</si>
  <si>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</si>
  <si>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</si>
  <si>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</si>
  <si>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</si>
  <si>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</si>
  <si>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</si>
  <si>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</si>
  <si>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</si>
  <si>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</si>
  <si>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</si>
  <si>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</si>
  <si>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</si>
  <si>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</si>
  <si>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</si>
  <si>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</si>
  <si>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</si>
  <si>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</si>
  <si>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</si>
  <si>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</si>
  <si>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</si>
  <si>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</si>
  <si>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</si>
  <si>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</si>
  <si>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</si>
  <si>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</si>
  <si>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</si>
  <si>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</si>
  <si>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</si>
  <si>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</si>
  <si>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</si>
  <si>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</si>
  <si>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</si>
  <si>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</si>
  <si>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</si>
  <si>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</si>
  <si>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</si>
  <si>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</si>
  <si>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</si>
  <si>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</si>
  <si>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</si>
  <si>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</si>
  <si>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</si>
  <si>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</si>
  <si>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</si>
  <si>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</si>
  <si>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</si>
  <si>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</si>
  <si>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</si>
  <si>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</si>
  <si>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</si>
  <si>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</si>
  <si>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</si>
  <si>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</si>
  <si>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</si>
  <si>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</si>
  <si>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</si>
  <si>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</si>
  <si>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</si>
  <si>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</si>
  <si>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</si>
  <si>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</si>
  <si>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</si>
  <si>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</si>
  <si>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</si>
  <si>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</si>
  <si>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</si>
  <si>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</si>
  <si>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</si>
  <si>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</si>
  <si>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</si>
  <si>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</si>
  <si>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</si>
  <si>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</si>
  <si>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</si>
  <si>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</si>
  <si>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</si>
  <si>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</si>
  <si>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</si>
  <si>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</si>
  <si>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</si>
  <si>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</si>
  <si>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</si>
  <si>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</si>
  <si>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</si>
  <si>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</si>
  <si>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</si>
  <si>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</si>
  <si>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</si>
  <si>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</si>
  <si>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</si>
  <si>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</si>
  <si>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</si>
  <si>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</si>
  <si>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</si>
  <si>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</si>
  <si>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</si>
  <si>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</si>
  <si>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</si>
  <si>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</si>
  <si>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</si>
  <si>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</si>
  <si>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</si>
  <si>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</si>
  <si>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</si>
  <si>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</si>
  <si>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</si>
  <si>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</si>
  <si>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</si>
  <si>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</si>
  <si>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</si>
  <si>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</si>
  <si>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</si>
  <si>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</si>
  <si>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</si>
  <si>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</si>
  <si>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</si>
  <si>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</si>
  <si>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</si>
  <si>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</si>
  <si>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</si>
  <si>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</si>
  <si>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</si>
  <si>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</si>
  <si>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</si>
  <si>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</si>
  <si>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</si>
  <si>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</si>
  <si>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</si>
  <si>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</si>
  <si>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</si>
  <si>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</si>
  <si>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</si>
  <si>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</si>
  <si>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</si>
  <si>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</si>
  <si>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</si>
  <si>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</si>
  <si>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</si>
  <si>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</si>
  <si>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</si>
  <si>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</si>
  <si>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</si>
  <si>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</si>
  <si>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</si>
  <si>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</si>
  <si>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</si>
  <si>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</si>
  <si>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</si>
  <si>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</si>
  <si>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</si>
  <si>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</si>
  <si>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</si>
  <si>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</si>
  <si>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</si>
  <si>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</si>
  <si>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</si>
  <si>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</si>
  <si>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</si>
  <si>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</si>
  <si>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</si>
  <si>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</si>
  <si>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</si>
  <si>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</si>
  <si>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</si>
  <si>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</si>
  <si>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</si>
  <si>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</si>
  <si>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</si>
  <si>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</si>
  <si>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</si>
  <si>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</si>
  <si>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</si>
  <si>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</si>
  <si>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</si>
  <si>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</si>
  <si>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</si>
  <si>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</si>
  <si>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</si>
  <si>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</si>
  <si>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</si>
  <si>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</si>
  <si>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</si>
  <si>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</si>
  <si>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</si>
  <si>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</si>
  <si>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</si>
  <si>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</si>
  <si>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</si>
  <si>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</si>
  <si>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</si>
  <si>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</si>
  <si>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</si>
  <si>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</si>
  <si>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</si>
  <si>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</si>
  <si>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</si>
  <si>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</si>
  <si>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</si>
  <si>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</si>
  <si>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</si>
  <si>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</si>
  <si>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</si>
  <si>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</si>
  <si>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</si>
  <si>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</si>
  <si>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</si>
  <si>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</si>
  <si>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</si>
  <si>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</si>
  <si>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</si>
  <si>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</si>
  <si>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</si>
  <si>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</si>
  <si>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</si>
  <si>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</si>
  <si>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</si>
  <si>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</si>
  <si>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</si>
  <si>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</si>
  <si>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</si>
  <si>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</si>
  <si>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</si>
  <si>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</si>
  <si>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</si>
  <si>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</si>
  <si>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</si>
  <si>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</si>
  <si>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</si>
  <si>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</si>
  <si>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</si>
  <si>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</si>
  <si>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</si>
  <si>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</si>
  <si>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</si>
  <si>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</si>
  <si>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</si>
  <si>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</si>
  <si>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</si>
  <si>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</si>
  <si>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</si>
  <si>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</si>
  <si>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</si>
  <si>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</si>
  <si>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</si>
  <si>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</si>
  <si>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</si>
  <si>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</si>
  <si>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</si>
  <si>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</si>
  <si>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</si>
  <si>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</si>
  <si>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</si>
  <si>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</si>
  <si>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</si>
  <si>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</si>
  <si>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</si>
  <si>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</si>
  <si>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</si>
  <si>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</si>
  <si>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</si>
  <si>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</si>
  <si>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</si>
  <si>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</si>
  <si>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</si>
  <si>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</si>
  <si>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</si>
  <si>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</si>
  <si>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</si>
  <si>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</si>
  <si>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</si>
  <si>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</si>
  <si>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</si>
  <si>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</si>
  <si>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</si>
  <si>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</si>
  <si>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</si>
  <si>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</si>
  <si>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</si>
  <si>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</si>
  <si>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</si>
  <si>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</si>
  <si>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</si>
  <si>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</si>
  <si>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</si>
  <si>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</si>
  <si>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</si>
  <si>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</si>
  <si>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</si>
  <si>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</si>
  <si>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</si>
  <si>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</si>
  <si>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</si>
  <si>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</si>
  <si>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</si>
  <si>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</si>
  <si>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</si>
  <si>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</si>
  <si>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</si>
  <si>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</si>
  <si>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</si>
  <si>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</si>
  <si>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</si>
  <si>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</si>
  <si>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</si>
  <si>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</si>
  <si>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</si>
  <si>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</si>
  <si>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</si>
  <si>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</si>
  <si>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</si>
  <si>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</si>
  <si>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</si>
  <si>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</si>
  <si>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</si>
  <si>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</si>
  <si>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</si>
  <si>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</si>
  <si>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</si>
  <si>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</si>
  <si>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</si>
  <si>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</si>
  <si>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</si>
  <si>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</si>
  <si>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</si>
  <si>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</si>
  <si>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</si>
  <si>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</si>
  <si>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</si>
  <si>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</si>
  <si>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</si>
  <si>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</si>
  <si>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</si>
  <si>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</si>
  <si>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</si>
  <si>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</si>
  <si>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</si>
  <si>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</si>
  <si>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</si>
  <si>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</si>
  <si>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</si>
  <si>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</si>
  <si>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</si>
  <si>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</si>
  <si>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</si>
  <si>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</si>
  <si>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</si>
  <si>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</si>
  <si>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</si>
  <si>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</si>
  <si>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</si>
  <si>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</si>
  <si>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</si>
  <si>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</si>
  <si>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</si>
  <si>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</si>
  <si>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</si>
  <si>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</si>
  <si>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</si>
  <si>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</si>
  <si>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</si>
  <si>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</si>
  <si>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</si>
  <si>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</si>
  <si>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</si>
  <si>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</si>
  <si>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</si>
  <si>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</si>
  <si>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</si>
  <si>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</si>
  <si>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</si>
  <si>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</si>
  <si>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</si>
  <si>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</si>
  <si>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</si>
  <si>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</si>
  <si>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</si>
  <si>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</si>
  <si>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</si>
  <si>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</si>
  <si>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</si>
  <si>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</si>
  <si>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</si>
  <si>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</si>
  <si>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</si>
  <si>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</si>
  <si>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</si>
  <si>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</si>
  <si>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</si>
  <si>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</si>
  <si>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</si>
  <si>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</si>
  <si>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</si>
  <si>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</si>
  <si>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</si>
  <si>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</si>
  <si>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</si>
  <si>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</si>
  <si>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</si>
  <si>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</si>
  <si>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</si>
  <si>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</si>
  <si>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</si>
  <si>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</si>
  <si>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</si>
  <si>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</si>
  <si>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</si>
  <si>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</si>
  <si>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</si>
  <si>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</si>
  <si>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</si>
  <si>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</si>
  <si>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</si>
  <si>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</si>
  <si>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</si>
  <si>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</si>
  <si>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</si>
  <si>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</si>
  <si>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</si>
  <si>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</si>
  <si>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</si>
  <si>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</si>
  <si>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</si>
  <si>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</si>
  <si>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</si>
  <si>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</si>
  <si>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</si>
  <si>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</si>
  <si>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</si>
  <si>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</si>
  <si>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</si>
  <si>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</si>
  <si>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</si>
  <si>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</si>
  <si>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</si>
  <si>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</si>
  <si>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</si>
  <si>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</si>
  <si>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</si>
  <si>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</si>
  <si>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</si>
  <si>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</si>
  <si>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</si>
  <si>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</si>
  <si>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</si>
  <si>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</si>
  <si>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</si>
  <si>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</si>
  <si>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</si>
  <si>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</si>
  <si>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</si>
  <si>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</si>
  <si>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</si>
  <si>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</si>
  <si>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</si>
  <si>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</si>
  <si>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</si>
  <si>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</si>
  <si>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</si>
  <si>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</si>
  <si>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</si>
  <si>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</si>
  <si>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</si>
  <si>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</si>
  <si>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</si>
  <si>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</si>
  <si>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</si>
  <si>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</si>
  <si>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</si>
  <si>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</si>
  <si>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</si>
  <si>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</si>
  <si>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</si>
  <si>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</si>
  <si>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</si>
  <si>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</si>
  <si>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</si>
  <si>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</si>
  <si>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</si>
  <si>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</si>
  <si>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</si>
  <si>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</si>
  <si>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</si>
  <si>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</si>
  <si>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</si>
  <si>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</si>
  <si>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</si>
  <si>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</si>
  <si>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</si>
  <si>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</si>
  <si>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</si>
  <si>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</si>
  <si>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</si>
  <si>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</si>
  <si>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</si>
  <si>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</si>
  <si>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</si>
  <si>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</si>
  <si>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</si>
  <si>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</si>
  <si>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</si>
  <si>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</si>
  <si>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</si>
  <si>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</si>
  <si>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</si>
  <si>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</si>
  <si>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</si>
  <si>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</si>
  <si>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</si>
  <si>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</si>
  <si>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</si>
  <si>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</si>
  <si>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</si>
  <si>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</si>
  <si>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</si>
  <si>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</si>
  <si>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</si>
  <si>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</si>
  <si>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</si>
  <si>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</si>
  <si>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</si>
  <si>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</si>
  <si>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</si>
  <si>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</si>
  <si>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</si>
  <si>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</si>
  <si>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</si>
  <si>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</si>
  <si>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</si>
  <si>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</si>
  <si>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</si>
  <si>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</si>
  <si>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</si>
  <si>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</si>
  <si>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</si>
  <si>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</si>
  <si>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</si>
  <si>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</si>
  <si>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</si>
  <si>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</si>
  <si>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</si>
  <si>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</si>
  <si>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</si>
  <si>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</si>
  <si>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</si>
  <si>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</si>
  <si>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</si>
  <si>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</si>
  <si>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</si>
  <si>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</si>
  <si>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</si>
  <si>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</si>
  <si>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</si>
  <si>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</si>
  <si>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</si>
  <si>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</si>
  <si>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</si>
  <si>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</si>
  <si>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</si>
  <si>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</si>
  <si>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</si>
  <si>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</si>
  <si>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</si>
  <si>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</si>
  <si>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</si>
  <si>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</si>
  <si>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</si>
  <si>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</si>
  <si>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</si>
  <si>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</si>
  <si>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</si>
  <si>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</si>
  <si>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</si>
  <si>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</si>
  <si>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</si>
  <si>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</si>
  <si>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</si>
  <si>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</si>
  <si>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</si>
  <si>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</si>
  <si>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</si>
  <si>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</si>
  <si>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</si>
  <si>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</si>
  <si>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</si>
  <si>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</si>
  <si>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</si>
  <si>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</si>
  <si>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</si>
  <si>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</si>
  <si>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</si>
  <si>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</si>
  <si>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</si>
  <si>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</si>
  <si>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</si>
  <si>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</si>
  <si>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</si>
  <si>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</si>
  <si>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</si>
  <si>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</si>
  <si>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</si>
  <si>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</si>
  <si>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</si>
  <si>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</si>
  <si>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</si>
  <si>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</si>
  <si>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</si>
  <si>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</si>
  <si>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</si>
  <si>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</si>
  <si>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</si>
  <si>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</si>
  <si>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</si>
  <si>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</si>
  <si>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</si>
  <si>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</si>
  <si>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</si>
  <si>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</si>
  <si>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</si>
  <si>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</si>
  <si>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</si>
  <si>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</si>
  <si>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</si>
  <si>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</si>
  <si>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</si>
  <si>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</si>
  <si>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</si>
  <si>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</si>
  <si>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</si>
  <si>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</si>
  <si>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</si>
  <si>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</si>
  <si>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</si>
  <si>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</si>
  <si>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</si>
  <si>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</si>
  <si>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</si>
  <si>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</si>
  <si>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</si>
  <si>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</si>
  <si>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</si>
  <si>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</si>
  <si>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</si>
  <si>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</si>
  <si>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</si>
  <si>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</si>
  <si>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</si>
  <si>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</si>
  <si>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</si>
  <si>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</si>
  <si>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</si>
  <si>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</si>
  <si>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</si>
  <si>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</si>
  <si>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</si>
  <si>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</si>
  <si>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</si>
  <si>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</si>
  <si>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</si>
  <si>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</si>
  <si>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</si>
  <si>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</si>
  <si>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</si>
  <si>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</si>
  <si>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</si>
  <si>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</si>
  <si>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</si>
  <si>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</si>
  <si>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</si>
  <si>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</si>
  <si>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</si>
  <si>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</si>
  <si>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</si>
  <si>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</si>
  <si>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</si>
  <si>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</si>
  <si>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</si>
  <si>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</si>
  <si>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</si>
  <si>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</si>
  <si>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</si>
  <si>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</si>
  <si>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</si>
  <si>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</si>
  <si>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</si>
  <si>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</si>
  <si>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</si>
  <si>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</si>
  <si>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</si>
  <si>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</si>
  <si>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</si>
  <si>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</si>
  <si>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</si>
  <si>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</si>
  <si>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</si>
  <si>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</si>
  <si>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</si>
  <si>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</si>
  <si>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</si>
  <si>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</si>
  <si>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</si>
  <si>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</si>
  <si>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</si>
  <si>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</si>
  <si>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</si>
  <si>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</si>
  <si>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</si>
  <si>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</si>
  <si>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</si>
  <si>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</si>
  <si>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</si>
  <si>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</si>
  <si>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</si>
  <si>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</si>
  <si>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</si>
  <si>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</si>
  <si>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</si>
  <si>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</si>
  <si>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</si>
  <si>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</si>
  <si>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</si>
  <si>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</si>
  <si>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</si>
  <si>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</si>
  <si>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</si>
  <si>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</si>
  <si>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</si>
  <si>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</si>
  <si>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</si>
  <si>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</si>
  <si>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</si>
  <si>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</si>
  <si>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</si>
  <si>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</si>
  <si>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</si>
  <si>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</si>
  <si>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</si>
  <si>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</si>
  <si>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</si>
  <si>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</si>
  <si>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</si>
  <si>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</si>
  <si>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</si>
  <si>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</si>
  <si>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</si>
  <si>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</si>
  <si>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</si>
  <si>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</si>
  <si>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</si>
  <si>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</si>
  <si>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</si>
  <si>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</si>
  <si>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</si>
  <si>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</si>
  <si>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</si>
  <si>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</si>
  <si>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</si>
  <si>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</si>
  <si>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</si>
  <si>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</si>
  <si>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</si>
  <si>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</si>
  <si>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</si>
  <si>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</si>
  <si>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</si>
  <si>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</si>
  <si>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</si>
  <si>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</si>
  <si>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</si>
  <si>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</si>
  <si>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</si>
  <si>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</si>
  <si>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</si>
  <si>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</si>
  <si>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</si>
  <si>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</si>
  <si>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</si>
  <si>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</si>
  <si>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</si>
  <si>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</si>
  <si>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</si>
  <si>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</si>
  <si>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</si>
  <si>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</si>
  <si>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</si>
  <si>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</si>
  <si>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</si>
  <si>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</si>
  <si>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</si>
  <si>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</si>
  <si>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</si>
  <si>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</si>
  <si>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</si>
  <si>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</si>
  <si>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</si>
  <si>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</si>
  <si>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</si>
  <si>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</si>
  <si>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</si>
  <si>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</si>
  <si>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</si>
  <si>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</si>
  <si>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</si>
  <si>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</si>
  <si>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</si>
  <si>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</si>
  <si>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</si>
  <si>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</si>
  <si>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</si>
  <si>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</si>
  <si>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</si>
  <si>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</si>
  <si>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</si>
  <si>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</si>
  <si>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</si>
  <si>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</si>
  <si>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</si>
  <si>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</si>
  <si>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</si>
  <si>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</si>
  <si>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</si>
  <si>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</si>
  <si>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</si>
  <si>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</si>
  <si>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</si>
  <si>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</si>
  <si>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</si>
  <si>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</si>
  <si>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</si>
  <si>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</si>
  <si>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</si>
  <si>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</si>
  <si>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</si>
  <si>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</si>
  <si>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</si>
  <si>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</si>
  <si>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</si>
  <si>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</si>
  <si>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</si>
  <si>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</si>
  <si>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</si>
  <si>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</si>
  <si>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</si>
  <si>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</si>
  <si>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</si>
  <si>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</si>
  <si>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</si>
  <si>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</si>
  <si>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</si>
  <si>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</si>
  <si>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</si>
  <si>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</si>
  <si>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</si>
  <si>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</si>
  <si>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</si>
  <si>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</si>
  <si>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</si>
  <si>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</si>
  <si>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</si>
  <si>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</si>
  <si>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</si>
  <si>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</si>
  <si>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</si>
  <si>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</si>
  <si>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</si>
  <si>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</si>
  <si>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</si>
  <si>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</si>
  <si>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</si>
  <si>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</si>
  <si>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</si>
  <si>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</si>
  <si>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</si>
  <si>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</si>
  <si>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</si>
  <si>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</si>
  <si>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</si>
  <si>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</si>
  <si>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</si>
  <si>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</si>
  <si>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</si>
  <si>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</si>
  <si>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</si>
  <si>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</si>
  <si>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</si>
  <si>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</si>
  <si>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</si>
  <si>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</si>
  <si>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</si>
  <si>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</si>
  <si>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</si>
  <si>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</si>
  <si>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</si>
  <si>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</si>
  <si>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</si>
  <si>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</si>
  <si>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</si>
  <si>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</si>
  <si>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</si>
  <si>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</si>
  <si>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</si>
  <si>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</si>
  <si>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</si>
  <si>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</si>
  <si>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</si>
  <si>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</si>
  <si>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</si>
  <si>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</si>
  <si>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</si>
  <si>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</si>
  <si>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</si>
  <si>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</si>
  <si>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</si>
  <si>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</si>
  <si>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</si>
  <si>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</si>
  <si>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</si>
  <si>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</si>
  <si>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</si>
  <si>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</si>
  <si>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</si>
  <si>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</si>
  <si>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</si>
  <si>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</si>
  <si>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</si>
  <si>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</si>
  <si>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</si>
  <si>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</si>
  <si>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</si>
  <si>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</si>
  <si>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</si>
  <si>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</si>
  <si>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</si>
  <si>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</si>
  <si>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</si>
  <si>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</si>
  <si>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</si>
  <si>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</si>
  <si>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</si>
  <si>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</si>
  <si>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</si>
  <si>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</si>
  <si>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</si>
  <si>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</si>
  <si>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</si>
  <si>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</si>
  <si>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</si>
  <si>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</si>
  <si>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</si>
  <si>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</si>
  <si>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</si>
  <si>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</si>
  <si>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</si>
  <si>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</si>
  <si>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</si>
  <si>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</si>
  <si>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</si>
  <si>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</si>
  <si>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</si>
  <si>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</si>
  <si>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</si>
  <si>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</si>
  <si>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</si>
  <si>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</si>
  <si>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</si>
  <si>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</si>
  <si>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</si>
  <si>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</si>
  <si>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</si>
  <si>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</si>
  <si>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</si>
  <si>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</si>
  <si>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</si>
  <si>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</si>
  <si>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</si>
  <si>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</si>
  <si>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</si>
  <si>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</si>
  <si>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</si>
  <si>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</si>
  <si>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</si>
  <si>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</si>
  <si>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</si>
  <si>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</si>
  <si>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</si>
  <si>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</si>
  <si>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</si>
  <si>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</si>
  <si>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</si>
  <si>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</si>
  <si>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</si>
  <si>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</si>
  <si>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</si>
  <si>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</si>
  <si>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</si>
  <si>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</si>
  <si>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</si>
  <si>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</si>
  <si>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</si>
  <si>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</si>
  <si>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</si>
  <si>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</si>
  <si>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</si>
  <si>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</si>
  <si>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</si>
  <si>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</si>
  <si>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</si>
  <si>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</si>
  <si>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</si>
  <si>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</si>
  <si>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</si>
  <si>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</si>
  <si>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</si>
  <si>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</si>
  <si>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</si>
  <si>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</si>
  <si>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</si>
  <si>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</si>
  <si>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</si>
  <si>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</si>
  <si>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</si>
  <si>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</si>
  <si>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</si>
  <si>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</si>
  <si>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</si>
  <si>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</si>
  <si>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</si>
  <si>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</si>
  <si>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</si>
  <si>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</si>
  <si>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</si>
  <si>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</si>
  <si>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</si>
  <si>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</si>
  <si>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</si>
  <si>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</si>
  <si>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</si>
  <si>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</si>
  <si>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</si>
  <si>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</si>
  <si>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</si>
  <si>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</si>
  <si>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</si>
  <si>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</si>
  <si>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</si>
  <si>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</si>
  <si>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</si>
  <si>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</si>
  <si>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</si>
  <si>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</si>
  <si>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</si>
  <si>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</si>
  <si>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</si>
  <si>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</si>
  <si>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</si>
  <si>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</si>
  <si>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</si>
  <si>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</si>
  <si>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</si>
  <si>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</si>
  <si>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</si>
  <si>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</si>
  <si>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</si>
  <si>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</si>
  <si>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</si>
  <si>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</si>
  <si>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</si>
  <si>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</si>
  <si>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</si>
  <si>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</si>
  <si>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</si>
  <si>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</si>
  <si>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</si>
  <si>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</si>
  <si>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</si>
  <si>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</si>
  <si>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</si>
  <si>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</si>
  <si>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</si>
  <si>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</si>
  <si>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</si>
  <si>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</si>
  <si>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</si>
  <si>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</si>
  <si>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</si>
  <si>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</si>
  <si>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</si>
  <si>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</si>
  <si>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</si>
  <si>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</si>
  <si>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</si>
  <si>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</si>
  <si>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</si>
  <si>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</si>
  <si>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</si>
  <si>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</si>
  <si>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</si>
  <si>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</si>
  <si>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</si>
  <si>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</si>
  <si>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</si>
  <si>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</si>
  <si>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</si>
  <si>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</si>
  <si>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</si>
  <si>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</si>
  <si>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</si>
  <si>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</si>
  <si>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</si>
  <si>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</si>
  <si>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</si>
  <si>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</si>
  <si>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</si>
  <si>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</si>
  <si>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</si>
  <si>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</si>
  <si>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</si>
  <si>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</si>
  <si>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</si>
  <si>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</si>
  <si>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</si>
  <si>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</si>
  <si>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</si>
  <si>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</si>
  <si>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</si>
  <si>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</si>
  <si>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</si>
  <si>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</si>
  <si>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</si>
  <si>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</si>
  <si>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</si>
  <si>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</si>
  <si>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</si>
  <si>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</si>
  <si>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</si>
  <si>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</si>
  <si>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</si>
  <si>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</si>
  <si>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</si>
  <si>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</si>
  <si>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</si>
  <si>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</si>
  <si>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</si>
  <si>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</si>
  <si>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</si>
  <si>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</si>
  <si>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</si>
  <si>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</si>
  <si>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</si>
  <si>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</si>
  <si>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</si>
  <si>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</si>
  <si>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</si>
  <si>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</si>
  <si>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</si>
  <si>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</si>
  <si>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</si>
  <si>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</si>
  <si>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</si>
  <si>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</si>
  <si>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</si>
  <si>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</si>
  <si>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</si>
  <si>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</si>
  <si>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</si>
  <si>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</si>
  <si>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</si>
  <si>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</si>
  <si>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</si>
  <si>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</si>
  <si>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</si>
  <si>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</si>
  <si>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</si>
  <si>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</si>
  <si>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</si>
  <si>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</si>
  <si>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</si>
  <si>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</si>
  <si>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</si>
  <si>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</si>
  <si>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</si>
  <si>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</si>
  <si>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</si>
  <si>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</si>
  <si>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</si>
  <si>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</si>
  <si>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</si>
  <si>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</si>
  <si>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</si>
  <si>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</si>
  <si>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</si>
  <si>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</si>
  <si>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</si>
  <si>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</si>
  <si>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</si>
  <si>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</si>
  <si>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</si>
  <si>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</si>
  <si>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</si>
  <si>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</si>
  <si>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</si>
  <si>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</si>
  <si>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</si>
  <si>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</si>
  <si>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</si>
  <si>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</si>
  <si>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</si>
  <si>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</si>
  <si>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</si>
  <si>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</si>
  <si>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</si>
  <si>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</si>
  <si>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</si>
  <si>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</si>
  <si>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</si>
  <si>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</si>
  <si>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</si>
  <si>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</si>
  <si>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</si>
  <si>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</si>
  <si>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</si>
  <si>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</si>
  <si>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</si>
  <si>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</si>
  <si>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</si>
  <si>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</si>
  <si>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</si>
  <si>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</si>
  <si>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</si>
  <si>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</si>
  <si>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</si>
  <si>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</si>
  <si>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</si>
  <si>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</si>
  <si>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</si>
  <si>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</si>
  <si>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</si>
  <si>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</si>
  <si>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</si>
  <si>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</si>
  <si>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</si>
  <si>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</si>
  <si>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</si>
  <si>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</si>
  <si>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</si>
  <si>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</si>
  <si>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</si>
  <si>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</si>
  <si>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</si>
  <si>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</si>
  <si>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</si>
  <si>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</si>
  <si>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</si>
  <si>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</si>
  <si>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</si>
  <si>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</si>
  <si>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</si>
  <si>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</si>
  <si>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</si>
  <si>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</si>
  <si>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</si>
  <si>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</si>
  <si>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</si>
  <si>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</si>
  <si>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</si>
  <si>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</si>
  <si>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</si>
  <si>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</si>
  <si>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</si>
  <si>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</si>
  <si>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</si>
  <si>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</si>
  <si>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</si>
  <si>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</si>
  <si>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</si>
  <si>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</si>
  <si>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</si>
  <si>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</si>
  <si>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</si>
  <si>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</si>
  <si>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</si>
  <si>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</si>
  <si>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</si>
  <si>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</si>
  <si>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</si>
  <si>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</si>
  <si>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</si>
  <si>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</si>
  <si>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</si>
  <si>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</si>
  <si>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</si>
  <si>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</si>
  <si>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</si>
  <si>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</si>
  <si>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</si>
  <si>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</si>
  <si>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</si>
  <si>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</si>
  <si>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</si>
  <si>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</si>
  <si>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</si>
  <si>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</si>
  <si>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</si>
  <si>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</si>
  <si>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</si>
  <si>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</si>
  <si>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</si>
  <si>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</si>
  <si>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</si>
  <si>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</si>
  <si>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</si>
  <si>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</si>
  <si>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</si>
  <si>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</si>
  <si>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</si>
  <si>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</si>
  <si>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</si>
  <si>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</si>
  <si>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</si>
  <si>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</si>
  <si>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</si>
  <si>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</si>
  <si>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</si>
  <si>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</si>
  <si>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</si>
  <si>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</si>
  <si>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</si>
  <si>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</si>
  <si>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</si>
  <si>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</si>
  <si>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</si>
  <si>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</si>
  <si>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</si>
  <si>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</si>
  <si>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</si>
  <si>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</si>
  <si>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</si>
  <si>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</si>
  <si>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</si>
  <si>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</si>
  <si>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</si>
  <si>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</si>
  <si>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</si>
  <si>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</si>
  <si>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</si>
  <si>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</si>
  <si>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</si>
  <si>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</si>
  <si>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</si>
  <si>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</si>
  <si>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</si>
  <si>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</si>
  <si>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</si>
  <si>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</si>
  <si>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</si>
  <si>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</si>
  <si>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</si>
  <si>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</si>
  <si>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</si>
  <si>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</si>
  <si>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</si>
  <si>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</si>
  <si>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</si>
  <si>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</si>
  <si>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</si>
  <si>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</si>
  <si>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</si>
  <si>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</si>
  <si>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</si>
  <si>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</si>
  <si>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</si>
  <si>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</si>
  <si>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</si>
  <si>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</si>
  <si>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</si>
  <si>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</si>
  <si>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</si>
  <si>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</si>
  <si>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</si>
  <si>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</si>
  <si>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</si>
  <si>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</si>
  <si>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</si>
  <si>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</si>
  <si>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</si>
  <si>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</si>
  <si>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</si>
  <si>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</si>
  <si>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</si>
  <si>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</si>
  <si>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</si>
  <si>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</si>
  <si>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</si>
  <si>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</si>
  <si>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</si>
  <si>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</si>
  <si>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</si>
  <si>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</si>
  <si>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</si>
  <si>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</si>
  <si>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</si>
  <si>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</si>
  <si>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</si>
  <si>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</si>
  <si>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</si>
  <si>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</si>
  <si>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</si>
  <si>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</si>
  <si>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</si>
  <si>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</si>
  <si>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</si>
  <si>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</si>
  <si>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</si>
  <si>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</si>
  <si>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</si>
  <si>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</si>
  <si>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</si>
  <si>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</si>
  <si>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</si>
  <si>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</si>
  <si>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</si>
  <si>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</si>
  <si>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</si>
  <si>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</si>
  <si>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</si>
  <si>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</si>
  <si>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</si>
  <si>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</si>
  <si>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</si>
  <si>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</si>
  <si>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</si>
  <si>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</si>
  <si>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</si>
  <si>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</si>
  <si>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</si>
  <si>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</si>
  <si>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</si>
  <si>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</si>
  <si>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</si>
  <si>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</si>
  <si>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</si>
  <si>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</si>
  <si>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</si>
  <si>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</si>
  <si>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</si>
  <si>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</si>
  <si>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</si>
  <si>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</si>
  <si>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</si>
  <si>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</si>
  <si>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</si>
  <si>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</si>
  <si>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</si>
  <si>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</si>
  <si>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</si>
  <si>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</si>
  <si>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</si>
  <si>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</si>
  <si>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</si>
  <si>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</si>
  <si>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</si>
  <si>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</si>
  <si>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</si>
  <si>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</si>
  <si>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</si>
  <si>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</si>
  <si>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</si>
  <si>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</si>
  <si>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</si>
  <si>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</si>
  <si>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</si>
  <si>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</si>
  <si>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</si>
  <si>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</si>
  <si>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</si>
  <si>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</si>
  <si>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</si>
  <si>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</si>
  <si>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</si>
  <si>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</si>
  <si>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</si>
  <si>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</si>
  <si>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</si>
  <si>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</si>
  <si>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</si>
  <si>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</si>
  <si>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</si>
  <si>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</si>
  <si>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</si>
  <si>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</si>
  <si>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</si>
  <si>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</si>
  <si>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</si>
  <si>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</si>
  <si>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</si>
  <si>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</si>
  <si>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</si>
  <si>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</si>
  <si>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</si>
  <si>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</si>
  <si>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</si>
  <si>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</si>
  <si>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</si>
  <si>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</si>
  <si>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</si>
  <si>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</si>
  <si>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</si>
  <si>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</si>
  <si>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</si>
  <si>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</si>
  <si>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</si>
  <si>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</si>
  <si>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</si>
  <si>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</si>
  <si>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</si>
  <si>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</si>
  <si>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</si>
  <si>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</si>
  <si>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</si>
  <si>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</si>
  <si>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</si>
  <si>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</si>
  <si>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</si>
  <si>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</si>
  <si>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</si>
  <si>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</si>
  <si>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</si>
  <si>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</si>
  <si>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</si>
  <si>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</si>
  <si>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</si>
  <si>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</si>
  <si>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</si>
  <si>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</si>
  <si>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</si>
  <si>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</si>
  <si>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</si>
  <si>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</si>
  <si>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</si>
  <si>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</si>
  <si>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</si>
  <si>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</si>
  <si>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</si>
  <si>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</si>
  <si>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</si>
  <si>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</si>
  <si>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</si>
  <si>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</si>
  <si>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</si>
  <si>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</si>
  <si>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</si>
  <si>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</si>
  <si>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</si>
  <si>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</si>
  <si>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</si>
  <si>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</si>
  <si>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</si>
  <si>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</si>
  <si>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</si>
  <si>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</si>
  <si>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</si>
  <si>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</si>
  <si>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</si>
  <si>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</si>
  <si>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</si>
  <si>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</si>
  <si>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</si>
  <si>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</si>
  <si>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</si>
  <si>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</si>
  <si>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</si>
  <si>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</si>
  <si>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</si>
  <si>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</si>
  <si>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</si>
  <si>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</si>
  <si>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</si>
  <si>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</si>
  <si>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</si>
  <si>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</si>
  <si>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</si>
  <si>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</si>
  <si>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</si>
  <si>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</si>
  <si>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</si>
  <si>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</si>
  <si>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</si>
  <si>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</si>
  <si>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</si>
  <si>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</si>
  <si>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</si>
  <si>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</si>
  <si>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</si>
  <si>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</si>
  <si>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</si>
  <si>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</si>
  <si>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</si>
  <si>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</si>
  <si>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</si>
  <si>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</si>
  <si>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</si>
  <si>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</si>
  <si>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</si>
  <si>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</si>
  <si>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</si>
  <si>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</si>
  <si>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</si>
  <si>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</si>
  <si>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</si>
  <si>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</si>
  <si>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</si>
  <si>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</si>
  <si>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</si>
  <si>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</si>
  <si>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</si>
  <si>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</si>
  <si>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</si>
  <si>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</si>
  <si>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</si>
  <si>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</si>
  <si>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</si>
  <si>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</si>
  <si>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</si>
  <si>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</si>
  <si>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</si>
  <si>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</si>
  <si>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</si>
  <si>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</si>
  <si>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</si>
  <si>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</si>
  <si>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</si>
  <si>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</si>
  <si>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</si>
  <si>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</si>
  <si>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</si>
  <si>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</si>
  <si>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</si>
  <si>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</si>
  <si>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</si>
  <si>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</si>
  <si>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</si>
  <si>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</si>
  <si>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</si>
  <si>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</si>
  <si>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</si>
  <si>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</si>
  <si>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</si>
  <si>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</si>
  <si>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</si>
  <si>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</si>
  <si>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</si>
  <si>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</si>
  <si>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</si>
  <si>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</si>
  <si>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</si>
  <si>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</si>
  <si>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</si>
  <si>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</si>
  <si>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</si>
  <si>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</si>
  <si>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</si>
  <si>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</si>
  <si>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</si>
  <si>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</si>
  <si>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</si>
  <si>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</si>
  <si>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</si>
  <si>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</si>
  <si>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</si>
  <si>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</si>
  <si>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</si>
  <si>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</si>
  <si>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</si>
  <si>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</si>
  <si>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</si>
  <si>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</si>
  <si>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</si>
  <si>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</si>
  <si>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</si>
  <si>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</si>
  <si>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</si>
  <si>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</si>
  <si>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</si>
  <si>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</si>
  <si>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</si>
  <si>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</si>
  <si>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</si>
  <si>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</si>
  <si>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</si>
  <si>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</si>
  <si>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</si>
  <si>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</si>
  <si>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</si>
  <si>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</si>
  <si>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</si>
  <si>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</si>
  <si>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</si>
  <si>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</si>
  <si>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</si>
  <si>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</si>
  <si>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</si>
  <si>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</si>
  <si>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</si>
  <si>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</si>
  <si>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</si>
  <si>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</si>
  <si>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</si>
  <si>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</si>
  <si>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</si>
  <si>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</si>
  <si>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</si>
  <si>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</si>
  <si>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</si>
  <si>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</si>
  <si>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</si>
  <si>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</si>
  <si>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</si>
  <si>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</si>
  <si>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</si>
  <si>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</si>
  <si>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</si>
  <si>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</si>
  <si>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</si>
  <si>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</si>
  <si>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</si>
  <si>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</si>
  <si>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</si>
  <si>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</si>
  <si>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</si>
  <si>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</si>
  <si>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</si>
  <si>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</si>
  <si>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</si>
  <si>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</si>
  <si>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</si>
  <si>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</si>
  <si>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</si>
  <si>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</si>
  <si>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</si>
  <si>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</si>
  <si>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</si>
  <si>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</si>
  <si>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</si>
  <si>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</si>
  <si>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</si>
  <si>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</si>
  <si>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</si>
  <si>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</si>
  <si>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</si>
  <si>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</si>
  <si>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</si>
  <si>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</si>
  <si>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</si>
  <si>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</si>
  <si>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</si>
  <si>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</si>
  <si>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</si>
  <si>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</si>
  <si>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</si>
  <si>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</si>
  <si>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</si>
  <si>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</si>
  <si>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</si>
  <si>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</si>
  <si>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</si>
  <si>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</si>
  <si>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</si>
  <si>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</si>
  <si>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</si>
  <si>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</si>
  <si>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</si>
  <si>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</si>
  <si>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</si>
  <si>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</si>
  <si>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</si>
  <si>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</si>
  <si>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</si>
  <si>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</si>
  <si>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</si>
  <si>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</si>
  <si>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</si>
  <si>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</si>
  <si>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</si>
  <si>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</si>
  <si>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</si>
  <si>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</si>
  <si>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</si>
  <si>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</si>
  <si>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</si>
  <si>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</si>
  <si>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</si>
  <si>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</si>
  <si>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</si>
  <si>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</si>
  <si>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</si>
  <si>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</si>
  <si>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</si>
  <si>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</si>
  <si>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</si>
  <si>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</si>
  <si>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</si>
  <si>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</si>
  <si>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</si>
  <si>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</si>
  <si>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</si>
  <si>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</si>
  <si>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</si>
  <si>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</si>
  <si>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</si>
  <si>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</si>
  <si>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</si>
  <si>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</si>
  <si>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</si>
  <si>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</si>
  <si>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</si>
  <si>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</si>
  <si>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</si>
  <si>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</si>
  <si>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</si>
  <si>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</si>
  <si>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</si>
  <si>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</si>
  <si>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</si>
  <si>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</si>
  <si>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</si>
  <si>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</si>
  <si>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</si>
  <si>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</si>
  <si>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</si>
  <si>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</si>
  <si>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</si>
  <si>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</si>
  <si>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</si>
  <si>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</si>
  <si>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</si>
  <si>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</si>
  <si>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</si>
  <si>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</si>
  <si>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</si>
  <si>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</si>
  <si>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</si>
  <si>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</si>
  <si>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</si>
  <si>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</si>
  <si>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</si>
  <si>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</si>
  <si>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</si>
  <si>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</si>
  <si>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</si>
  <si>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</si>
  <si>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</si>
  <si>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</si>
  <si>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</si>
  <si>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</si>
  <si>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</si>
  <si>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</si>
  <si>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</si>
  <si>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</si>
  <si>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</si>
  <si>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</si>
  <si>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</si>
  <si>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</si>
  <si>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</si>
  <si>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</si>
  <si>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</si>
  <si>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</si>
  <si>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</si>
  <si>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</si>
  <si>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</si>
  <si>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</si>
  <si>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</si>
  <si>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</si>
  <si>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</si>
  <si>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</si>
  <si>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</si>
  <si>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</si>
  <si>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</si>
  <si>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</si>
  <si>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</si>
  <si>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</si>
  <si>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</si>
  <si>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</si>
  <si>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</si>
  <si>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</si>
  <si>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</si>
  <si>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</si>
  <si>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</si>
  <si>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</si>
  <si>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</si>
  <si>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</si>
  <si>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</si>
  <si>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</si>
  <si>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</si>
  <si>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</si>
  <si>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</si>
  <si>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</si>
  <si>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</si>
  <si>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</si>
  <si>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</si>
  <si>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</si>
  <si>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</si>
  <si>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</si>
  <si>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</si>
  <si>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</si>
  <si>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</si>
  <si>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</si>
  <si>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</si>
  <si>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</si>
  <si>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</si>
  <si>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</si>
  <si>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</si>
  <si>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</si>
  <si>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</si>
  <si>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</si>
  <si>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</si>
  <si>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</si>
  <si>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</si>
  <si>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</si>
  <si>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</si>
  <si>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</si>
  <si>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</si>
  <si>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</si>
  <si>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</si>
  <si>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</si>
  <si>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</si>
  <si>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</si>
  <si>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</si>
  <si>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</si>
  <si>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</si>
  <si>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</si>
  <si>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</si>
  <si>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</si>
  <si>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</si>
  <si>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</si>
  <si>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</si>
  <si>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</si>
  <si>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</si>
  <si>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</si>
  <si>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</si>
  <si>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</si>
  <si>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</si>
  <si>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</si>
  <si>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</si>
  <si>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</si>
  <si>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</si>
  <si>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</si>
  <si>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</si>
  <si>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</si>
  <si>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</si>
  <si>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</si>
  <si>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</si>
  <si>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</si>
  <si>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</si>
  <si>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</si>
  <si>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</si>
  <si>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</si>
  <si>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</si>
  <si>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</si>
  <si>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</si>
  <si>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</si>
  <si>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</si>
  <si>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</si>
  <si>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</si>
  <si>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</si>
  <si>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</si>
  <si>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</si>
  <si>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</si>
  <si>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</si>
  <si>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</si>
  <si>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</si>
  <si>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</si>
  <si>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</si>
  <si>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</si>
  <si>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</si>
  <si>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</si>
  <si>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</si>
  <si>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</si>
  <si>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</si>
  <si>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</si>
  <si>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</si>
  <si>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</si>
  <si>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</si>
  <si>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</si>
  <si>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</si>
  <si>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</si>
  <si>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</si>
  <si>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</si>
  <si>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</si>
  <si>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</si>
  <si>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</si>
  <si>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</si>
  <si>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</si>
  <si>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</si>
  <si>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</si>
  <si>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</si>
  <si>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</si>
  <si>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</si>
  <si>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</si>
  <si>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</si>
  <si>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</si>
  <si>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</si>
  <si>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</si>
  <si>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</si>
  <si>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</si>
  <si>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</si>
  <si>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</si>
  <si>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</si>
  <si>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</si>
  <si>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</si>
  <si>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</si>
  <si>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</si>
  <si>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</si>
  <si>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</si>
  <si>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</si>
  <si>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</si>
  <si>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</si>
  <si>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</si>
  <si>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</si>
  <si>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</si>
  <si>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</si>
  <si>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</si>
  <si>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</si>
  <si>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</si>
  <si>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</si>
  <si>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</si>
  <si>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</si>
  <si>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</si>
  <si>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</si>
  <si>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</si>
  <si>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</si>
  <si>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</si>
  <si>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</si>
  <si>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</si>
  <si>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</si>
  <si>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</si>
  <si>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</si>
  <si>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</si>
  <si>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</si>
  <si>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</si>
  <si>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</si>
  <si>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</si>
  <si>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</si>
  <si>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</si>
  <si>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</si>
  <si>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</si>
  <si>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</si>
  <si>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</si>
  <si>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</si>
  <si>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</si>
  <si>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</si>
  <si>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</si>
  <si>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</si>
  <si>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</si>
  <si>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</si>
  <si>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</si>
  <si>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</si>
  <si>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</si>
  <si>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</si>
  <si>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</si>
  <si>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</si>
  <si>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</si>
  <si>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</si>
  <si>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</si>
  <si>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</si>
  <si>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</si>
  <si>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</si>
  <si>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</si>
  <si>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</si>
  <si>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</si>
  <si>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</si>
  <si>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</si>
  <si>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</si>
  <si>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</si>
  <si>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</si>
  <si>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</si>
  <si>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</si>
  <si>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</si>
  <si>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</si>
  <si>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</si>
  <si>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</si>
  <si>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</si>
  <si>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</si>
  <si>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</si>
  <si>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</si>
  <si>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</si>
  <si>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</si>
  <si>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</si>
  <si>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</si>
  <si>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</si>
  <si>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</si>
  <si>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</si>
  <si>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</si>
  <si>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</si>
  <si>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</si>
  <si>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</si>
  <si>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</si>
  <si>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</si>
  <si>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</si>
  <si>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</si>
  <si>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</si>
  <si>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</si>
  <si>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</si>
  <si>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</si>
  <si>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</si>
  <si>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</si>
  <si>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</si>
  <si>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</si>
  <si>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</si>
  <si>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</si>
  <si>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</si>
  <si>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</si>
  <si>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</si>
  <si>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</si>
  <si>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</si>
  <si>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</si>
  <si>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</si>
  <si>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</si>
  <si>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</si>
  <si>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</si>
  <si>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</si>
  <si>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</si>
  <si>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</si>
  <si>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</si>
  <si>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</si>
  <si>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</si>
  <si>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</si>
  <si>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</si>
  <si>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</si>
  <si>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</si>
  <si>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</si>
  <si>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</si>
  <si>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</si>
  <si>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</si>
  <si>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</si>
  <si>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</si>
  <si>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</si>
  <si>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</si>
  <si>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</si>
  <si>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</si>
  <si>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</si>
  <si>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</si>
  <si>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</si>
  <si>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</si>
  <si>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</si>
  <si>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</si>
  <si>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</si>
  <si>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</si>
  <si>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</si>
  <si>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</si>
  <si>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</si>
  <si>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</si>
  <si>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</si>
  <si>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</si>
  <si>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</si>
  <si>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</si>
  <si>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</si>
  <si>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</si>
  <si>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</si>
  <si>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</si>
  <si>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</si>
  <si>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</si>
  <si>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</si>
  <si>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</si>
  <si>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</si>
  <si>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</si>
  <si>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</si>
  <si>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</si>
  <si>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</si>
  <si>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</si>
  <si>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</si>
  <si>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</si>
  <si>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</si>
  <si>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</si>
  <si>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</si>
  <si>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</si>
  <si>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</si>
  <si>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</si>
  <si>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</si>
  <si>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</si>
  <si>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</si>
  <si>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</si>
  <si>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</si>
  <si>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</si>
  <si>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</si>
  <si>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</si>
  <si>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</si>
  <si>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</si>
  <si>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</si>
  <si>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</si>
  <si>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</si>
  <si>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</si>
  <si>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</si>
  <si>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</si>
  <si>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</si>
  <si>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</si>
  <si>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</si>
  <si>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</si>
  <si>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</si>
  <si>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</si>
  <si>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</si>
  <si>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</si>
  <si>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</si>
  <si>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</si>
  <si>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</si>
  <si>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</si>
  <si>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</si>
  <si>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</si>
  <si>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</si>
  <si>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</si>
  <si>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</si>
  <si>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</si>
  <si>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</si>
  <si>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</si>
  <si>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</si>
  <si>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</si>
  <si>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</si>
  <si>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</si>
  <si>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</si>
  <si>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</si>
  <si>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</si>
  <si>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</si>
  <si>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</si>
  <si>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</si>
  <si>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</si>
  <si>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</si>
  <si>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</si>
  <si>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</si>
  <si>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</si>
  <si>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</si>
  <si>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</si>
  <si>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</si>
  <si>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</si>
  <si>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</si>
  <si>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</si>
  <si>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</si>
  <si>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</si>
  <si>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</si>
  <si>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</si>
  <si>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</si>
  <si>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</si>
  <si>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</si>
  <si>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</si>
  <si>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</si>
  <si>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</si>
  <si>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</si>
  <si>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</si>
  <si>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</si>
  <si>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</si>
  <si>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</si>
  <si>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</si>
  <si>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</si>
  <si>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</si>
  <si>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</si>
  <si>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</si>
  <si>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</si>
  <si>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</si>
  <si>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</si>
  <si>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</si>
  <si>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</si>
  <si>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</si>
  <si>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</si>
  <si>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</si>
  <si>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</si>
  <si>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</si>
  <si>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</si>
  <si>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</si>
  <si>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</si>
  <si>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</si>
  <si>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</si>
  <si>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</si>
  <si>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</si>
  <si>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</si>
  <si>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</si>
  <si>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</si>
  <si>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</si>
  <si>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</si>
  <si>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</si>
  <si>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</si>
  <si>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</si>
  <si>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</si>
  <si>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</si>
  <si>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</si>
  <si>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</si>
  <si>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</si>
  <si>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</si>
  <si>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</si>
  <si>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</si>
  <si>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</si>
  <si>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</si>
  <si>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</si>
  <si>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</si>
  <si>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</si>
  <si>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</si>
  <si>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</si>
  <si>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</si>
  <si>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</si>
  <si>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</si>
  <si>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</si>
  <si>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</si>
  <si>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</si>
  <si>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</si>
  <si>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</si>
  <si>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</si>
  <si>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</si>
  <si>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</si>
  <si>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</si>
  <si>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</si>
  <si>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</si>
  <si>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</si>
  <si>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</si>
  <si>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</si>
  <si>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</si>
  <si>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</si>
  <si>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</si>
  <si>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</si>
  <si>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</si>
  <si>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</si>
  <si>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</si>
  <si>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</si>
  <si>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</si>
  <si>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</si>
  <si>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</si>
  <si>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</si>
  <si>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</si>
  <si>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</si>
  <si>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</si>
  <si>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</si>
  <si>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</si>
  <si>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</si>
  <si>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</si>
  <si>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</si>
  <si>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</si>
  <si>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</si>
  <si>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</si>
  <si>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</si>
  <si>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</si>
  <si>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</si>
  <si>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</si>
  <si>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</si>
  <si>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</si>
  <si>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</si>
  <si>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</si>
  <si>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</si>
  <si>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</si>
  <si>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</si>
  <si>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</si>
  <si>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</si>
  <si>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</si>
  <si>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</si>
  <si>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</si>
  <si>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</si>
  <si>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</si>
  <si>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</si>
  <si>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</si>
  <si>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</si>
  <si>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</si>
  <si>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</si>
  <si>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</si>
  <si>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</si>
  <si>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</si>
  <si>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</si>
  <si>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</si>
  <si>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</si>
  <si>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</si>
  <si>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</si>
  <si>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</si>
  <si>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</si>
  <si>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</si>
  <si>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</si>
  <si>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</si>
  <si>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</si>
  <si>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</si>
  <si>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</si>
  <si>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</si>
  <si>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</si>
  <si>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</si>
  <si>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</si>
  <si>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</si>
  <si>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</si>
  <si>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</si>
  <si>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</si>
  <si>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</si>
  <si>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</si>
  <si>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</si>
  <si>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</si>
  <si>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</si>
  <si>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</si>
  <si>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</si>
  <si>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</si>
  <si>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</si>
  <si>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</si>
  <si>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</si>
  <si>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</si>
  <si>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</si>
  <si>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</si>
  <si>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</si>
  <si>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</si>
  <si>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</si>
  <si>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</si>
  <si>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</si>
  <si>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</si>
  <si>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</si>
  <si>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</si>
  <si>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</si>
  <si>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</si>
  <si>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</si>
  <si>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</si>
  <si>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</si>
  <si>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</si>
  <si>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</si>
  <si>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</si>
  <si>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</si>
  <si>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</si>
  <si>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</si>
  <si>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</si>
  <si>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</si>
  <si>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</si>
  <si>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</si>
  <si>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</si>
  <si>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</si>
  <si>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</si>
  <si>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</si>
  <si>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</si>
  <si>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</si>
  <si>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</si>
  <si>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</si>
  <si>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</si>
  <si>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</si>
  <si>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</si>
  <si>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</si>
  <si>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</si>
  <si>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</si>
  <si>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</si>
  <si>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</si>
  <si>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</si>
  <si>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</si>
  <si>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</si>
  <si>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</si>
  <si>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</si>
  <si>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</si>
  <si>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</si>
  <si>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</si>
  <si>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</si>
  <si>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</si>
  <si>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</si>
  <si>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</si>
  <si>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</si>
  <si>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</si>
  <si>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</si>
  <si>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</si>
  <si>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</si>
  <si>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</si>
  <si>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</si>
  <si>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</si>
  <si>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</si>
  <si>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</si>
  <si>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</si>
  <si>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</si>
  <si>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</si>
  <si>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</si>
  <si>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</si>
  <si>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</si>
  <si>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</si>
  <si>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</si>
  <si>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</si>
  <si>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</si>
  <si>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</si>
  <si>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</si>
  <si>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</si>
  <si>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</si>
  <si>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</si>
  <si>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</si>
  <si>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</si>
  <si>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</si>
  <si>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</si>
  <si>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</si>
  <si>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</si>
  <si>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</si>
  <si>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</si>
  <si>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</si>
  <si>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</si>
  <si>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</si>
  <si>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</si>
  <si>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</si>
  <si>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</si>
  <si>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</si>
  <si>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</si>
  <si>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</si>
  <si>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</si>
  <si>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</si>
  <si>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</si>
  <si>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</si>
  <si>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</si>
  <si>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</si>
  <si>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</si>
  <si>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</si>
  <si>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</si>
  <si>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</si>
  <si>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</si>
  <si>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</si>
  <si>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</si>
  <si>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</si>
  <si>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</si>
  <si>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</si>
  <si>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</si>
  <si>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</si>
  <si>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</si>
  <si>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</si>
  <si>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</si>
  <si>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</si>
  <si>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</si>
  <si>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</si>
  <si>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</si>
  <si>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</si>
  <si>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</si>
  <si>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</si>
  <si>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</si>
  <si>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</si>
  <si>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</si>
  <si>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</si>
  <si>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</si>
  <si>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</si>
  <si>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</si>
  <si>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</si>
  <si>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</si>
  <si>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</si>
  <si>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</si>
  <si>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</si>
  <si>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</si>
  <si>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</si>
  <si>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</si>
  <si>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</si>
  <si>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</si>
  <si>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</si>
  <si>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</si>
  <si>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</si>
  <si>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</si>
  <si>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</si>
  <si>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</si>
  <si>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</si>
  <si>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</si>
  <si>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</si>
  <si>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</si>
  <si>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</si>
  <si>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</si>
  <si>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</si>
  <si>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</si>
  <si>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</si>
  <si>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</si>
  <si>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</si>
  <si>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</si>
  <si>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</si>
  <si>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</si>
  <si>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</si>
  <si>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</si>
  <si>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</si>
  <si>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</si>
  <si>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</si>
  <si>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</si>
  <si>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</si>
  <si>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</si>
  <si>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</si>
  <si>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</si>
  <si>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</si>
  <si>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</si>
  <si>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</si>
  <si>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</si>
  <si>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</si>
  <si>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</si>
  <si>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</si>
  <si>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</si>
  <si>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</si>
  <si>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</si>
  <si>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</si>
  <si>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</si>
  <si>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</si>
  <si>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</si>
  <si>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</si>
  <si>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</si>
  <si>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</si>
  <si>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</si>
  <si>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</si>
  <si>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</si>
  <si>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</si>
  <si>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</si>
  <si>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</si>
  <si>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</si>
  <si>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</si>
  <si>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</si>
  <si>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</si>
  <si>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</si>
  <si>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</si>
  <si>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</si>
  <si>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</si>
  <si>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</si>
  <si>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</si>
  <si>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</si>
  <si>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</si>
  <si>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</si>
  <si>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</si>
  <si>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</si>
  <si>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</si>
  <si>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</si>
  <si>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</si>
  <si>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</si>
  <si>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</si>
  <si>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</si>
  <si>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</si>
  <si>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</si>
  <si>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</si>
  <si>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</si>
  <si>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</si>
  <si>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</si>
  <si>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</si>
  <si>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</si>
  <si>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</si>
  <si>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</si>
  <si>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</si>
  <si>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</si>
  <si>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</si>
  <si>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</si>
  <si>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</si>
  <si>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</si>
  <si>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</si>
  <si>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</si>
  <si>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</si>
  <si>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</si>
  <si>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</si>
  <si>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</si>
  <si>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</si>
  <si>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</si>
  <si>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</si>
  <si>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</si>
  <si>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</si>
  <si>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</si>
  <si>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</si>
  <si>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</si>
  <si>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</si>
  <si>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</si>
  <si>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</si>
  <si>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</si>
  <si>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</si>
  <si>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</si>
  <si>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</si>
  <si>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</si>
  <si>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</si>
  <si>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</si>
  <si>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</si>
  <si>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</si>
  <si>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</si>
  <si>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</si>
  <si>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</si>
  <si>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</si>
  <si>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</si>
  <si>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</si>
  <si>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</si>
  <si>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</si>
  <si>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</si>
  <si>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</si>
  <si>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</si>
  <si>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</si>
  <si>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</si>
  <si>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</si>
  <si>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</si>
  <si>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</si>
  <si>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</si>
  <si>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</si>
  <si>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</si>
  <si>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</si>
  <si>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</si>
  <si>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</si>
  <si>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</si>
  <si>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</si>
  <si>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</si>
  <si>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</si>
  <si>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</si>
  <si>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</si>
  <si>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</si>
  <si>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</si>
  <si>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</si>
  <si>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</si>
  <si>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</si>
  <si>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</si>
  <si>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</si>
  <si>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</si>
  <si>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</si>
  <si>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</si>
  <si>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</si>
  <si>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</si>
  <si>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</si>
  <si>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</si>
  <si>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</si>
  <si>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</si>
  <si>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</si>
  <si>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</si>
  <si>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</si>
  <si>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</si>
  <si>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</si>
  <si>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</si>
  <si>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</si>
  <si>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</si>
  <si>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</si>
  <si>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</si>
  <si>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</si>
  <si>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</si>
  <si>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</si>
  <si>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</si>
  <si>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</si>
  <si>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</si>
  <si>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</si>
  <si>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</si>
  <si>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</si>
  <si>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</si>
  <si>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</si>
  <si>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</si>
  <si>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</si>
  <si>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</si>
  <si>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</si>
  <si>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</si>
  <si>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</si>
  <si>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</si>
  <si>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</si>
  <si>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</si>
  <si>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</si>
  <si>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</si>
  <si>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</si>
  <si>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</si>
  <si>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</si>
  <si>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</si>
  <si>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</si>
  <si>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</si>
  <si>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</si>
  <si>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</si>
  <si>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</si>
  <si>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</si>
  <si>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</si>
  <si>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</si>
  <si>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</si>
  <si>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</si>
  <si>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</si>
  <si>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</si>
  <si>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</si>
  <si>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</si>
  <si>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</si>
  <si>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</si>
  <si>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</si>
  <si>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</si>
  <si>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</si>
  <si>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</si>
  <si>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</si>
  <si>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</si>
  <si>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</si>
  <si>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</si>
  <si>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</si>
  <si>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</si>
  <si>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</si>
  <si>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</si>
  <si>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</si>
  <si>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</si>
  <si>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</si>
  <si>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</si>
  <si>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</si>
  <si>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</si>
  <si>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</si>
  <si>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</si>
  <si>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</si>
  <si>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</si>
  <si>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</si>
  <si>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</si>
  <si>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</si>
  <si>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</si>
  <si>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</si>
  <si>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</si>
  <si>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</si>
  <si>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</si>
  <si>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</si>
  <si>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</si>
  <si>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</si>
  <si>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</si>
  <si>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</si>
  <si>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</si>
  <si>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</si>
  <si>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</si>
  <si>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</si>
  <si>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</si>
  <si>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</si>
  <si>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</si>
  <si>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</si>
  <si>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</si>
  <si>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</si>
  <si>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</si>
  <si>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</si>
  <si>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</si>
  <si>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</si>
  <si>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</si>
  <si>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</si>
  <si>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</si>
  <si>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</si>
  <si>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</si>
  <si>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</si>
  <si>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</si>
  <si>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</si>
  <si>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</si>
  <si>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</si>
  <si>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</si>
  <si>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</si>
  <si>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</si>
  <si>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</si>
  <si>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</si>
  <si>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</si>
  <si>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</si>
  <si>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</si>
  <si>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</si>
  <si>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</si>
  <si>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</si>
  <si>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</si>
  <si>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</si>
  <si>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</si>
  <si>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</si>
  <si>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</si>
  <si>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</si>
  <si>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</si>
  <si>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</si>
  <si>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</si>
  <si>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</si>
  <si>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</si>
  <si>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</si>
  <si>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</si>
  <si>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</si>
  <si>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</si>
  <si>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</si>
  <si>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</si>
  <si>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</si>
  <si>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</si>
  <si>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</si>
  <si>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</si>
  <si>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</si>
  <si>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</si>
  <si>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</si>
  <si>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</si>
  <si>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</si>
  <si>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</si>
  <si>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</si>
  <si>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</si>
  <si>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</si>
  <si>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</si>
  <si>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</si>
  <si>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</si>
  <si>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</si>
  <si>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</si>
  <si>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</si>
  <si>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</si>
  <si>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</si>
  <si>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</si>
  <si>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</si>
  <si>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</si>
  <si>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</si>
  <si>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</si>
  <si>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</si>
  <si>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</si>
  <si>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</si>
  <si>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</si>
  <si>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</si>
  <si>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</si>
  <si>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</si>
  <si>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</si>
  <si>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</si>
  <si>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</si>
  <si>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</si>
  <si>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</si>
  <si>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</si>
  <si>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</si>
  <si>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</si>
  <si>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</si>
  <si>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</si>
  <si>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</si>
  <si>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</si>
  <si>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</si>
  <si>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</si>
  <si>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</si>
  <si>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</si>
  <si>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</si>
  <si>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</si>
  <si>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</si>
  <si>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</si>
  <si>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</si>
  <si>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</si>
  <si>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</si>
  <si>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</si>
  <si>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</si>
  <si>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</si>
  <si>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</si>
  <si>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</si>
  <si>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</si>
  <si>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</si>
  <si>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</si>
  <si>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</si>
  <si>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</si>
  <si>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</si>
  <si>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</si>
  <si>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</si>
  <si>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</si>
  <si>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</si>
  <si>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</si>
  <si>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</si>
  <si>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</si>
  <si>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</si>
  <si>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</si>
  <si>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</si>
  <si>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</si>
  <si>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</si>
  <si>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</si>
  <si>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</si>
  <si>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</si>
  <si>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</si>
  <si>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</si>
  <si>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</si>
  <si>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</si>
  <si>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</si>
  <si>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</si>
  <si>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</si>
  <si>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</si>
  <si>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</si>
  <si>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</si>
  <si>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</si>
  <si>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</si>
  <si>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</si>
  <si>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</si>
  <si>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</si>
  <si>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</si>
  <si>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</si>
  <si>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</si>
  <si>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</si>
  <si>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</si>
  <si>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</si>
  <si>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</si>
  <si>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</si>
  <si>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</si>
  <si>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</si>
  <si>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</si>
  <si>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</si>
  <si>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</si>
  <si>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</si>
  <si>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</si>
  <si>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</si>
  <si>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</si>
  <si>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</si>
  <si>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</si>
  <si>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</si>
  <si>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</si>
  <si>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</si>
  <si>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</si>
  <si>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</si>
  <si>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</si>
  <si>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</si>
  <si>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</si>
  <si>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</si>
  <si>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</si>
  <si>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</si>
  <si>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</si>
  <si>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</si>
  <si>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</si>
  <si>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</si>
  <si>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</si>
  <si>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</si>
  <si>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</si>
  <si>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</si>
  <si>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</si>
  <si>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</si>
  <si>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</si>
  <si>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</si>
  <si>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</si>
  <si>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</si>
  <si>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</si>
  <si>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</si>
  <si>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</si>
  <si>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</si>
  <si>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</si>
  <si>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</si>
  <si>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</si>
  <si>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</si>
  <si>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</si>
  <si>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</si>
  <si>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</si>
  <si>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</si>
  <si>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</si>
  <si>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</si>
  <si>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</si>
  <si>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</si>
  <si>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</si>
  <si>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</si>
  <si>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</si>
  <si>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</si>
  <si>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</si>
  <si>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</si>
  <si>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</si>
  <si>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</si>
  <si>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</si>
  <si>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</si>
  <si>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</si>
  <si>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</si>
  <si>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</si>
  <si>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</si>
  <si>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</si>
  <si>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</si>
  <si>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</si>
  <si>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</si>
  <si>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</si>
  <si>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</si>
  <si>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</si>
  <si>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</si>
  <si>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</si>
  <si>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</si>
  <si>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</si>
  <si>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</si>
  <si>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</si>
  <si>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</si>
  <si>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</si>
  <si>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</si>
  <si>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</si>
  <si>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</si>
  <si>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</si>
  <si>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</si>
  <si>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</si>
  <si>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</si>
  <si>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</si>
  <si>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</si>
  <si>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</si>
  <si>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</si>
  <si>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</si>
  <si>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</si>
  <si>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</si>
  <si>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</si>
  <si>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</si>
  <si>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</si>
  <si>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</si>
  <si>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</si>
  <si>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</si>
  <si>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</si>
  <si>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</si>
  <si>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</si>
  <si>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</si>
  <si>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</si>
  <si>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</si>
  <si>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</si>
  <si>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</si>
  <si>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</si>
  <si>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</si>
  <si>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</si>
  <si>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</si>
  <si>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</si>
  <si>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</si>
  <si>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</si>
  <si>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</si>
  <si>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</si>
  <si>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</si>
  <si>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</si>
  <si>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</si>
  <si>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</si>
  <si>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</si>
  <si>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</si>
  <si>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</si>
  <si>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</si>
  <si>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</si>
  <si>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</si>
  <si>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</si>
  <si>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</si>
  <si>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</si>
  <si>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</si>
  <si>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</si>
  <si>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</si>
  <si>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</si>
  <si>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</si>
  <si>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</si>
  <si>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</si>
  <si>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</si>
  <si>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</si>
  <si>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</si>
  <si>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</si>
  <si>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</si>
  <si>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</si>
  <si>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</si>
  <si>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</si>
  <si>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</si>
  <si>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</si>
  <si>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</si>
  <si>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</si>
  <si>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</si>
  <si>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</si>
  <si>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</si>
  <si>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</si>
  <si>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</si>
  <si>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</si>
  <si>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</si>
  <si>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</si>
  <si>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</si>
  <si>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</si>
  <si>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</si>
  <si>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</si>
  <si>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</si>
  <si>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</si>
  <si>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</si>
  <si>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</si>
  <si>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</si>
  <si>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</si>
  <si>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</si>
  <si>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</si>
  <si>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</si>
  <si>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</si>
  <si>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</si>
  <si>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</si>
  <si>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</si>
  <si>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</si>
  <si>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</si>
  <si>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</si>
  <si>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</si>
  <si>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</si>
  <si>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</si>
  <si>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</si>
  <si>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</si>
  <si>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</si>
  <si>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</si>
  <si>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</si>
  <si>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</si>
  <si>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</si>
  <si>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</si>
  <si>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</si>
  <si>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</si>
  <si>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</si>
  <si>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</si>
  <si>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</si>
  <si>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</si>
  <si>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</si>
  <si>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</si>
  <si>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</si>
  <si>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</si>
  <si>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</si>
  <si>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</si>
  <si>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</si>
  <si>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</si>
  <si>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</si>
  <si>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</si>
  <si>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</si>
  <si>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</si>
  <si>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</si>
  <si>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</si>
  <si>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</si>
  <si>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</si>
  <si>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</si>
  <si>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</si>
  <si>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</si>
  <si>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</si>
  <si>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</si>
  <si>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</si>
  <si>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</si>
  <si>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</si>
  <si>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</si>
  <si>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</si>
  <si>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</si>
  <si>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</si>
  <si>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</si>
  <si>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</si>
  <si>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</si>
  <si>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</si>
  <si>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</si>
  <si>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</si>
  <si>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</si>
  <si>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</si>
  <si>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</si>
  <si>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</si>
  <si>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</si>
  <si>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</si>
  <si>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</si>
  <si>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</si>
  <si>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</si>
  <si>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</si>
  <si>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</si>
  <si>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</si>
  <si>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</si>
  <si>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</si>
  <si>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</si>
  <si>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</si>
  <si>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</si>
  <si>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</si>
  <si>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</si>
  <si>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</si>
  <si>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</si>
  <si>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</si>
  <si>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</si>
  <si>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</si>
  <si>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</si>
  <si>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</si>
  <si>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</si>
  <si>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</si>
  <si>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</si>
  <si>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</si>
  <si>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</si>
  <si>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</si>
  <si>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</si>
  <si>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</si>
  <si>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</si>
  <si>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</si>
  <si>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</si>
  <si>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</si>
  <si>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</si>
  <si>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</si>
  <si>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</si>
  <si>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</si>
  <si>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</si>
  <si>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</si>
  <si>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</si>
  <si>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</si>
  <si>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</si>
  <si>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</si>
  <si>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</si>
  <si>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</si>
  <si>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</si>
  <si>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</si>
  <si>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</si>
  <si>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</si>
  <si>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</si>
  <si>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</si>
  <si>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</si>
  <si>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</si>
  <si>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</si>
  <si>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</si>
  <si>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</si>
  <si>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</si>
  <si>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</si>
  <si>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</si>
  <si>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</si>
  <si>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</si>
  <si>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</si>
  <si>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</si>
  <si>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</si>
  <si>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</si>
  <si>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</si>
  <si>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</si>
  <si>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</si>
  <si>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</si>
  <si>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</si>
  <si>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</si>
  <si>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</si>
  <si>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</si>
  <si>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</si>
  <si>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</si>
  <si>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</si>
  <si>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</si>
  <si>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</si>
  <si>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</si>
  <si>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</si>
  <si>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</si>
  <si>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</si>
  <si>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</si>
  <si>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</si>
  <si>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</si>
  <si>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</si>
  <si>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</si>
  <si>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</si>
  <si>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</si>
  <si>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</si>
  <si>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</si>
  <si>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</si>
  <si>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</si>
  <si>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</si>
  <si>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</si>
  <si>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</si>
  <si>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</si>
  <si>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</si>
  <si>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</si>
  <si>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</si>
  <si>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</si>
  <si>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</si>
  <si>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</si>
  <si>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</si>
  <si>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</si>
  <si>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</si>
  <si>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</si>
  <si>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</si>
  <si>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</si>
  <si>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</si>
  <si>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</si>
  <si>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</si>
  <si>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</si>
  <si>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</si>
  <si>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</si>
  <si>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</si>
  <si>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</si>
  <si>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</si>
  <si>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</si>
  <si>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</si>
  <si>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</si>
  <si>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</si>
  <si>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</si>
  <si>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</si>
  <si>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</si>
  <si>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</si>
  <si>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</si>
  <si>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</si>
  <si>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</si>
  <si>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</si>
  <si>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</si>
  <si>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</si>
  <si>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</si>
  <si>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</si>
  <si>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</si>
  <si>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</si>
  <si>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</si>
  <si>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</si>
  <si>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</si>
  <si>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</si>
  <si>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</si>
  <si>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</si>
  <si>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</si>
  <si>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</si>
  <si>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</si>
  <si>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</si>
  <si>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</si>
  <si>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</si>
  <si>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</si>
  <si>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</si>
  <si>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</si>
  <si>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</si>
  <si>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</si>
  <si>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</si>
  <si>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</si>
  <si>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</si>
  <si>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</si>
  <si>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</si>
  <si>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</si>
  <si>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</si>
  <si>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</si>
  <si>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</si>
  <si>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</si>
  <si>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</si>
  <si>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</si>
  <si>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</si>
  <si>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</si>
  <si>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</si>
  <si>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</si>
  <si>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</si>
  <si>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</si>
  <si>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</si>
  <si>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</si>
  <si>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</si>
  <si>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</si>
  <si>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</si>
  <si>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</si>
  <si>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</si>
  <si>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</si>
  <si>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</si>
  <si>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</si>
  <si>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</si>
  <si>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</si>
  <si>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</si>
  <si>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</si>
  <si>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</si>
  <si>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</si>
  <si>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</si>
  <si>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</si>
  <si>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</si>
  <si>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</si>
  <si>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</si>
  <si>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</si>
  <si>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</si>
  <si>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</si>
  <si>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</si>
  <si>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</si>
  <si>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</si>
  <si>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</si>
  <si>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</si>
  <si>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</si>
  <si>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</si>
  <si>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</si>
  <si>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</si>
  <si>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</si>
  <si>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</si>
  <si>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</si>
  <si>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</si>
  <si>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</si>
  <si>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</si>
  <si>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</si>
  <si>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</si>
  <si>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</si>
  <si>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</si>
  <si>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</si>
  <si>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</si>
  <si>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</si>
  <si>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</si>
  <si>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</si>
  <si>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</si>
  <si>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</si>
  <si>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</si>
  <si>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</si>
  <si>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</si>
  <si>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</si>
  <si>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</si>
  <si>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</si>
  <si>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</si>
  <si>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</si>
  <si>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</si>
  <si>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</si>
  <si>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</si>
  <si>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</si>
  <si>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</si>
  <si>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</si>
  <si>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</si>
  <si>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</si>
  <si>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</si>
  <si>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</si>
  <si>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</si>
  <si>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</si>
  <si>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</si>
  <si>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</si>
  <si>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</si>
  <si>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</si>
  <si>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</si>
  <si>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</si>
  <si>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</si>
  <si>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</si>
  <si>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</si>
  <si>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</si>
  <si>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</si>
  <si>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</si>
  <si>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</si>
  <si>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</si>
  <si>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</si>
  <si>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</si>
  <si>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</si>
  <si>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</si>
  <si>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</si>
  <si>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</si>
  <si>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</si>
  <si>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</si>
  <si>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</si>
  <si>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</si>
  <si>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</si>
  <si>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</si>
  <si>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</si>
  <si>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</si>
  <si>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</si>
  <si>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</si>
  <si>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</si>
  <si>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</si>
  <si>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</si>
  <si>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</si>
  <si>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</si>
  <si>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</si>
  <si>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</si>
  <si>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</si>
  <si>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</si>
  <si>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</si>
  <si>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</si>
  <si>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</si>
  <si>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</si>
  <si>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</si>
  <si>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</si>
  <si>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</si>
  <si>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</si>
  <si>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</si>
  <si>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</si>
  <si>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</si>
  <si>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</si>
  <si>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</si>
  <si>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</si>
  <si>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</si>
  <si>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</si>
  <si>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</si>
  <si>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</si>
  <si>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</si>
  <si>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</si>
  <si>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</si>
  <si>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</si>
  <si>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</si>
  <si>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</si>
  <si>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</si>
  <si>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</si>
  <si>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</si>
  <si>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</si>
  <si>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</si>
  <si>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</si>
  <si>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</si>
  <si>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</si>
  <si>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</si>
  <si>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</si>
  <si>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</si>
  <si>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</si>
  <si>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</si>
  <si>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</si>
  <si>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</si>
  <si>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</si>
  <si>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</si>
  <si>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</si>
  <si>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</si>
  <si>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</si>
  <si>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</si>
  <si>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</si>
  <si>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</si>
  <si>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</si>
  <si>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</si>
  <si>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</si>
  <si>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</si>
  <si>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</si>
  <si>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</si>
  <si>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</si>
  <si>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</si>
  <si>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</si>
  <si>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</si>
  <si>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</si>
  <si>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</si>
  <si>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</si>
  <si>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</si>
  <si>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</si>
  <si>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</si>
  <si>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</si>
  <si>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</si>
  <si>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</si>
  <si>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</si>
  <si>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</si>
  <si>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</si>
  <si>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</si>
  <si>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</si>
  <si>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</si>
  <si>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</si>
  <si>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</si>
  <si>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</si>
  <si>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</si>
  <si>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</si>
  <si>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</si>
  <si>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</si>
  <si>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</si>
  <si>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</si>
  <si>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</si>
  <si>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</si>
  <si>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</si>
  <si>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</si>
  <si>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</si>
  <si>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</si>
  <si>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</si>
  <si>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</si>
  <si>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</si>
  <si>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</si>
  <si>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</si>
  <si>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</si>
  <si>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</si>
  <si>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</si>
  <si>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</si>
  <si>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</si>
  <si>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</si>
  <si>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</si>
  <si>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</si>
  <si>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</si>
  <si>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</si>
  <si>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</si>
  <si>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</si>
  <si>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</si>
  <si>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</si>
  <si>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</si>
  <si>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</si>
  <si>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</si>
  <si>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</si>
  <si>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</si>
  <si>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</si>
  <si>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</si>
  <si>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</si>
  <si>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</si>
  <si>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</si>
  <si>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</si>
  <si>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</si>
  <si>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</si>
  <si>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</si>
  <si>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</si>
  <si>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</si>
  <si>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</si>
  <si>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</si>
  <si>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</si>
  <si>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</si>
  <si>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</si>
  <si>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</si>
  <si>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</si>
  <si>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</si>
  <si>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</si>
  <si>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</si>
  <si>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</si>
  <si>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</si>
  <si>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</si>
  <si>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</si>
  <si>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</si>
  <si>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</si>
  <si>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</si>
  <si>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</si>
  <si>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</si>
  <si>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</si>
  <si>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</si>
  <si>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</si>
  <si>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</si>
  <si>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</si>
  <si>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</si>
  <si>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</si>
  <si>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</si>
  <si>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</si>
  <si>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</si>
  <si>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</si>
  <si>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</si>
  <si>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</si>
  <si>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</si>
  <si>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</si>
  <si>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</si>
  <si>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</si>
  <si>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</si>
  <si>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</si>
  <si>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</si>
  <si>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</si>
  <si>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</si>
  <si>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</si>
  <si>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</si>
  <si>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</si>
  <si>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</si>
  <si>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</si>
  <si>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</si>
  <si>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</si>
  <si>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</si>
  <si>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</si>
  <si>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</si>
  <si>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</si>
  <si>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</si>
  <si>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</si>
  <si>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</si>
  <si>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</si>
  <si>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</si>
  <si>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</si>
  <si>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</si>
  <si>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</si>
  <si>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</si>
  <si>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</si>
  <si>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</si>
  <si>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</si>
  <si>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</si>
  <si>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</si>
  <si>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</si>
  <si>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</si>
  <si>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</si>
  <si>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</si>
  <si>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</si>
  <si>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</si>
  <si>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</si>
  <si>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</si>
  <si>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</si>
  <si>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</si>
  <si>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</si>
  <si>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</si>
  <si>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</si>
  <si>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</si>
  <si>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</si>
  <si>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</si>
  <si>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</si>
  <si>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</si>
  <si>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</si>
  <si>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</si>
  <si>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</si>
  <si>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</si>
  <si>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</si>
  <si>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</si>
  <si>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</si>
  <si>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</si>
  <si>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</si>
  <si>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</si>
  <si>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</si>
  <si>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</si>
  <si>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</si>
  <si>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</si>
  <si>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</si>
  <si>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</si>
  <si>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</si>
  <si>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</si>
  <si>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</si>
  <si>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</si>
  <si>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</si>
  <si>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</si>
  <si>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</si>
  <si>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</si>
  <si>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</si>
  <si>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</si>
  <si>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</si>
  <si>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</si>
  <si>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</si>
  <si>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</si>
  <si>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</si>
  <si>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</si>
  <si>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</si>
  <si>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</si>
  <si>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</si>
  <si>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</si>
  <si>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</si>
  <si>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</si>
  <si>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</si>
  <si>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</si>
  <si>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</si>
  <si>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</si>
  <si>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</si>
  <si>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</si>
  <si>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</si>
  <si>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</si>
  <si>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</si>
  <si>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</si>
  <si>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</si>
  <si>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</si>
  <si>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</si>
  <si>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</si>
  <si>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</si>
  <si>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</si>
  <si>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</si>
  <si>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</si>
  <si>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</si>
  <si>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</si>
  <si>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</si>
  <si>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</si>
  <si>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</si>
  <si>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</si>
  <si>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</si>
  <si>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</si>
  <si>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</si>
  <si>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</si>
  <si>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</si>
  <si>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</si>
  <si>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</si>
  <si>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</si>
  <si>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</si>
  <si>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</si>
  <si>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</si>
  <si>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</si>
  <si>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</si>
  <si>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</si>
  <si>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</si>
  <si>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</si>
  <si>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</si>
  <si>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</si>
  <si>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</si>
  <si>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</si>
  <si>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</si>
  <si>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</si>
  <si>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</si>
  <si>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</si>
  <si>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</si>
  <si>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</si>
  <si>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</si>
  <si>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</si>
  <si>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</si>
  <si>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</si>
  <si>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</si>
  <si>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</si>
  <si>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</si>
  <si>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</si>
  <si>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</si>
  <si>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</si>
  <si>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</si>
  <si>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</si>
  <si>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</si>
  <si>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</si>
  <si>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</si>
  <si>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</si>
  <si>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</si>
  <si>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</si>
  <si>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</si>
  <si>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</si>
  <si>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</si>
  <si>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</si>
  <si>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</si>
  <si>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</si>
  <si>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</si>
  <si>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</si>
  <si>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</si>
  <si>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</si>
  <si>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</si>
  <si>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</si>
  <si>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</si>
  <si>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</si>
  <si>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</si>
  <si>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</si>
  <si>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</si>
  <si>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</si>
  <si>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</si>
  <si>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</si>
  <si>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</si>
  <si>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</si>
  <si>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</si>
  <si>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</si>
  <si>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</si>
  <si>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</si>
  <si>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</si>
  <si>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</si>
  <si>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</si>
  <si>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</si>
  <si>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</si>
  <si>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</si>
  <si>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</si>
  <si>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</si>
  <si>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</si>
  <si>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</si>
  <si>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</si>
  <si>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</si>
  <si>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</si>
  <si>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</si>
  <si>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</si>
  <si>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</si>
  <si>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</si>
  <si>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</si>
  <si>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</si>
  <si>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</si>
  <si>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</si>
  <si>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</si>
  <si>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</si>
  <si>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</si>
  <si>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</si>
  <si>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</si>
  <si>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</si>
  <si>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</si>
  <si>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</si>
  <si>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</si>
  <si>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</si>
  <si>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</si>
  <si>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</si>
  <si>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</si>
  <si>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</si>
  <si>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</si>
  <si>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</si>
  <si>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</si>
  <si>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</si>
  <si>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</si>
  <si>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</si>
  <si>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</si>
  <si>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</si>
  <si>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</si>
  <si>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</si>
  <si>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</si>
  <si>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</si>
  <si>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</si>
  <si>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</si>
  <si>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</si>
  <si>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</si>
  <si>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</si>
  <si>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</si>
  <si>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</si>
  <si>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</si>
  <si>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</si>
  <si>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</si>
  <si>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</si>
  <si>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</si>
  <si>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</si>
  <si>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</si>
  <si>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</si>
  <si>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</si>
  <si>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</si>
  <si>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</si>
  <si>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</si>
  <si>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</si>
  <si>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</si>
  <si>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</si>
  <si>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</si>
  <si>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</si>
  <si>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</si>
  <si>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</si>
  <si>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</si>
  <si>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</si>
  <si>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</si>
  <si>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</si>
  <si>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</si>
  <si>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</si>
  <si>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</si>
  <si>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</si>
  <si>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</si>
  <si>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</si>
  <si>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</si>
  <si>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</si>
  <si>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</si>
  <si>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</si>
  <si>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</si>
  <si>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</si>
  <si>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</si>
  <si>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</si>
  <si>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</si>
  <si>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</si>
  <si>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</si>
  <si>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</si>
  <si>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</si>
  <si>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</si>
  <si>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</si>
  <si>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</si>
  <si>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</si>
  <si>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</si>
  <si>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</si>
  <si>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</si>
  <si>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</si>
  <si>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</si>
  <si>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</si>
  <si>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</si>
  <si>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</si>
  <si>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</si>
  <si>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</si>
  <si>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</si>
  <si>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</si>
  <si>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</si>
  <si>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</si>
  <si>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</si>
  <si>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</si>
  <si>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</si>
  <si>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</si>
  <si>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</si>
  <si>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</si>
  <si>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</si>
  <si>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</si>
  <si>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</si>
  <si>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</si>
  <si>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</si>
  <si>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</si>
  <si>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</si>
  <si>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</si>
  <si>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</si>
  <si>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</si>
  <si>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</si>
  <si>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</si>
  <si>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</si>
  <si>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</si>
  <si>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</si>
  <si>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</si>
  <si>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</si>
  <si>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</si>
  <si>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</si>
  <si>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</si>
  <si>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</si>
  <si>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</si>
  <si>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</si>
  <si>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</si>
  <si>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</si>
  <si>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</si>
  <si>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</si>
  <si>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</si>
  <si>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</si>
  <si>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</si>
  <si>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</si>
  <si>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</si>
  <si>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</si>
  <si>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</si>
  <si>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</si>
  <si>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</si>
  <si>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</si>
  <si>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</si>
  <si>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</si>
  <si>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</si>
  <si>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</si>
  <si>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</si>
  <si>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</si>
  <si>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</si>
  <si>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</si>
  <si>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</si>
  <si>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</si>
  <si>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</si>
  <si>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</si>
  <si>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</si>
  <si>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</si>
  <si>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</si>
  <si>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</si>
  <si>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</si>
  <si>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</si>
  <si>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</si>
  <si>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</si>
  <si>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</si>
  <si>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</si>
  <si>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</si>
  <si>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</si>
  <si>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</si>
  <si>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</si>
  <si>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</si>
  <si>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</si>
  <si>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</si>
  <si>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</si>
  <si>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</si>
  <si>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</si>
  <si>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</si>
  <si>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</si>
  <si>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</si>
  <si>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</si>
  <si>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</si>
  <si>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</si>
  <si>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</si>
  <si>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</si>
  <si>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</si>
  <si>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</si>
  <si>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</si>
  <si>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</si>
  <si>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</si>
  <si>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</si>
  <si>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</si>
  <si>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</si>
  <si>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</si>
  <si>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</si>
  <si>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</si>
  <si>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</si>
  <si>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</si>
  <si>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</si>
  <si>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</si>
  <si>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</si>
  <si>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</si>
  <si>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</si>
  <si>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</si>
  <si>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</si>
  <si>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</si>
  <si>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</si>
  <si>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</si>
  <si>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</si>
  <si>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</si>
  <si>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</si>
  <si>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</si>
  <si>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</si>
  <si>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</si>
  <si>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</si>
  <si>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</si>
  <si>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</si>
  <si>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</si>
  <si>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</si>
  <si>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</si>
  <si>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</si>
  <si>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</si>
  <si>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</si>
  <si>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</si>
  <si>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</si>
  <si>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</si>
  <si>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</si>
  <si>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</si>
  <si>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</si>
  <si>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</si>
  <si>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</si>
  <si>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</si>
  <si>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</si>
  <si>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</si>
  <si>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</si>
  <si>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</si>
  <si>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</si>
  <si>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</si>
  <si>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</si>
  <si>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</si>
  <si>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</si>
  <si>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</si>
  <si>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</si>
  <si>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</si>
  <si>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</si>
  <si>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</si>
  <si>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</si>
  <si>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</si>
  <si>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</si>
  <si>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</si>
  <si>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</si>
  <si>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</si>
  <si>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</si>
  <si>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</si>
  <si>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</si>
  <si>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</si>
  <si>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</si>
  <si>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</si>
  <si>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</si>
  <si>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</si>
  <si>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</si>
  <si>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</si>
  <si>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</si>
  <si>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</si>
  <si>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</si>
  <si>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</si>
  <si>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</si>
  <si>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</si>
  <si>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</si>
  <si>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</si>
  <si>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</si>
  <si>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</si>
  <si>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</si>
  <si>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</si>
  <si>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</si>
  <si>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</si>
  <si>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</si>
  <si>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</si>
  <si>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</si>
  <si>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</si>
  <si>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</si>
  <si>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</si>
  <si>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</si>
  <si>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</si>
  <si>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</si>
  <si>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</si>
  <si>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</si>
  <si>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</si>
  <si>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</si>
  <si>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</si>
  <si>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</si>
  <si>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</si>
  <si>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</si>
  <si>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</si>
  <si>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</si>
  <si>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</si>
  <si>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</si>
  <si>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</si>
  <si>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</si>
  <si>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</si>
  <si>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</si>
  <si>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</si>
  <si>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</si>
  <si>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</si>
  <si>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</si>
  <si>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</si>
  <si>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</si>
  <si>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</si>
  <si>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</si>
  <si>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</si>
  <si>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</si>
  <si>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</si>
  <si>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</si>
  <si>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</si>
  <si>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</si>
  <si>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</si>
  <si>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</si>
  <si>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</si>
  <si>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</si>
  <si>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</si>
  <si>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</si>
  <si>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</si>
  <si>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</si>
  <si>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</si>
  <si>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</si>
  <si>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</si>
  <si>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</si>
  <si>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</si>
  <si>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</si>
  <si>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</si>
  <si>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</si>
  <si>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</si>
  <si>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</si>
  <si>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</si>
  <si>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</si>
  <si>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</si>
  <si>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</si>
  <si>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</si>
  <si>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</si>
  <si>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</si>
  <si>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</si>
  <si>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</si>
  <si>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</si>
  <si>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</si>
  <si>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</si>
  <si>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</si>
  <si>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</si>
  <si>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</si>
  <si>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</si>
  <si>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</si>
  <si>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</si>
  <si>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</si>
  <si>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</si>
  <si>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</si>
  <si>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</si>
  <si>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</si>
  <si>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</si>
  <si>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</si>
  <si>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</si>
  <si>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</si>
  <si>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</si>
  <si>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</si>
  <si>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</si>
  <si>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</si>
  <si>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</si>
  <si>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</si>
  <si>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</si>
  <si>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</si>
  <si>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</si>
  <si>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</si>
  <si>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</si>
  <si>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</si>
  <si>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</si>
  <si>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</si>
  <si>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</si>
  <si>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</si>
  <si>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</si>
  <si>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</si>
  <si>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</si>
  <si>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</si>
  <si>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</si>
  <si>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</si>
  <si>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</si>
  <si>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</si>
  <si>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</si>
  <si>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</si>
  <si>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</si>
  <si>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</si>
  <si>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</si>
  <si>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</si>
  <si>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</si>
  <si>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</si>
  <si>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</si>
  <si>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</si>
  <si>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</si>
  <si>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</si>
  <si>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</si>
  <si>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</si>
  <si>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</si>
  <si>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</si>
  <si>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</si>
  <si>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</si>
  <si>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</si>
  <si>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</si>
  <si>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</si>
  <si>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</si>
  <si>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</si>
  <si>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</si>
  <si>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</si>
  <si>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</si>
  <si>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</si>
  <si>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</si>
  <si>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</si>
  <si>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</si>
  <si>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</si>
  <si>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</si>
  <si>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</si>
  <si>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</si>
  <si>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</si>
  <si>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</si>
  <si>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</si>
  <si>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</si>
  <si>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</si>
  <si>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</si>
  <si>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</si>
  <si>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</si>
  <si>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</si>
  <si>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</si>
  <si>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</si>
  <si>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</si>
  <si>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</si>
  <si>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</si>
  <si>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</si>
  <si>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</si>
  <si>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</si>
  <si>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</si>
  <si>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</si>
  <si>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</si>
  <si>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</si>
  <si>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</si>
  <si>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</si>
  <si>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</si>
  <si>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</si>
  <si>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</si>
  <si>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</si>
  <si>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</si>
  <si>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</si>
  <si>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</si>
  <si>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</si>
  <si>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</si>
  <si>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</si>
  <si>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</si>
  <si>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</si>
  <si>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</si>
  <si>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</si>
  <si>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</si>
  <si>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</si>
  <si>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</si>
  <si>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</si>
  <si>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</si>
  <si>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</si>
  <si>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</si>
  <si>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</si>
  <si>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</si>
  <si>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</si>
  <si>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</si>
  <si>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</si>
  <si>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</si>
  <si>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</si>
  <si>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</si>
  <si>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</si>
  <si>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</si>
  <si>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</si>
  <si>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</si>
  <si>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</si>
  <si>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</si>
  <si>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</si>
  <si>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</si>
  <si>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</si>
  <si>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</si>
  <si>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</si>
  <si>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</si>
  <si>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</si>
  <si>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</si>
  <si>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</si>
  <si>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</si>
  <si>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</si>
  <si>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</si>
  <si>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</si>
  <si>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</si>
  <si>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</si>
  <si>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</si>
  <si>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</si>
  <si>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</si>
  <si>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</si>
  <si>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</si>
  <si>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</si>
  <si>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</si>
  <si>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</si>
  <si>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</si>
  <si>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</si>
  <si>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</si>
  <si>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</si>
  <si>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</si>
  <si>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</si>
  <si>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</si>
  <si>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</si>
  <si>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</si>
  <si>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</si>
  <si>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</si>
  <si>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</si>
  <si>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</si>
  <si>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</si>
  <si>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</si>
  <si>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</si>
  <si>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</si>
  <si>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</si>
  <si>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</si>
  <si>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</si>
  <si>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</si>
  <si>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</si>
  <si>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</si>
  <si>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</si>
  <si>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</si>
  <si>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</si>
  <si>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</si>
  <si>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</si>
  <si>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</si>
  <si>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</si>
  <si>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</si>
  <si>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</si>
  <si>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</si>
  <si>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</si>
  <si>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</si>
  <si>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</si>
  <si>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</si>
  <si>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</si>
  <si>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</si>
  <si>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</si>
  <si>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</si>
  <si>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</si>
  <si>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</si>
  <si>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</si>
  <si>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</si>
  <si>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</si>
  <si>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</si>
  <si>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</si>
  <si>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</si>
  <si>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</si>
  <si>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</si>
  <si>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</si>
  <si>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</si>
  <si>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</si>
  <si>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</si>
  <si>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</si>
  <si>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</si>
  <si>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</si>
  <si>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</si>
  <si>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</si>
  <si>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</si>
  <si>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</si>
  <si>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</si>
  <si>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</si>
  <si>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</si>
  <si>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</si>
  <si>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</si>
  <si>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</si>
  <si>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</si>
  <si>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</si>
  <si>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</si>
  <si>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</si>
  <si>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</si>
  <si>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</si>
  <si>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</si>
  <si>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</si>
  <si>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</si>
  <si>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</si>
  <si>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</si>
  <si>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</si>
  <si>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</si>
  <si>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</si>
  <si>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</si>
  <si>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</si>
  <si>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</si>
  <si>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</si>
  <si>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</si>
  <si>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</si>
  <si>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</si>
  <si>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</si>
  <si>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</si>
  <si>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</si>
  <si>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</si>
  <si>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</si>
  <si>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</si>
  <si>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</si>
  <si>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</si>
  <si>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</si>
  <si>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</si>
  <si>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</si>
  <si>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</si>
  <si>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</si>
  <si>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</si>
  <si>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</si>
  <si>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</si>
  <si>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</si>
  <si>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</si>
  <si>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</si>
  <si>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</si>
  <si>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</si>
  <si>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</si>
  <si>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</si>
  <si>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</si>
  <si>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</si>
  <si>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</si>
  <si>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</si>
  <si>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</si>
  <si>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</si>
  <si>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</si>
  <si>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</si>
  <si>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</si>
  <si>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</si>
  <si>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</si>
  <si>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</si>
  <si>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</si>
  <si>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</si>
  <si>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</si>
  <si>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</si>
  <si>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</si>
  <si>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</si>
  <si>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</si>
  <si>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</si>
  <si>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</si>
  <si>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</si>
  <si>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</si>
  <si>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</si>
  <si>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</si>
  <si>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</si>
  <si>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</si>
  <si>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</si>
  <si>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</si>
  <si>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</si>
  <si>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</si>
  <si>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</si>
  <si>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</si>
  <si>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</si>
  <si>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</si>
  <si>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</si>
  <si>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</si>
  <si>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</si>
  <si>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</si>
  <si>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</si>
  <si>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</si>
  <si>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</si>
  <si>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</si>
  <si>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</si>
  <si>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</si>
  <si>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</si>
  <si>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</si>
  <si>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</si>
  <si>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</si>
  <si>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</si>
  <si>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</si>
  <si>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</si>
  <si>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</si>
  <si>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</si>
  <si>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</si>
  <si>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</si>
  <si>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</si>
  <si>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</si>
  <si>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</si>
  <si>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</si>
  <si>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</si>
  <si>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</si>
  <si>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</si>
  <si>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</si>
  <si>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</si>
  <si>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</si>
  <si>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</si>
  <si>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</si>
  <si>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</si>
  <si>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</si>
  <si>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</si>
  <si>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</si>
  <si>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</si>
  <si>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</si>
  <si>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</si>
  <si>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</si>
  <si>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</si>
  <si>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</si>
  <si>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</si>
  <si>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</si>
  <si>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</si>
  <si>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</si>
  <si>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</si>
  <si>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</si>
  <si>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</si>
  <si>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</si>
  <si>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</si>
  <si>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</si>
  <si>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</si>
  <si>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</si>
  <si>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</si>
  <si>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</si>
  <si>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</si>
  <si>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</si>
  <si>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</si>
  <si>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</si>
  <si>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</si>
  <si>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</si>
  <si>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</si>
  <si>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</si>
  <si>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</si>
  <si>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</si>
  <si>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</si>
  <si>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</si>
  <si>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</si>
  <si>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</si>
  <si>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</si>
  <si>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</si>
  <si>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</si>
  <si>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</si>
  <si>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</si>
  <si>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</si>
  <si>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</si>
  <si>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</si>
  <si>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</si>
  <si>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</si>
  <si>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</si>
  <si>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</si>
  <si>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</si>
  <si>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</si>
  <si>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</si>
  <si>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</si>
  <si>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</si>
  <si>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</si>
  <si>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</si>
  <si>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</si>
  <si>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</si>
  <si>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</si>
  <si>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</si>
  <si>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</si>
  <si>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</si>
  <si>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</si>
  <si>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</si>
  <si>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</si>
  <si>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</si>
  <si>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</si>
  <si>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</si>
  <si>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</si>
  <si>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</si>
  <si>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</si>
  <si>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</si>
  <si>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</si>
  <si>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</si>
  <si>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</si>
  <si>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</si>
  <si>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</si>
  <si>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</si>
  <si>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</si>
  <si>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</si>
  <si>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</si>
  <si>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</si>
  <si>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</si>
  <si>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</si>
  <si>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</si>
  <si>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</si>
  <si>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</si>
  <si>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</si>
  <si>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</si>
  <si>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</si>
  <si>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</si>
  <si>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</si>
  <si>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</si>
  <si>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</si>
  <si>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</si>
  <si>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</si>
  <si>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</si>
  <si>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</si>
  <si>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</si>
  <si>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</si>
  <si>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</si>
  <si>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</si>
  <si>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</si>
  <si>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</si>
  <si>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</si>
  <si>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</si>
  <si>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</si>
  <si>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</si>
  <si>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</si>
  <si>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</si>
  <si>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</si>
  <si>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</si>
  <si>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</si>
  <si>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</si>
  <si>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</si>
  <si>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</si>
  <si>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</si>
  <si>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</si>
  <si>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</si>
  <si>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</si>
  <si>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</si>
  <si>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</si>
  <si>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</si>
  <si>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</si>
  <si>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</si>
  <si>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</si>
  <si>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</si>
  <si>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</si>
  <si>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</si>
  <si>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</si>
  <si>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</si>
  <si>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</si>
  <si>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</si>
  <si>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</si>
  <si>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</si>
  <si>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</si>
  <si>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</si>
  <si>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</si>
  <si>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</si>
  <si>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</si>
  <si>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</si>
  <si>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</si>
  <si>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</si>
  <si>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</si>
  <si>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</si>
  <si>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</si>
  <si>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</si>
  <si>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</si>
  <si>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</si>
  <si>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</si>
  <si>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</si>
  <si>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</si>
  <si>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</si>
  <si>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</si>
  <si>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</si>
  <si>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</si>
  <si>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</si>
  <si>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</si>
  <si>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</si>
  <si>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</si>
  <si>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</si>
  <si>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</si>
  <si>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</si>
  <si>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</si>
  <si>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</si>
  <si>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</si>
  <si>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</si>
  <si>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</si>
  <si>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</si>
  <si>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</si>
  <si>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</si>
  <si>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</si>
  <si>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</si>
  <si>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</si>
  <si>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</si>
  <si>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</si>
  <si>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</si>
  <si>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</si>
  <si>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</si>
  <si>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</si>
  <si>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</si>
  <si>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</si>
  <si>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</si>
  <si>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</si>
  <si>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</si>
  <si>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</si>
  <si>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</si>
  <si>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</si>
  <si>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</si>
  <si>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</si>
  <si>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</si>
  <si>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</si>
  <si>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</si>
  <si>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</si>
  <si>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</si>
  <si>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</si>
  <si>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</si>
  <si>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</si>
  <si>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</si>
  <si>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</si>
  <si>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</si>
  <si>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</si>
  <si>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</si>
  <si>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</si>
  <si>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</si>
  <si>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</si>
  <si>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</si>
  <si>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</si>
  <si>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</si>
  <si>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</si>
  <si>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</si>
  <si>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</si>
  <si>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</si>
  <si>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</si>
  <si>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</si>
  <si>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</si>
  <si>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</si>
  <si>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</si>
  <si>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</si>
  <si>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</si>
  <si>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</si>
  <si>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</si>
  <si>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</si>
  <si>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</si>
  <si>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</si>
  <si>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</si>
  <si>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</si>
  <si>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</si>
  <si>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</si>
  <si>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</si>
  <si>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</si>
  <si>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</si>
  <si>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</si>
  <si>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</si>
  <si>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</si>
  <si>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</si>
  <si>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</si>
  <si>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</si>
  <si>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</si>
  <si>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</si>
  <si>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</si>
  <si>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</si>
  <si>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</si>
  <si>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</si>
  <si>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</si>
  <si>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</si>
  <si>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</si>
  <si>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</si>
  <si>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</si>
  <si>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</si>
  <si>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</si>
  <si>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</si>
  <si>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</si>
  <si>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</si>
  <si>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</si>
  <si>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</si>
  <si>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</si>
  <si>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</si>
  <si>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</si>
  <si>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</si>
  <si>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</si>
  <si>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</si>
  <si>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</si>
  <si>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</si>
  <si>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</si>
  <si>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</si>
  <si>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</si>
  <si>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</si>
  <si>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</si>
  <si>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</si>
  <si>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</si>
  <si>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</si>
  <si>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</si>
  <si>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</si>
  <si>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</si>
  <si>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</si>
  <si>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</si>
  <si>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</si>
  <si>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</si>
  <si>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</si>
  <si>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</si>
  <si>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</si>
  <si>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</si>
  <si>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</si>
  <si>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</si>
  <si>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</si>
  <si>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</si>
  <si>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</si>
  <si>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</si>
  <si>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</si>
  <si>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</si>
  <si>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</si>
  <si>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</si>
  <si>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</si>
  <si>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</si>
  <si>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</si>
  <si>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</si>
  <si>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</si>
  <si>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</si>
  <si>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</si>
  <si>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</si>
  <si>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</si>
  <si>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</si>
  <si>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</si>
  <si>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</si>
  <si>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</si>
  <si>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</si>
  <si>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</si>
  <si>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</si>
  <si>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</si>
  <si>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</si>
  <si>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</si>
  <si>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</si>
  <si>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</si>
  <si>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</si>
  <si>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</si>
  <si>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</si>
  <si>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</si>
  <si>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</si>
  <si>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</si>
  <si>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</si>
  <si>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</si>
  <si>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</si>
  <si>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</si>
  <si>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</si>
  <si>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</si>
  <si>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</si>
  <si>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</si>
  <si>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</si>
  <si>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</si>
  <si>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</si>
  <si>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</si>
  <si>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</si>
  <si>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</si>
  <si>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</si>
  <si>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</si>
  <si>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</si>
  <si>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</si>
  <si>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</si>
  <si>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</si>
  <si>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</si>
  <si>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</si>
  <si>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</si>
  <si>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</si>
  <si>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</si>
  <si>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</si>
  <si>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</si>
  <si>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</si>
  <si>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</si>
  <si>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</si>
  <si>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</si>
  <si>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</si>
  <si>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</si>
  <si>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</si>
  <si>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</si>
  <si>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</si>
  <si>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</si>
  <si>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</si>
  <si>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</si>
  <si>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</si>
  <si>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</si>
  <si>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</si>
  <si>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</si>
  <si>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</si>
  <si>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</si>
  <si>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</si>
  <si>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</si>
  <si>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</si>
  <si>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</si>
  <si>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</si>
  <si>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</si>
  <si>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</si>
  <si>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</si>
  <si>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</si>
  <si>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</si>
  <si>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</si>
  <si>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</si>
  <si>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</si>
  <si>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</si>
  <si>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</si>
  <si>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</si>
  <si>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</si>
  <si>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</si>
  <si>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</si>
  <si>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</si>
  <si>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</si>
  <si>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</si>
  <si>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</si>
  <si>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</si>
  <si>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</si>
  <si>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</si>
  <si>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</si>
  <si>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</si>
  <si>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</si>
  <si>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</si>
  <si>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</si>
  <si>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</si>
  <si>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</si>
  <si>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</si>
  <si>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</si>
  <si>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</si>
  <si>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</si>
  <si>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</si>
  <si>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</si>
  <si>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</si>
  <si>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</si>
  <si>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</si>
  <si>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</si>
  <si>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</si>
  <si>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</si>
  <si>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</si>
  <si>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</si>
  <si>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</si>
  <si>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</si>
  <si>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</si>
  <si>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</si>
  <si>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</si>
  <si>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</si>
  <si>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</si>
  <si>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</si>
  <si>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</si>
  <si>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</si>
  <si>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</si>
  <si>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</si>
  <si>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</si>
  <si>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</si>
  <si>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</si>
  <si>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</si>
  <si>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</si>
  <si>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</si>
  <si>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</si>
  <si>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</si>
  <si>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</si>
  <si>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</si>
  <si>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</si>
  <si>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</si>
  <si>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</si>
  <si>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</si>
  <si>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</si>
  <si>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</si>
  <si>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</si>
  <si>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</si>
  <si>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</si>
  <si>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</si>
  <si>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</si>
  <si>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</si>
  <si>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</si>
  <si>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</si>
  <si>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</si>
  <si>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</si>
  <si>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</si>
  <si>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</si>
  <si>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</si>
  <si>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</si>
  <si>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</si>
  <si>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</si>
  <si>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</si>
  <si>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</si>
  <si>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</si>
  <si>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</si>
  <si>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</si>
  <si>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</si>
  <si>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</si>
  <si>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</si>
  <si>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</si>
  <si>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</si>
  <si>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</si>
  <si>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</si>
  <si>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</si>
  <si>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</si>
  <si>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</si>
  <si>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</si>
  <si>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</si>
  <si>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</si>
  <si>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</si>
  <si>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</si>
  <si>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</si>
  <si>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</si>
  <si>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</si>
  <si>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</si>
  <si>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</si>
  <si>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</si>
  <si>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</si>
  <si>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</si>
  <si>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</si>
  <si>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</si>
  <si>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</si>
  <si>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</si>
  <si>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</si>
  <si>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</si>
  <si>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</si>
  <si>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</si>
  <si>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</si>
  <si>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</si>
  <si>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</si>
  <si>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</si>
  <si>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</si>
  <si>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</si>
  <si>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</si>
  <si>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</si>
  <si>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</si>
  <si>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</si>
  <si>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</si>
  <si>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</si>
  <si>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</si>
  <si>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</si>
  <si>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</si>
  <si>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</si>
  <si>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</si>
  <si>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</si>
  <si>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</si>
  <si>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</si>
  <si>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</si>
  <si>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</si>
  <si>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</si>
  <si>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</si>
  <si>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</si>
  <si>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</si>
  <si>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</si>
  <si>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</si>
  <si>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</si>
  <si>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</si>
  <si>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</si>
  <si>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</si>
  <si>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</si>
  <si>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</si>
  <si>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</si>
  <si>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</si>
  <si>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</si>
  <si>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</si>
  <si>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</si>
  <si>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</si>
  <si>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</si>
  <si>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</si>
  <si>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</si>
  <si>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</si>
  <si>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</si>
  <si>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</si>
  <si>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</si>
  <si>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</si>
  <si>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</si>
  <si>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</si>
  <si>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</si>
  <si>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</si>
  <si>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</si>
  <si>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</si>
  <si>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</si>
  <si>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</si>
  <si>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</si>
  <si>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</si>
  <si>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</si>
  <si>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</si>
  <si>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</si>
  <si>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</si>
  <si>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</si>
  <si>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</si>
  <si>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</si>
  <si>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</si>
  <si>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</si>
  <si>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</si>
  <si>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</si>
  <si>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</si>
  <si>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</si>
  <si>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</si>
  <si>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</si>
  <si>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</si>
  <si>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</si>
  <si>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</si>
  <si>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</si>
  <si>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</si>
  <si>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</si>
  <si>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</si>
  <si>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</si>
  <si>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</si>
  <si>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</si>
  <si>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</si>
  <si>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</si>
  <si>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</si>
  <si>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</si>
  <si>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</si>
  <si>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</si>
  <si>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</si>
  <si>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</si>
  <si>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</si>
  <si>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</si>
  <si>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</si>
  <si>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</si>
  <si>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</si>
  <si>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</si>
  <si>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</si>
  <si>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</si>
  <si>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</si>
  <si>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</si>
  <si>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</si>
  <si>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</si>
  <si>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</si>
  <si>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</si>
  <si>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</si>
  <si>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</si>
  <si>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</si>
  <si>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</si>
  <si>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</si>
  <si>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</si>
  <si>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</si>
  <si>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</si>
  <si>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</si>
  <si>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</si>
  <si>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</si>
  <si>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</si>
  <si>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</si>
  <si>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</si>
  <si>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</si>
  <si>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</si>
  <si>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</si>
  <si>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</si>
  <si>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</si>
  <si>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</si>
  <si>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</si>
  <si>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</si>
  <si>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</si>
  <si>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</si>
  <si>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</si>
  <si>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</si>
  <si>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</si>
  <si>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</si>
  <si>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</si>
  <si>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</si>
  <si>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</si>
  <si>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</si>
  <si>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</si>
  <si>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</si>
  <si>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</si>
  <si>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</si>
  <si>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</si>
  <si>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</si>
  <si>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</si>
  <si>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</si>
  <si>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</si>
  <si>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</si>
  <si>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</si>
  <si>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</si>
  <si>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</si>
  <si>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</si>
  <si>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</si>
  <si>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</si>
  <si>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</si>
  <si>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</si>
  <si>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</si>
  <si>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</si>
  <si>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</si>
  <si>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</si>
  <si>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</si>
  <si>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</si>
  <si>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</si>
  <si>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</si>
  <si>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</si>
  <si>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</si>
  <si>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</si>
  <si>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</si>
  <si>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</si>
  <si>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</si>
  <si>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</si>
  <si>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</si>
  <si>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</si>
  <si>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</si>
  <si>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</si>
  <si>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</si>
  <si>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</si>
  <si>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</si>
  <si>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</si>
  <si>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</si>
  <si>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</si>
  <si>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</si>
  <si>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</si>
  <si>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</si>
  <si>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</si>
  <si>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</si>
  <si>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</si>
  <si>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</si>
  <si>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</si>
  <si>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</si>
  <si>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</si>
  <si>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</si>
  <si>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</si>
  <si>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</si>
  <si>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</si>
  <si>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</si>
  <si>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</si>
  <si>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</si>
  <si>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</si>
  <si>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</si>
  <si>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</si>
  <si>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</si>
  <si>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</si>
  <si>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</si>
  <si>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</si>
  <si>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</si>
  <si>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</si>
  <si>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</si>
  <si>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</si>
  <si>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</si>
  <si>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</si>
  <si>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</si>
  <si>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</si>
  <si>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</si>
  <si>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</si>
  <si>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</si>
  <si>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</si>
  <si>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</si>
  <si>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</si>
  <si>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</si>
  <si>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</si>
  <si>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</si>
  <si>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</si>
  <si>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</si>
  <si>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</si>
  <si>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</si>
  <si>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</si>
  <si>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</si>
  <si>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</si>
  <si>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</si>
  <si>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</si>
  <si>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</si>
  <si>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</si>
  <si>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</si>
  <si>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</si>
  <si>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</si>
  <si>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</si>
  <si>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</si>
  <si>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</si>
  <si>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</si>
  <si>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</si>
  <si>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</si>
  <si>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</si>
  <si>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</si>
  <si>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</si>
  <si>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</si>
  <si>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</si>
  <si>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</si>
  <si>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</si>
  <si>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</si>
  <si>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</si>
  <si>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</si>
  <si>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</si>
  <si>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</si>
  <si>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</si>
  <si>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</si>
  <si>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</si>
  <si>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</si>
  <si>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</si>
  <si>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</si>
  <si>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</si>
  <si>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</si>
  <si>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</si>
  <si>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</si>
  <si>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</si>
  <si>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</si>
  <si>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</si>
  <si>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</si>
  <si>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</si>
  <si>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</si>
  <si>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</si>
  <si>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</si>
  <si>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</si>
  <si>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</si>
  <si>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</si>
  <si>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</si>
  <si>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</si>
  <si>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</si>
  <si>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</si>
  <si>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</si>
  <si>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</si>
  <si>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</si>
  <si>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</si>
  <si>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</si>
  <si>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</si>
  <si>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</si>
  <si>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</si>
  <si>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</si>
  <si>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</si>
  <si>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</si>
  <si>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</si>
  <si>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</si>
  <si>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</si>
  <si>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</si>
  <si>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</si>
  <si>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</si>
  <si>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</si>
  <si>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</si>
  <si>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</si>
  <si>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</si>
  <si>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</si>
  <si>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</si>
  <si>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</si>
  <si>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</si>
  <si>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</si>
  <si>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</si>
  <si>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</si>
  <si>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</si>
  <si>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</si>
  <si>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</si>
  <si>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</si>
  <si>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</si>
  <si>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</si>
  <si>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</si>
  <si>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</si>
  <si>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</si>
  <si>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</si>
  <si>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</si>
  <si>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</si>
  <si>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</si>
  <si>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</si>
  <si>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</si>
  <si>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</si>
  <si>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</si>
  <si>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</si>
  <si>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</si>
  <si>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</si>
  <si>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</si>
  <si>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</si>
  <si>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</si>
  <si>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</si>
  <si>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</si>
  <si>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</si>
  <si>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</si>
  <si>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</si>
  <si>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</si>
  <si>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</si>
  <si>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</si>
  <si>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</si>
  <si>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</si>
  <si>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</si>
  <si>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</si>
  <si>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</si>
  <si>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</si>
  <si>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</si>
  <si>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</si>
  <si>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</si>
  <si>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</si>
  <si>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</si>
  <si>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</si>
  <si>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</si>
  <si>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</si>
  <si>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</si>
  <si>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</si>
  <si>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</si>
  <si>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</si>
  <si>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</si>
  <si>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</si>
  <si>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</si>
  <si>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</si>
  <si>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</si>
  <si>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</si>
  <si>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</si>
  <si>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</si>
  <si>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</si>
  <si>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</si>
  <si>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</si>
  <si>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</si>
  <si>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</si>
  <si>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</si>
  <si>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</si>
  <si>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</si>
  <si>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</si>
  <si>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</si>
  <si>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</si>
  <si>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</si>
  <si>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</si>
  <si>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</si>
  <si>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</si>
  <si>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</si>
  <si>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</si>
  <si>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</si>
  <si>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</si>
  <si>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</si>
  <si>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</si>
  <si>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</si>
  <si>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</si>
  <si>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</si>
  <si>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</si>
  <si>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</si>
  <si>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</si>
  <si>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</si>
  <si>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</si>
  <si>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</si>
  <si>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</si>
  <si>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</si>
  <si>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</si>
  <si>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</si>
  <si>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</si>
  <si>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</si>
  <si>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</si>
  <si>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</si>
  <si>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</si>
  <si>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</si>
  <si>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</si>
  <si>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</si>
  <si>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</si>
  <si>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</si>
  <si>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</si>
  <si>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</si>
  <si>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</si>
  <si>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</si>
  <si>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</si>
  <si>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</si>
  <si>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</si>
  <si>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</si>
  <si>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</si>
  <si>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</si>
  <si>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</si>
  <si>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</si>
  <si>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</si>
  <si>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</si>
  <si>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</si>
  <si>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</si>
  <si>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</si>
  <si>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</si>
  <si>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</si>
  <si>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</si>
  <si>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</si>
  <si>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</si>
  <si>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</si>
  <si>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</si>
  <si>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</si>
  <si>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</si>
  <si>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</si>
  <si>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</si>
  <si>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</si>
  <si>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</si>
  <si>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</si>
  <si>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</si>
  <si>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</si>
  <si>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</si>
  <si>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</si>
  <si>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</si>
  <si>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</si>
  <si>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</si>
  <si>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</si>
  <si>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</si>
  <si>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</si>
  <si>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</si>
  <si>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</si>
  <si>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</si>
  <si>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</si>
  <si>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</si>
  <si>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</si>
  <si>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</si>
  <si>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</si>
  <si>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</si>
  <si>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</si>
  <si>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</si>
  <si>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</si>
  <si>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</si>
  <si>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</si>
  <si>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</si>
  <si>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</si>
  <si>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</si>
  <si>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</si>
  <si>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</si>
  <si>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</si>
  <si>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</si>
  <si>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</si>
  <si>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</si>
  <si>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</si>
  <si>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</si>
  <si>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</si>
  <si>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</si>
  <si>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</si>
  <si>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</si>
  <si>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</si>
  <si>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</si>
  <si>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</si>
  <si>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</si>
  <si>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</si>
  <si>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</si>
  <si>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</si>
  <si>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</si>
  <si>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</si>
  <si>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</si>
  <si>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</si>
  <si>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</si>
  <si>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</si>
  <si>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</si>
  <si>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</si>
  <si>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</si>
  <si>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</si>
  <si>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</si>
  <si>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</si>
  <si>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</si>
  <si>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</si>
  <si>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</si>
  <si>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</si>
  <si>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</si>
  <si>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</si>
  <si>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</si>
  <si>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</si>
  <si>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</si>
  <si>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</si>
  <si>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</si>
  <si>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</si>
  <si>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</si>
  <si>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</si>
  <si>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</si>
  <si>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</si>
  <si>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</si>
  <si>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</si>
  <si>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</si>
  <si>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</si>
  <si>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</si>
  <si>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</si>
  <si>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</si>
  <si>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</si>
  <si>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</si>
  <si>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</si>
  <si>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</si>
  <si>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</si>
  <si>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</si>
  <si>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</si>
  <si>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</si>
  <si>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</si>
  <si>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</si>
  <si>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</si>
  <si>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</si>
  <si>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</si>
  <si>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</si>
  <si>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</si>
  <si>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</si>
  <si>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</si>
  <si>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</si>
  <si>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</si>
  <si>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</si>
  <si>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</si>
  <si>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</si>
  <si>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</si>
  <si>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</si>
  <si>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</si>
  <si>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</si>
  <si>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</si>
  <si>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</si>
  <si>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</si>
  <si>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</si>
  <si>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</si>
  <si>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</si>
  <si>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</si>
  <si>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</si>
  <si>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</si>
  <si>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</si>
  <si>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</si>
  <si>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</si>
  <si>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</si>
  <si>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</si>
  <si>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</si>
  <si>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</si>
  <si>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</si>
  <si>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</si>
  <si>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</si>
  <si>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</si>
  <si>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</si>
  <si>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</si>
  <si>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</si>
  <si>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</si>
  <si>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</si>
  <si>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</si>
  <si>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</si>
  <si>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</si>
  <si>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</si>
  <si>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</si>
  <si>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</si>
  <si>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</si>
  <si>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</si>
  <si>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</si>
  <si>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</si>
  <si>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</si>
  <si>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</si>
  <si>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</si>
  <si>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</si>
  <si>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</si>
  <si>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</si>
  <si>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</si>
  <si>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</si>
  <si>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</si>
  <si>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</si>
  <si>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</si>
  <si>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</si>
  <si>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</si>
  <si>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</si>
  <si>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</si>
  <si>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</si>
  <si>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</si>
  <si>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</si>
  <si>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</si>
  <si>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</si>
  <si>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</si>
  <si>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</si>
  <si>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</si>
  <si>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</si>
  <si>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</si>
  <si>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</si>
  <si>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</si>
  <si>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</si>
  <si>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</si>
  <si>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</si>
  <si>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</si>
  <si>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</si>
  <si>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</si>
  <si>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</si>
  <si>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</si>
  <si>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</si>
  <si>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</si>
  <si>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</si>
  <si>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</si>
  <si>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</si>
  <si>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</si>
  <si>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</si>
  <si>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</si>
  <si>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</si>
  <si>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</si>
  <si>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</si>
  <si>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</si>
  <si>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</si>
  <si>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</si>
  <si>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</si>
  <si>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</si>
  <si>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</si>
  <si>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</si>
  <si>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</si>
  <si>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</si>
  <si>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</si>
  <si>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</si>
  <si>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</si>
  <si>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</si>
  <si>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</si>
  <si>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</si>
  <si>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</si>
  <si>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</si>
  <si>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</si>
  <si>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</si>
  <si>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</si>
  <si>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</si>
  <si>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</si>
  <si>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</si>
  <si>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</si>
  <si>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</si>
  <si>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</si>
  <si>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</si>
  <si>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</si>
  <si>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</si>
  <si>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</si>
  <si>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</si>
  <si>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</si>
  <si>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</si>
  <si>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</si>
  <si>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</si>
  <si>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</si>
  <si>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</si>
  <si>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</si>
  <si>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</si>
  <si>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</si>
  <si>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</si>
  <si>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</si>
  <si>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</si>
  <si>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</si>
  <si>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</si>
  <si>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</si>
  <si>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</si>
  <si>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</si>
  <si>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</si>
  <si>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</si>
  <si>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</si>
  <si>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</si>
  <si>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</si>
  <si>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</si>
  <si>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</si>
  <si>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</si>
  <si>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</si>
  <si>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</si>
  <si>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</si>
  <si>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</si>
  <si>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</si>
  <si>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</si>
  <si>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</si>
  <si>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</si>
  <si>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</si>
  <si>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</si>
  <si>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</si>
  <si>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</si>
  <si>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</si>
  <si>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</si>
  <si>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</si>
  <si>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</si>
  <si>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</si>
  <si>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</si>
  <si>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</si>
  <si>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</si>
  <si>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</si>
  <si>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</si>
  <si>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</si>
  <si>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</si>
  <si>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</si>
  <si>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</si>
  <si>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</si>
  <si>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</si>
  <si>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</si>
  <si>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</si>
  <si>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</si>
  <si>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</si>
  <si>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</si>
  <si>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</si>
  <si>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</si>
  <si>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</si>
  <si>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</si>
  <si>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</si>
  <si>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</si>
  <si>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</si>
  <si>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</si>
  <si>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</si>
  <si>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</si>
  <si>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</si>
  <si>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</si>
  <si>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</si>
  <si>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</si>
  <si>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</si>
  <si>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</si>
  <si>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</si>
  <si>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</si>
  <si>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</si>
  <si>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</si>
  <si>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</si>
  <si>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</si>
  <si>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</si>
  <si>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</si>
  <si>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</si>
  <si>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</si>
  <si>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</si>
  <si>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</si>
  <si>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</si>
  <si>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</si>
  <si>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</si>
  <si>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</si>
  <si>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</si>
  <si>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</si>
  <si>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</si>
  <si>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</si>
  <si>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</si>
  <si>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</si>
  <si>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</si>
  <si>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</si>
  <si>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</si>
  <si>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</si>
  <si>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</si>
  <si>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</si>
  <si>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</si>
  <si>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</si>
  <si>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</si>
  <si>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</si>
  <si>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</si>
  <si>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</si>
  <si>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</si>
  <si>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</si>
  <si>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</si>
  <si>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</si>
  <si>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</si>
  <si>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</si>
  <si>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</si>
  <si>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</si>
  <si>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</si>
  <si>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</si>
  <si>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</si>
  <si>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</si>
  <si>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</si>
  <si>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</si>
  <si>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</si>
  <si>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</si>
  <si>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</si>
  <si>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</si>
  <si>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</si>
  <si>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</si>
  <si>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</si>
  <si>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</si>
  <si>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</si>
  <si>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</si>
  <si>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</si>
  <si>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</si>
  <si>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</si>
  <si>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</si>
  <si>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</si>
  <si>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</si>
  <si>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</si>
  <si>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</si>
  <si>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</si>
  <si>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</si>
  <si>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</si>
  <si>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</si>
  <si>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</si>
  <si>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</si>
  <si>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</si>
  <si>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</si>
  <si>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</si>
  <si>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</si>
  <si>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</si>
  <si>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</si>
  <si>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</si>
  <si>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</si>
  <si>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</si>
  <si>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</si>
  <si>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</si>
  <si>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</si>
  <si>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</si>
  <si>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</si>
  <si>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</si>
  <si>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</si>
  <si>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</si>
  <si>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</si>
  <si>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</si>
  <si>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</si>
  <si>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</si>
  <si>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</si>
  <si>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</si>
  <si>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</si>
  <si>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</si>
  <si>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</si>
  <si>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</si>
  <si>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</si>
  <si>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</si>
  <si>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</si>
  <si>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</si>
  <si>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</si>
  <si>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</si>
  <si>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</si>
  <si>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</si>
  <si>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</si>
  <si>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</si>
  <si>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</si>
  <si>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</si>
  <si>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</si>
  <si>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</si>
  <si>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</si>
  <si>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</si>
  <si>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</si>
  <si>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</si>
  <si>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</si>
  <si>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</si>
  <si>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</si>
  <si>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</si>
  <si>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</si>
  <si>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</si>
  <si>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</si>
  <si>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</si>
  <si>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</si>
  <si>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</si>
  <si>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</si>
  <si>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</si>
  <si>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</si>
  <si>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</si>
  <si>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</si>
  <si>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</si>
  <si>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</si>
  <si>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</si>
  <si>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</si>
  <si>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</si>
  <si>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</si>
  <si>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</si>
  <si>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</si>
  <si>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</si>
  <si>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</si>
  <si>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</si>
  <si>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</si>
  <si>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</si>
  <si>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</si>
  <si>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</si>
  <si>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</si>
  <si>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</si>
  <si>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</si>
  <si>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</si>
  <si>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</si>
  <si>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</si>
  <si>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</si>
  <si>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</si>
  <si>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</si>
  <si>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</si>
  <si>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</si>
  <si>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</si>
  <si>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</si>
  <si>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</si>
  <si>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</si>
  <si>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</si>
  <si>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</si>
  <si>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</si>
  <si>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</si>
  <si>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</si>
  <si>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</si>
  <si>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</si>
  <si>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</si>
  <si>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</si>
  <si>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</si>
  <si>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</si>
  <si>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</si>
  <si>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</si>
  <si>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</si>
  <si>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</si>
  <si>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</si>
  <si>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</si>
  <si>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</si>
  <si>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</si>
  <si>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</si>
  <si>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</si>
  <si>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</si>
  <si>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</si>
  <si>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</si>
  <si>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</si>
  <si>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</si>
  <si>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</si>
  <si>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</si>
  <si>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</si>
  <si>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</si>
  <si>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</si>
  <si>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</si>
  <si>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</si>
  <si>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</si>
  <si>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</si>
  <si>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</si>
  <si>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</si>
  <si>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</si>
  <si>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</si>
  <si>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</si>
  <si>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</si>
  <si>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</si>
  <si>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</si>
  <si>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</si>
  <si>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</si>
  <si>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</si>
  <si>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</si>
  <si>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</si>
  <si>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</si>
  <si>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</si>
  <si>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</si>
  <si>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</si>
  <si>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</si>
  <si>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</si>
  <si>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</si>
  <si>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</si>
  <si>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</si>
  <si>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</si>
  <si>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</si>
  <si>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</si>
  <si>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</si>
  <si>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</si>
  <si>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</si>
  <si>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</si>
  <si>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</si>
  <si>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</si>
  <si>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</si>
  <si>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</si>
  <si>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</si>
  <si>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</si>
  <si>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</si>
  <si>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</si>
  <si>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</si>
  <si>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</si>
  <si>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</si>
  <si>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</si>
  <si>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</si>
  <si>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</si>
  <si>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</si>
  <si>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</si>
  <si>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</si>
  <si>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</si>
  <si>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</si>
  <si>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</si>
  <si>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</si>
  <si>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</si>
  <si>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</si>
  <si>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</si>
  <si>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</si>
  <si>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</si>
  <si>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</si>
  <si>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</si>
  <si>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</si>
  <si>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</si>
  <si>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</si>
  <si>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</si>
  <si>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</si>
  <si>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</si>
  <si>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</si>
  <si>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</si>
  <si>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</si>
  <si>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</si>
  <si>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</si>
  <si>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</si>
  <si>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</si>
  <si>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</si>
  <si>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</si>
  <si>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</si>
  <si>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</si>
  <si>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</si>
  <si>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</si>
  <si>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</si>
  <si>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</si>
  <si>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</si>
  <si>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</si>
  <si>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</si>
  <si>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</si>
  <si>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</si>
  <si>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</si>
  <si>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</si>
  <si>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</si>
  <si>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</si>
  <si>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</si>
  <si>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</si>
  <si>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</si>
  <si>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</si>
  <si>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</si>
  <si>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</si>
  <si>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</si>
  <si>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</si>
  <si>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</si>
  <si>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</si>
  <si>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</si>
  <si>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</si>
  <si>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</si>
  <si>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</si>
  <si>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</si>
  <si>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</si>
  <si>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</si>
  <si>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</si>
  <si>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</si>
  <si>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</si>
  <si>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</si>
  <si>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</si>
  <si>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</si>
  <si>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</si>
  <si>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</si>
  <si>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</si>
  <si>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</si>
  <si>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</si>
  <si>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</si>
  <si>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</si>
  <si>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</si>
  <si>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</si>
  <si>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</si>
  <si>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</si>
  <si>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</si>
  <si>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</si>
  <si>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</si>
  <si>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</si>
  <si>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</si>
  <si>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</si>
  <si>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</si>
  <si>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</si>
  <si>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</si>
  <si>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</si>
  <si>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</si>
  <si>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</si>
  <si>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</si>
  <si>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</si>
  <si>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</si>
  <si>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</si>
  <si>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</si>
  <si>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</si>
  <si>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</si>
  <si>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</si>
  <si>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</si>
  <si>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</si>
  <si>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</si>
  <si>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</si>
  <si>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</si>
  <si>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</si>
  <si>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</si>
  <si>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</si>
  <si>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</si>
  <si>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</si>
  <si>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</si>
  <si>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</si>
  <si>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</si>
  <si>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</si>
  <si>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</si>
  <si>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</si>
  <si>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</si>
  <si>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</si>
  <si>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</si>
  <si>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</si>
  <si>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</si>
  <si>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</si>
  <si>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</si>
  <si>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</si>
  <si>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</si>
  <si>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</si>
  <si>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</si>
  <si>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</si>
  <si>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</si>
  <si>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</si>
  <si>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</si>
  <si>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</si>
  <si>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</si>
  <si>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</si>
  <si>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</si>
  <si>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</si>
  <si>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</si>
  <si>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</si>
  <si>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</si>
  <si>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</si>
  <si>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</si>
  <si>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</si>
  <si>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</si>
  <si>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</si>
  <si>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</si>
  <si>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</si>
  <si>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</si>
  <si>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</si>
  <si>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</si>
  <si>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</si>
  <si>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</si>
  <si>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</si>
  <si>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</si>
  <si>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</si>
  <si>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</si>
  <si>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</si>
  <si>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</si>
  <si>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</si>
  <si>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</si>
  <si>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</si>
  <si>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</si>
  <si>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</si>
  <si>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</si>
  <si>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</si>
  <si>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</si>
  <si>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</si>
  <si>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</si>
  <si>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</si>
  <si>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</si>
  <si>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</si>
  <si>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</si>
  <si>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</si>
  <si>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</si>
  <si>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</si>
  <si>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</si>
  <si>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</si>
  <si>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</si>
  <si>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</si>
  <si>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</si>
  <si>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</si>
  <si>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</si>
  <si>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</si>
  <si>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</si>
  <si>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</si>
  <si>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</si>
  <si>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</si>
  <si>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</si>
  <si>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</si>
  <si>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</si>
  <si>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</si>
  <si>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</si>
  <si>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</si>
  <si>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</si>
  <si>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</si>
  <si>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</si>
  <si>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</si>
  <si>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</si>
  <si>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</si>
  <si>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</si>
  <si>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</si>
  <si>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</si>
  <si>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</si>
  <si>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</si>
  <si>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</si>
  <si>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</si>
  <si>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</si>
  <si>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</si>
  <si>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</si>
  <si>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</si>
  <si>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</si>
  <si>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</si>
  <si>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</si>
  <si>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</si>
  <si>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</si>
  <si>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</si>
  <si>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</si>
  <si>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</si>
  <si>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</si>
  <si>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</si>
  <si>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</si>
  <si>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</si>
  <si>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</si>
  <si>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</si>
  <si>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</si>
  <si>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</si>
  <si>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</si>
  <si>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</si>
  <si>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</si>
  <si>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</si>
  <si>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</si>
  <si>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</si>
  <si>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</si>
  <si>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</si>
  <si>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</si>
  <si>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</si>
  <si>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</si>
  <si>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</si>
  <si>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</si>
  <si>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</si>
  <si>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</si>
  <si>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</si>
  <si>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</si>
  <si>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</si>
  <si>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</si>
  <si>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</si>
  <si>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</si>
  <si>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</si>
  <si>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</si>
  <si>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</si>
  <si>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</si>
  <si>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</si>
  <si>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</si>
  <si>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</si>
  <si>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</si>
  <si>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</si>
  <si>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</si>
  <si>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</si>
  <si>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</si>
  <si>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</si>
  <si>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</si>
  <si>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</si>
  <si>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</si>
  <si>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</si>
  <si>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</si>
  <si>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</si>
  <si>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</si>
  <si>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</si>
  <si>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</si>
  <si>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</si>
  <si>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</si>
  <si>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</si>
  <si>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</si>
  <si>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</si>
  <si>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</si>
  <si>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</si>
  <si>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</si>
  <si>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</si>
  <si>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</si>
  <si>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</si>
  <si>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</si>
  <si>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</si>
  <si>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</si>
  <si>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</si>
  <si>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</si>
  <si>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</si>
  <si>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</si>
  <si>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</si>
  <si>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</si>
  <si>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</si>
  <si>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</si>
  <si>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</si>
  <si>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</si>
  <si>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</si>
  <si>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</si>
  <si>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</si>
  <si>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</si>
  <si>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</si>
  <si>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</si>
  <si>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</si>
  <si>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</si>
  <si>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</si>
  <si>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</si>
  <si>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</si>
  <si>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</si>
  <si>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</si>
  <si>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</si>
  <si>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</si>
  <si>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</si>
  <si>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</si>
  <si>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</si>
  <si>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</si>
  <si>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</si>
  <si>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</si>
  <si>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</si>
  <si>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</si>
  <si>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</si>
  <si>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</si>
  <si>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</si>
  <si>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</si>
  <si>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</si>
  <si>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</si>
  <si>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</si>
  <si>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</si>
  <si>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</si>
  <si>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</si>
  <si>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</si>
  <si>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</si>
  <si>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</si>
  <si>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</si>
  <si>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</si>
  <si>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</si>
  <si>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</si>
  <si>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</si>
  <si>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</si>
  <si>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</si>
  <si>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</si>
  <si>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</si>
  <si>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</si>
  <si>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</si>
  <si>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</si>
  <si>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</si>
  <si>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</si>
  <si>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</si>
  <si>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</si>
  <si>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</si>
  <si>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</si>
  <si>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</si>
  <si>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</si>
  <si>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</si>
  <si>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</si>
  <si>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</si>
  <si>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</si>
  <si>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</si>
  <si>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</si>
  <si>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</si>
  <si>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</si>
  <si>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</si>
  <si>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</si>
  <si>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</si>
  <si>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</si>
  <si>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</si>
  <si>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</si>
  <si>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</si>
  <si>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</si>
  <si>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</si>
  <si>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</si>
  <si>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</si>
  <si>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</si>
  <si>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</si>
  <si>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</si>
  <si>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</si>
  <si>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</si>
  <si>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</si>
  <si>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</si>
  <si>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</si>
  <si>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</si>
  <si>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</si>
  <si>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</si>
  <si>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</si>
  <si>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</si>
  <si>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</si>
  <si>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</si>
  <si>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</si>
  <si>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</si>
  <si>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</si>
  <si>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</si>
  <si>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</si>
  <si>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</si>
  <si>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</si>
  <si>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</si>
  <si>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</si>
  <si>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</si>
  <si>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</si>
  <si>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</si>
  <si>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</si>
  <si>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</si>
  <si>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</si>
  <si>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</si>
  <si>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</si>
  <si>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</si>
  <si>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</si>
  <si>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</si>
  <si>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</si>
  <si>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</si>
  <si>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</si>
  <si>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</si>
  <si>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</si>
  <si>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</si>
  <si>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</si>
  <si>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</si>
  <si>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</si>
  <si>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</si>
  <si>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</si>
  <si>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</si>
  <si>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</si>
  <si>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</si>
  <si>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</si>
  <si>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</si>
  <si>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</si>
  <si>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</si>
  <si>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</si>
  <si>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</si>
  <si>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</si>
  <si>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</si>
  <si>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</si>
  <si>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</si>
  <si>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</si>
  <si>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</si>
  <si>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</si>
  <si>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</si>
  <si>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</si>
  <si>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</si>
  <si>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</si>
  <si>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</si>
  <si>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</si>
  <si>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</si>
  <si>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</si>
  <si>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</si>
  <si>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</si>
  <si>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</si>
  <si>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</si>
  <si>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</si>
  <si>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</si>
  <si>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</si>
  <si>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</si>
  <si>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</si>
  <si>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</si>
  <si>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</si>
  <si>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</si>
  <si>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</si>
  <si>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</si>
  <si>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</si>
  <si>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</si>
  <si>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</si>
  <si>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</si>
  <si>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</si>
  <si>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</si>
  <si>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</si>
  <si>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</si>
  <si>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</si>
  <si>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</si>
  <si>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</si>
  <si>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</si>
  <si>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</si>
  <si>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</si>
  <si>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</si>
  <si>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</si>
  <si>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</si>
  <si>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</si>
  <si>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</si>
  <si>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</si>
  <si>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</si>
  <si>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</si>
  <si>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</si>
  <si>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</si>
  <si>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</si>
  <si>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</si>
  <si>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</si>
  <si>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</si>
  <si>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</si>
  <si>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</si>
  <si>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</si>
  <si>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</si>
  <si>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</si>
  <si>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</si>
  <si>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</si>
  <si>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</si>
  <si>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</si>
  <si>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</si>
  <si>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</si>
  <si>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</si>
  <si>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</si>
  <si>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</si>
  <si>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</si>
  <si>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</si>
  <si>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</si>
  <si>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</si>
  <si>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</si>
  <si>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</si>
  <si>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</si>
  <si>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</si>
  <si>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</si>
  <si>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</si>
  <si>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</si>
  <si>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</si>
  <si>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</si>
  <si>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</si>
  <si>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</si>
  <si>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</si>
  <si>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</si>
  <si>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</si>
  <si>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</si>
  <si>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</si>
  <si>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</si>
  <si>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</si>
  <si>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</si>
  <si>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</si>
  <si>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</si>
  <si>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</si>
  <si>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</si>
  <si>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</si>
  <si>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</si>
  <si>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</si>
  <si>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</si>
  <si>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</si>
  <si>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</si>
  <si>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</si>
  <si>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</si>
  <si>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</si>
  <si>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</si>
  <si>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</si>
  <si>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</si>
  <si>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</si>
  <si>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</si>
  <si>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</si>
  <si>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</si>
  <si>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</si>
  <si>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</si>
  <si>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</si>
  <si>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</si>
  <si>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</si>
  <si>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</si>
  <si>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</si>
  <si>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</si>
  <si>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</si>
  <si>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</si>
  <si>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</si>
  <si>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</si>
  <si>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</si>
  <si>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</si>
  <si>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</si>
  <si>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</si>
  <si>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</si>
  <si>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</si>
  <si>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</si>
  <si>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</si>
  <si>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</si>
  <si>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</si>
  <si>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</si>
  <si>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</si>
  <si>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</si>
  <si>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</si>
  <si>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</si>
  <si>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</si>
  <si>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</si>
  <si>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</si>
  <si>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</si>
  <si>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</si>
  <si>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</si>
  <si>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</si>
  <si>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</si>
  <si>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</si>
  <si>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</si>
  <si>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</si>
  <si>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</si>
  <si>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</si>
  <si>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</si>
  <si>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</si>
  <si>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</si>
  <si>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</si>
  <si>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</si>
  <si>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</si>
  <si>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</si>
  <si>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</si>
  <si>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</si>
  <si>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</si>
  <si>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</si>
  <si>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</si>
  <si>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</si>
  <si>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</si>
  <si>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</si>
  <si>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</si>
  <si>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</si>
  <si>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</si>
  <si>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</si>
  <si>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</si>
  <si>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</si>
  <si>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</si>
  <si>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</si>
  <si>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</si>
  <si>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</si>
  <si>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</si>
  <si>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</si>
  <si>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</si>
  <si>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</si>
  <si>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</si>
  <si>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</si>
  <si>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</si>
  <si>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</si>
  <si>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</si>
  <si>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</si>
  <si>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</si>
  <si>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</si>
  <si>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</si>
  <si>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</si>
  <si>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</si>
  <si>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</si>
  <si>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</si>
  <si>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</si>
  <si>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</si>
  <si>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</si>
  <si>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</si>
  <si>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</si>
  <si>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</si>
  <si>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</si>
  <si>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</si>
  <si>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</si>
  <si>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</si>
  <si>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</si>
  <si>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</si>
  <si>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</si>
  <si>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</si>
  <si>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</si>
  <si>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</si>
  <si>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</si>
  <si>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</si>
  <si>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</si>
  <si>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</si>
  <si>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</si>
  <si>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</si>
  <si>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</si>
  <si>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</si>
  <si>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</si>
  <si>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</si>
  <si>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</si>
  <si>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</si>
  <si>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</si>
  <si>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</si>
  <si>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</si>
  <si>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</si>
  <si>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</si>
  <si>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</si>
  <si>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</si>
  <si>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</si>
  <si>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</si>
  <si>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</si>
  <si>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</si>
  <si>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</si>
  <si>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</si>
  <si>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</si>
  <si>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</si>
  <si>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</si>
  <si>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</si>
  <si>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</si>
  <si>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</si>
  <si>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</si>
  <si>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</si>
  <si>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</si>
  <si>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</si>
  <si>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</si>
  <si>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</si>
  <si>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</si>
  <si>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</si>
  <si>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</si>
  <si>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</si>
  <si>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</si>
  <si>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</si>
  <si>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</si>
  <si>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</si>
  <si>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</si>
  <si>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</si>
  <si>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</si>
  <si>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</si>
  <si>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</si>
  <si>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</si>
  <si>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</si>
  <si>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</si>
  <si>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</si>
  <si>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</si>
  <si>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</si>
  <si>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</si>
  <si>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</si>
  <si>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</si>
  <si>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</si>
  <si>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</si>
  <si>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</si>
  <si>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</si>
  <si>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</si>
  <si>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</si>
  <si>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</si>
  <si>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</si>
  <si>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</si>
  <si>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</si>
  <si>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</si>
  <si>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</si>
  <si>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</si>
  <si>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</si>
  <si>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</si>
  <si>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</si>
  <si>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</si>
  <si>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</si>
  <si>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</si>
  <si>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</si>
  <si>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</si>
  <si>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</si>
  <si>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</si>
  <si>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</si>
  <si>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</si>
  <si>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</si>
  <si>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</si>
  <si>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</si>
  <si>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</si>
  <si>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</si>
  <si>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</si>
  <si>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</si>
  <si>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</si>
  <si>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</si>
  <si>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</si>
  <si>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</si>
  <si>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</si>
  <si>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</si>
  <si>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</si>
  <si>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</si>
  <si>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</si>
  <si>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</si>
  <si>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</si>
  <si>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</si>
  <si>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</si>
  <si>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</si>
  <si>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</si>
  <si>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</si>
  <si>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</si>
  <si>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</si>
  <si>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</si>
  <si>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</si>
  <si>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</si>
  <si>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</si>
  <si>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</si>
  <si>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</si>
  <si>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</si>
  <si>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</si>
  <si>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</si>
  <si>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</si>
  <si>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</si>
  <si>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</si>
  <si>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</si>
  <si>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</si>
  <si>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</si>
  <si>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</si>
  <si>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</si>
  <si>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</si>
  <si>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</si>
  <si>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</si>
  <si>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</si>
  <si>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</si>
  <si>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</si>
  <si>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</si>
  <si>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</si>
  <si>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</si>
  <si>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</si>
  <si>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</si>
  <si>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</si>
  <si>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</si>
  <si>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</si>
  <si>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</si>
  <si>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</si>
  <si>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</si>
  <si>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</si>
  <si>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</si>
  <si>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</si>
  <si>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</si>
  <si>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</si>
  <si>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</si>
  <si>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</si>
  <si>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</si>
  <si>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</si>
  <si>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</si>
  <si>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</si>
  <si>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</si>
  <si>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</si>
  <si>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</si>
  <si>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</si>
  <si>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</si>
  <si>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</si>
  <si>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</si>
  <si>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</si>
  <si>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</si>
  <si>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</si>
  <si>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</si>
  <si>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</si>
  <si>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</si>
  <si>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</si>
  <si>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</si>
  <si>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</si>
  <si>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</si>
  <si>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</si>
  <si>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</si>
  <si>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</si>
  <si>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</si>
  <si>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</si>
  <si>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</si>
  <si>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</si>
  <si>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</si>
  <si>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</si>
  <si>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</si>
  <si>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</si>
  <si>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</si>
  <si>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</si>
  <si>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</si>
  <si>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</si>
  <si>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</si>
  <si>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</si>
  <si>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</si>
  <si>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</si>
  <si>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</si>
  <si>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</si>
  <si>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</si>
  <si>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</si>
  <si>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</si>
  <si>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</si>
  <si>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</si>
  <si>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</si>
  <si>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</si>
  <si>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</si>
  <si>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</si>
  <si>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</si>
  <si>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</si>
  <si>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</si>
  <si>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</si>
  <si>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</si>
  <si>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</si>
  <si>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</si>
  <si>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</si>
  <si>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</si>
  <si>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</si>
  <si>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</si>
  <si>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</si>
  <si>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</si>
  <si>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</si>
  <si>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</si>
  <si>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</si>
  <si>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</si>
  <si>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</si>
  <si>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</si>
  <si>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</si>
  <si>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</si>
  <si>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</si>
  <si>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</si>
  <si>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</si>
  <si>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</si>
  <si>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</si>
  <si>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</si>
  <si>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</si>
  <si>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</si>
  <si>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</si>
  <si>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</si>
  <si>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</si>
  <si>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</si>
  <si>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</si>
  <si>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</si>
  <si>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</si>
  <si>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</si>
  <si>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</si>
  <si>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</si>
  <si>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</si>
  <si>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</si>
  <si>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</si>
  <si>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</si>
  <si>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</si>
  <si>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</si>
  <si>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</si>
  <si>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</si>
  <si>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</si>
  <si>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</si>
  <si>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</si>
  <si>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</si>
  <si>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</si>
  <si>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</si>
  <si>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</si>
  <si>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</si>
  <si>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</si>
  <si>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</si>
  <si>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</si>
  <si>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</si>
  <si>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</si>
  <si>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</si>
  <si>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</si>
  <si>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</si>
  <si>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</si>
  <si>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</si>
  <si>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</si>
  <si>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</si>
  <si>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</si>
  <si>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</si>
  <si>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</si>
  <si>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</si>
  <si>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</si>
  <si>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</si>
  <si>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</si>
  <si>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</si>
  <si>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</si>
  <si>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</si>
  <si>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</si>
  <si>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</si>
  <si>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</si>
  <si>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</si>
  <si>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</si>
  <si>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</si>
  <si>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</si>
  <si>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</si>
  <si>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</si>
  <si>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</si>
  <si>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</si>
  <si>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</si>
  <si>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</si>
  <si>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</si>
  <si>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</si>
  <si>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</si>
  <si>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</si>
  <si>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</si>
  <si>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</si>
  <si>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</si>
  <si>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</si>
  <si>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</si>
  <si>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</si>
  <si>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</si>
  <si>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</si>
  <si>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</si>
  <si>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</si>
  <si>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</si>
  <si>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</si>
  <si>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</si>
  <si>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</si>
  <si>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</si>
  <si>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</si>
  <si>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</si>
  <si>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</si>
  <si>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</si>
  <si>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</si>
  <si>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</si>
  <si>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</si>
  <si>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</si>
  <si>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</si>
  <si>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</si>
  <si>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</si>
  <si>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</si>
  <si>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</si>
  <si>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</si>
  <si>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</si>
  <si>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</si>
  <si>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</si>
  <si>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</si>
  <si>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</si>
  <si>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</si>
  <si>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</si>
  <si>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</si>
  <si>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</si>
  <si>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</si>
  <si>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</si>
  <si>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</si>
  <si>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</si>
  <si>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</si>
  <si>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</si>
  <si>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</si>
  <si>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</si>
  <si>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</si>
  <si>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</si>
  <si>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</si>
  <si>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</si>
  <si>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</si>
  <si>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</si>
  <si>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</si>
  <si>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</si>
  <si>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</si>
  <si>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</si>
  <si>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</si>
  <si>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</si>
  <si>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</si>
  <si>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</si>
  <si>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</si>
  <si>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</si>
  <si>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</si>
  <si>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</si>
  <si>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</si>
  <si>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</si>
  <si>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</si>
  <si>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</si>
  <si>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</si>
  <si>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</si>
  <si>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</si>
  <si>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</si>
  <si>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</si>
  <si>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</si>
  <si>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</si>
  <si>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</si>
  <si>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</si>
  <si>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</si>
  <si>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</si>
  <si>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</si>
  <si>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</si>
  <si>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</si>
  <si>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</si>
  <si>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</si>
  <si>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</si>
  <si>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</si>
  <si>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</si>
  <si>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</si>
  <si>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</si>
  <si>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</si>
  <si>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</si>
  <si>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</si>
  <si>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</si>
  <si>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</si>
  <si>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</si>
  <si>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</si>
  <si>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</si>
  <si>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</si>
  <si>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</si>
  <si>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</si>
  <si>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</si>
  <si>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</si>
  <si>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</si>
  <si>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</si>
  <si>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</si>
  <si>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</si>
  <si>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</si>
  <si>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</si>
  <si>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</si>
  <si>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</si>
  <si>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</si>
  <si>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</si>
  <si>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</si>
  <si>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</si>
  <si>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</si>
  <si>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</si>
  <si>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</si>
  <si>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</si>
  <si>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</si>
  <si>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</si>
  <si>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</si>
  <si>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</si>
  <si>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</si>
  <si>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</si>
  <si>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</si>
  <si>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</si>
  <si>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</si>
  <si>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</si>
  <si>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</si>
  <si>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</si>
  <si>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</si>
  <si>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</si>
  <si>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</si>
  <si>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</si>
  <si>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</si>
  <si>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</si>
  <si>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</si>
  <si>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</si>
  <si>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</si>
  <si>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</si>
  <si>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</si>
  <si>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</si>
  <si>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</si>
  <si>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</si>
  <si>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</si>
  <si>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</si>
  <si>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</si>
  <si>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</si>
  <si>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</si>
  <si>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</si>
  <si>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</si>
  <si>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</si>
  <si>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</si>
  <si>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</si>
  <si>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</si>
  <si>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</si>
  <si>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</si>
  <si>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</si>
  <si>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</si>
  <si>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</si>
  <si>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</si>
  <si>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</si>
  <si>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</si>
  <si>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</si>
  <si>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</si>
  <si>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</si>
  <si>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</si>
  <si>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</si>
  <si>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</si>
  <si>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</si>
  <si>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</si>
  <si>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</si>
  <si>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</si>
  <si>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</si>
  <si>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</si>
  <si>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</si>
  <si>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</si>
  <si>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</si>
  <si>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</si>
  <si>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</si>
  <si>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</si>
  <si>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</si>
  <si>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</si>
  <si>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</si>
  <si>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</si>
  <si>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</si>
  <si>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</si>
  <si>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</si>
  <si>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</si>
  <si>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</si>
  <si>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</si>
  <si>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</si>
  <si>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</si>
  <si>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</si>
  <si>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</si>
  <si>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</si>
  <si>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</si>
  <si>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</si>
  <si>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</si>
  <si>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</si>
  <si>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</si>
  <si>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</si>
  <si>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</si>
  <si>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</si>
  <si>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</si>
  <si>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</si>
  <si>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</si>
  <si>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</si>
  <si>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</si>
  <si>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</si>
  <si>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</si>
  <si>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</si>
  <si>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</si>
  <si>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</si>
  <si>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</si>
  <si>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</si>
  <si>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</si>
  <si>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</si>
  <si>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</si>
  <si>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</si>
  <si>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</si>
  <si>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</si>
  <si>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</si>
  <si>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</si>
  <si>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</si>
  <si>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</si>
  <si>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</si>
  <si>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</si>
  <si>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</si>
  <si>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</si>
  <si>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</si>
  <si>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</si>
  <si>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</si>
  <si>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</si>
  <si>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</si>
  <si>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</si>
  <si>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</si>
  <si>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</si>
  <si>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</si>
  <si>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</si>
  <si>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</si>
  <si>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</si>
  <si>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</si>
  <si>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</si>
  <si>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</si>
  <si>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</si>
  <si>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</si>
  <si>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</si>
  <si>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</si>
  <si>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</si>
  <si>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</si>
  <si>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</si>
  <si>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</si>
  <si>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</si>
  <si>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</si>
  <si>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</si>
  <si>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</si>
  <si>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</si>
  <si>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</si>
  <si>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</si>
  <si>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</si>
  <si>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</si>
  <si>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</si>
  <si>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</si>
  <si>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</si>
  <si>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</si>
  <si>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</si>
  <si>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</si>
  <si>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</si>
  <si>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</si>
  <si>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</si>
  <si>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</si>
  <si>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</si>
  <si>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</si>
  <si>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</si>
  <si>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</si>
  <si>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</si>
  <si>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</si>
  <si>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</si>
  <si>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</si>
  <si>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</si>
  <si>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</si>
  <si>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</si>
  <si>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</si>
  <si>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</si>
  <si>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</si>
  <si>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</si>
  <si>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</si>
  <si>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</si>
  <si>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</si>
  <si>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</si>
  <si>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</si>
  <si>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</si>
  <si>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</si>
  <si>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</si>
  <si>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</si>
  <si>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</si>
  <si>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</si>
  <si>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</si>
  <si>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</si>
  <si>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</si>
  <si>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</si>
  <si>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</si>
  <si>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</si>
  <si>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</si>
  <si>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</si>
  <si>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</si>
  <si>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</si>
  <si>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</si>
  <si>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</si>
  <si>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</si>
  <si>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</si>
  <si>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</si>
  <si>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</si>
  <si>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</si>
  <si>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</si>
  <si>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</si>
  <si>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</si>
  <si>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</si>
  <si>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</si>
  <si>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</si>
  <si>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</si>
  <si>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</si>
  <si>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</si>
  <si>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</si>
  <si>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</si>
  <si>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</si>
  <si>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</si>
  <si>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</si>
  <si>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</si>
  <si>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</si>
  <si>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</si>
  <si>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</si>
  <si>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</si>
  <si>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</si>
  <si>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</si>
  <si>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</si>
  <si>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</si>
  <si>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</si>
  <si>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</si>
  <si>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</si>
  <si>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</si>
  <si>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</si>
  <si>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</si>
  <si>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</si>
  <si>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</si>
  <si>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</si>
  <si>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</si>
  <si>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</si>
  <si>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</si>
  <si>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</si>
  <si>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</si>
  <si>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</si>
  <si>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</si>
  <si>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</si>
  <si>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</si>
  <si>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</si>
  <si>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</si>
  <si>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</si>
  <si>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</si>
  <si>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</si>
  <si>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</si>
  <si>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</si>
  <si>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</si>
  <si>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</si>
  <si>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</si>
  <si>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</si>
  <si>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</si>
  <si>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</si>
  <si>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</si>
  <si>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</si>
  <si>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</si>
  <si>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</si>
  <si>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</si>
  <si>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</si>
  <si>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</si>
  <si>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</si>
  <si>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</si>
  <si>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</si>
  <si>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</si>
  <si>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</si>
  <si>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</si>
  <si>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</si>
  <si>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</si>
  <si>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</si>
  <si>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</si>
  <si>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</si>
  <si>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</si>
  <si>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</si>
  <si>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</si>
  <si>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</si>
  <si>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</si>
  <si>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</si>
  <si>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</si>
  <si>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</si>
  <si>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</si>
  <si>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</si>
  <si>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</si>
  <si>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</si>
  <si>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</si>
  <si>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</si>
  <si>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</si>
  <si>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</si>
  <si>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</si>
  <si>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</si>
  <si>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</si>
  <si>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</si>
  <si>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</si>
  <si>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</si>
  <si>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</si>
  <si>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</si>
  <si>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</si>
  <si>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</si>
  <si>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</si>
  <si>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</si>
  <si>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</si>
  <si>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</si>
  <si>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</si>
  <si>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</si>
  <si>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</si>
  <si>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</si>
  <si>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</si>
  <si>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</si>
  <si>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</si>
  <si>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</si>
  <si>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</si>
  <si>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</si>
  <si>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</si>
  <si>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</si>
  <si>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</si>
  <si>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</si>
  <si>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</si>
  <si>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</si>
  <si>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</si>
  <si>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</si>
  <si>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</si>
  <si>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</si>
  <si>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</si>
  <si>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</si>
  <si>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</si>
  <si>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</si>
  <si>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</si>
  <si>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</si>
  <si>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</si>
  <si>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</si>
  <si>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</si>
  <si>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</si>
  <si>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</si>
  <si>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</si>
  <si>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</si>
  <si>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</si>
  <si>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</si>
  <si>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</si>
  <si>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</si>
  <si>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</si>
  <si>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</si>
  <si>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</si>
  <si>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</si>
  <si>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</si>
  <si>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</si>
  <si>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</si>
  <si>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</si>
  <si>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</si>
  <si>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</si>
  <si>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</si>
  <si>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</si>
  <si>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</si>
  <si>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</si>
  <si>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</si>
  <si>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</si>
  <si>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</si>
  <si>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</si>
  <si>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</si>
  <si>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</si>
  <si>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</si>
  <si>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</si>
  <si>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</si>
  <si>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</si>
  <si>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</si>
  <si>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</si>
  <si>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</si>
  <si>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</si>
  <si>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</si>
  <si>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</si>
  <si>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</si>
  <si>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</si>
  <si>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</si>
  <si>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</si>
  <si>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</si>
  <si>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</si>
  <si>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</si>
  <si>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</si>
  <si>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</si>
  <si>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</si>
  <si>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</si>
  <si>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</si>
  <si>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</si>
  <si>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</si>
  <si>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</si>
  <si>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</si>
  <si>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</si>
  <si>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</si>
  <si>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</si>
  <si>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</si>
  <si>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</si>
  <si>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</si>
  <si>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</si>
  <si>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</si>
  <si>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</si>
  <si>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</si>
  <si>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</si>
  <si>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</si>
  <si>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</si>
  <si>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</si>
  <si>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</si>
  <si>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</si>
  <si>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</si>
  <si>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</si>
  <si>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</si>
  <si>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</si>
  <si>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</si>
  <si>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</si>
  <si>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</si>
  <si>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</si>
  <si>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</si>
  <si>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</si>
  <si>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</si>
  <si>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</si>
  <si>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</si>
  <si>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</si>
  <si>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</si>
  <si>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</si>
  <si>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</si>
  <si>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</si>
  <si>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</si>
  <si>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</si>
  <si>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</si>
  <si>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</si>
  <si>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</si>
  <si>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</si>
  <si>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</si>
  <si>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</si>
  <si>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</si>
  <si>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</si>
  <si>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</si>
  <si>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</si>
  <si>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</si>
  <si>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</si>
  <si>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</si>
  <si>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</si>
  <si>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</si>
  <si>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</si>
  <si>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</si>
  <si>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</si>
  <si>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</si>
  <si>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</si>
  <si>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</si>
  <si>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</si>
  <si>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</si>
  <si>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</si>
  <si>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</si>
  <si>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</si>
  <si>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</si>
  <si>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</si>
  <si>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</si>
  <si>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</si>
  <si>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</si>
  <si>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</si>
  <si>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</si>
  <si>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</si>
  <si>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</si>
  <si>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</si>
  <si>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</si>
  <si>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</si>
  <si>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</si>
  <si>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</si>
  <si>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</si>
  <si>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</si>
  <si>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</si>
  <si>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</si>
  <si>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</si>
  <si>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</si>
  <si>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</si>
  <si>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</si>
  <si>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</si>
  <si>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</si>
  <si>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</si>
  <si>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</si>
  <si>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</si>
  <si>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</si>
  <si>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</si>
  <si>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</si>
  <si>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</si>
  <si>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</si>
  <si>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</si>
  <si>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</si>
  <si>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</si>
  <si>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</si>
  <si>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</si>
  <si>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</si>
  <si>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</si>
  <si>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</si>
  <si>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</si>
  <si>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</si>
  <si>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</si>
  <si>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</si>
  <si>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</si>
  <si>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</si>
  <si>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</si>
  <si>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</si>
  <si>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</si>
  <si>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</si>
  <si>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</si>
  <si>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</si>
  <si>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</si>
  <si>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</si>
  <si>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</si>
  <si>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</si>
  <si>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</si>
  <si>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</si>
  <si>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</si>
  <si>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</si>
  <si>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</si>
  <si>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</si>
  <si>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</si>
  <si>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</si>
  <si>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</si>
  <si>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</si>
  <si>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</si>
  <si>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</si>
  <si>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</si>
  <si>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</si>
  <si>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</si>
  <si>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</si>
  <si>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</si>
  <si>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</si>
  <si>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</si>
  <si>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</si>
  <si>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</si>
  <si>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</si>
  <si>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</si>
  <si>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</si>
  <si>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</si>
  <si>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</si>
  <si>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</si>
  <si>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</si>
  <si>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</si>
  <si>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</si>
  <si>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</si>
  <si>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</si>
  <si>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</si>
  <si>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</si>
  <si>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</si>
  <si>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</si>
  <si>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</si>
  <si>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</si>
  <si>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</si>
  <si>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</si>
  <si>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</si>
  <si>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</si>
  <si>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</si>
  <si>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</si>
  <si>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</si>
  <si>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</si>
  <si>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</si>
  <si>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</si>
  <si>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</si>
  <si>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</si>
  <si>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</si>
  <si>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</si>
  <si>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</si>
  <si>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</si>
  <si>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</si>
  <si>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</si>
  <si>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</si>
  <si>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</si>
  <si>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</si>
  <si>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</si>
  <si>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</si>
  <si>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</si>
  <si>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</si>
  <si>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</si>
  <si>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</si>
  <si>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</si>
  <si>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</si>
  <si>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</si>
  <si>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</si>
  <si>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</si>
  <si>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</si>
  <si>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</si>
  <si>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</si>
  <si>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</si>
  <si>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</si>
  <si>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</si>
  <si>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</si>
  <si>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</si>
  <si>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</si>
  <si>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</si>
  <si>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</si>
  <si>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</si>
  <si>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</si>
  <si>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</si>
  <si>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</si>
  <si>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</si>
  <si>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</si>
  <si>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</si>
  <si>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</si>
  <si>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</si>
  <si>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</si>
  <si>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</si>
  <si>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</si>
  <si>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</si>
  <si>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</si>
  <si>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</si>
  <si>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</si>
  <si>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</si>
  <si>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</si>
  <si>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</si>
  <si>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</si>
  <si>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</si>
  <si>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</si>
  <si>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</si>
  <si>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</si>
  <si>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</si>
  <si>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</si>
  <si>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</si>
  <si>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</si>
  <si>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</si>
  <si>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</si>
  <si>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</si>
  <si>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</si>
  <si>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</si>
  <si>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</si>
  <si>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</si>
  <si>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</si>
  <si>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</si>
  <si>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</si>
  <si>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</si>
  <si>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</si>
  <si>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</si>
  <si>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</si>
  <si>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</si>
  <si>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</si>
  <si>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</si>
  <si>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</si>
  <si>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</si>
  <si>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</si>
  <si>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</si>
  <si>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</si>
  <si>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</si>
  <si>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</si>
  <si>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</si>
  <si>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</si>
  <si>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</si>
  <si>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</si>
  <si>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</si>
  <si>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</si>
  <si>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</si>
  <si>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</si>
  <si>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</si>
  <si>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</si>
  <si>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</si>
  <si>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</si>
  <si>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</si>
  <si>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</si>
  <si>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</si>
  <si>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</si>
  <si>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</si>
  <si>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</si>
  <si>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</si>
  <si>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</si>
  <si>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</si>
  <si>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</si>
  <si>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</si>
  <si>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</si>
  <si>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</si>
  <si>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</si>
  <si>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</si>
  <si>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</si>
  <si>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</si>
  <si>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</si>
  <si>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</si>
  <si>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</si>
  <si>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</si>
  <si>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</si>
  <si>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</si>
  <si>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</si>
  <si>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</si>
  <si>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</si>
  <si>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</si>
  <si>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</si>
  <si>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</si>
  <si>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</si>
  <si>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</si>
  <si>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</si>
  <si>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</si>
  <si>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</si>
  <si>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</si>
  <si>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</si>
  <si>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</si>
  <si>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</si>
  <si>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</si>
  <si>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</si>
  <si>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</si>
  <si>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</si>
  <si>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</si>
  <si>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</si>
  <si>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</si>
  <si>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</si>
  <si>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</si>
  <si>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</si>
  <si>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</si>
  <si>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</si>
  <si>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</si>
  <si>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</si>
  <si>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</si>
  <si>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</si>
  <si>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</si>
  <si>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</si>
  <si>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</si>
  <si>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</si>
  <si>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</si>
  <si>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</si>
  <si>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</si>
  <si>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</si>
  <si>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</si>
  <si>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</si>
  <si>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</si>
  <si>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</si>
  <si>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</si>
  <si>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</si>
  <si>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</si>
  <si>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</si>
  <si>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</si>
  <si>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</si>
  <si>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</si>
  <si>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</si>
  <si>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</si>
  <si>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</si>
  <si>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</si>
  <si>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</si>
  <si>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</si>
  <si>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</si>
  <si>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</si>
  <si>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</si>
  <si>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</si>
  <si>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</si>
  <si>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</si>
  <si>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</si>
  <si>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</si>
  <si>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</si>
  <si>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</si>
  <si>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</si>
  <si>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</si>
  <si>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</si>
  <si>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</si>
  <si>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</si>
  <si>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</si>
  <si>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</si>
  <si>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</si>
  <si>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</si>
  <si>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</si>
  <si>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</si>
  <si>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</si>
  <si>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</si>
  <si>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</si>
  <si>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</si>
  <si>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</si>
  <si>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</si>
  <si>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</si>
  <si>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</si>
  <si>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</si>
  <si>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</si>
  <si>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</si>
  <si>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</si>
  <si>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</si>
  <si>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</si>
  <si>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</si>
  <si>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</si>
  <si>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</si>
  <si>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</si>
  <si>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</si>
  <si>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</si>
  <si>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</si>
  <si>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</si>
  <si>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</si>
  <si>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</si>
  <si>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</si>
  <si>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</si>
  <si>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</si>
  <si>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</si>
  <si>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</si>
  <si>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</si>
  <si>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</si>
  <si>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</si>
  <si>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</si>
  <si>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</si>
  <si>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</si>
  <si>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</si>
  <si>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</si>
  <si>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</si>
  <si>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</si>
  <si>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</si>
  <si>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</si>
  <si>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</si>
  <si>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</si>
  <si>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</si>
  <si>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</si>
  <si>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</si>
  <si>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</si>
  <si>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</si>
  <si>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</si>
  <si>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</si>
  <si>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</si>
  <si>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</si>
  <si>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</si>
  <si>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</si>
  <si>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</si>
  <si>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</si>
  <si>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</si>
  <si>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</si>
  <si>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</si>
  <si>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</si>
  <si>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</si>
  <si>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</si>
  <si>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</si>
  <si>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</si>
  <si>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</si>
  <si>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</si>
  <si>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</si>
  <si>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</si>
  <si>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</si>
  <si>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</si>
  <si>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</si>
  <si>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</si>
  <si>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</si>
  <si>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</si>
  <si>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</si>
  <si>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</si>
  <si>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</si>
  <si>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</si>
  <si>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</si>
  <si>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</si>
  <si>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</si>
  <si>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</si>
  <si>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</si>
  <si>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</si>
  <si>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</si>
  <si>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</si>
  <si>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</si>
  <si>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</si>
  <si>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</si>
  <si>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</si>
  <si>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</si>
  <si>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</si>
  <si>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</si>
  <si>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</si>
  <si>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</si>
  <si>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</si>
  <si>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</si>
  <si>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</si>
  <si>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</si>
  <si>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</si>
  <si>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</si>
  <si>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</si>
  <si>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</si>
  <si>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</si>
  <si>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</si>
  <si>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</si>
  <si>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</si>
  <si>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</si>
  <si>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</si>
  <si>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</si>
  <si>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</si>
  <si>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</si>
  <si>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</si>
  <si>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</si>
  <si>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</si>
  <si>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</si>
  <si>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</si>
  <si>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</si>
  <si>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</si>
  <si>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</si>
  <si>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</si>
  <si>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</si>
  <si>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</si>
  <si>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</si>
  <si>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</si>
  <si>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</si>
  <si>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</si>
  <si>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</si>
  <si>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</si>
  <si>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</si>
  <si>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</si>
  <si>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</si>
  <si>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</si>
  <si>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</si>
  <si>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</si>
  <si>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</si>
  <si>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</si>
  <si>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</si>
  <si>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</si>
  <si>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</si>
  <si>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</si>
  <si>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</si>
  <si>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</si>
  <si>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</si>
  <si>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</si>
  <si>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</si>
  <si>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</si>
  <si>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</si>
  <si>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</si>
  <si>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</si>
  <si>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</si>
  <si>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</si>
  <si>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</si>
  <si>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</si>
  <si>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</si>
  <si>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</si>
  <si>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</si>
  <si>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</si>
  <si>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</si>
  <si>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</si>
  <si>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</si>
  <si>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</si>
  <si>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</si>
  <si>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</si>
  <si>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</si>
  <si>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</si>
  <si>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</si>
  <si>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</si>
  <si>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</si>
  <si>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</si>
  <si>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</si>
  <si>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</si>
  <si>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</si>
  <si>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</si>
  <si>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</si>
  <si>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</si>
  <si>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</si>
  <si>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</si>
  <si>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</si>
  <si>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</si>
  <si>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</si>
  <si>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</si>
  <si>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</si>
  <si>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</si>
  <si>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</si>
  <si>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</si>
  <si>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</si>
  <si>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</si>
  <si>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</si>
  <si>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</si>
  <si>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</si>
  <si>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</si>
  <si>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</si>
  <si>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</si>
  <si>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</si>
  <si>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</si>
  <si>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</si>
  <si>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</si>
  <si>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</si>
  <si>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</si>
  <si>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</si>
  <si>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</si>
  <si>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</si>
  <si>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</si>
  <si>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</si>
  <si>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</si>
  <si>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</si>
  <si>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</si>
  <si>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</si>
  <si>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</si>
  <si>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</si>
  <si>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</si>
  <si>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</si>
  <si>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</si>
  <si>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</si>
  <si>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</si>
  <si>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</si>
  <si>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</si>
  <si>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</si>
  <si>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</si>
  <si>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</si>
  <si>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</si>
  <si>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</si>
  <si>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</si>
  <si>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</si>
  <si>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</si>
  <si>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</si>
  <si>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</si>
  <si>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</si>
  <si>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</si>
  <si>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</si>
  <si>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</si>
  <si>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</si>
  <si>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</si>
  <si>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</si>
  <si>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</si>
  <si>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</si>
  <si>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</si>
  <si>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</si>
  <si>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</si>
  <si>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</si>
  <si>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</si>
  <si>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</si>
  <si>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</si>
  <si>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</si>
  <si>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</si>
  <si>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</si>
  <si>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</si>
  <si>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</si>
  <si>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</si>
  <si>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</si>
  <si>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</si>
  <si>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</si>
  <si>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</si>
  <si>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</si>
  <si>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</si>
  <si>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</si>
  <si>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</si>
  <si>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</si>
  <si>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</si>
  <si>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</si>
  <si>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</si>
  <si>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</si>
  <si>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</si>
  <si>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</si>
  <si>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</si>
  <si>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</si>
  <si>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</si>
  <si>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</si>
  <si>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</si>
  <si>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</si>
  <si>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</si>
  <si>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</si>
  <si>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</si>
  <si>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</si>
  <si>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</si>
  <si>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</si>
  <si>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</si>
  <si>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</si>
  <si>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</si>
  <si>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</si>
  <si>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</si>
  <si>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</si>
  <si>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</si>
  <si>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</si>
  <si>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</si>
  <si>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</si>
  <si>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</si>
  <si>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</si>
  <si>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</si>
  <si>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</si>
  <si>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</si>
  <si>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</si>
  <si>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</si>
  <si>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</si>
  <si>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</si>
  <si>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</si>
  <si>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</si>
  <si>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</si>
  <si>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</si>
  <si>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</si>
  <si>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</si>
  <si>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</si>
  <si>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</si>
  <si>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</si>
  <si>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</si>
  <si>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</si>
  <si>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</si>
  <si>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</si>
  <si>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</si>
  <si>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</si>
  <si>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</si>
  <si>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</si>
  <si>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</si>
  <si>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</si>
  <si>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</si>
  <si>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</si>
  <si>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</si>
  <si>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</si>
  <si>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</si>
  <si>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</si>
  <si>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</si>
  <si>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</si>
  <si>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</si>
  <si>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</si>
  <si>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</si>
  <si>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</si>
  <si>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</si>
  <si>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</si>
  <si>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</si>
  <si>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</si>
  <si>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</si>
  <si>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</si>
  <si>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</si>
  <si>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</si>
  <si>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</si>
  <si>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</si>
  <si>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</si>
  <si>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</si>
  <si>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</si>
  <si>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</si>
  <si>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</si>
  <si>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</si>
  <si>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</si>
  <si>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</si>
  <si>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</si>
  <si>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</si>
  <si>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</si>
  <si>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</si>
  <si>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</si>
  <si>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</si>
  <si>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</si>
  <si>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</si>
  <si>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</si>
  <si>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</si>
  <si>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</si>
  <si>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</si>
  <si>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</si>
  <si>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</si>
  <si>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</si>
  <si>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</si>
  <si>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</si>
  <si>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</si>
  <si>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</si>
  <si>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</si>
  <si>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</si>
  <si>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</si>
  <si>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</si>
  <si>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</si>
  <si>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</si>
  <si>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</si>
  <si>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</si>
  <si>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</si>
  <si>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</si>
  <si>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</si>
  <si>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</si>
  <si>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</si>
  <si>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</si>
  <si>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</si>
  <si>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</si>
  <si>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</si>
  <si>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</si>
  <si>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</si>
  <si>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</si>
  <si>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</si>
  <si>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</si>
  <si>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</si>
  <si>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</si>
  <si>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</si>
  <si>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</si>
  <si>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</si>
  <si>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</si>
  <si>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</si>
  <si>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</si>
  <si>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</si>
  <si>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</si>
  <si>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</si>
  <si>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</si>
  <si>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</si>
  <si>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</si>
  <si>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</si>
  <si>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</si>
  <si>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</si>
  <si>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</si>
  <si>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</si>
  <si>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</si>
  <si>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</si>
  <si>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</si>
  <si>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</si>
  <si>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</si>
  <si>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</si>
  <si>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</si>
  <si>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</si>
  <si>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</si>
  <si>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</si>
  <si>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</si>
  <si>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</si>
  <si>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</si>
  <si>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</si>
  <si>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</si>
  <si>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</si>
  <si>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</si>
  <si>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</si>
  <si>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</si>
  <si>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</si>
  <si>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</si>
  <si>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</si>
  <si>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</si>
  <si>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</si>
  <si>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</si>
  <si>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</si>
  <si>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</si>
  <si>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</si>
  <si>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</si>
  <si>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</si>
  <si>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</si>
  <si>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</si>
  <si>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</si>
  <si>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</si>
  <si>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</si>
  <si>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</si>
  <si>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</si>
  <si>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</si>
  <si>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</si>
  <si>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</si>
  <si>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</si>
  <si>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</si>
  <si>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</si>
  <si>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</si>
  <si>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</si>
  <si>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</si>
  <si>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</si>
  <si>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</si>
  <si>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</si>
  <si>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</si>
  <si>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</si>
  <si>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</si>
  <si>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</si>
  <si>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</si>
  <si>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</si>
  <si>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</si>
  <si>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</si>
  <si>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</si>
  <si>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</si>
  <si>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</si>
  <si>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</si>
  <si>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</si>
  <si>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</si>
  <si>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</si>
  <si>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</si>
  <si>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</si>
  <si>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</si>
  <si>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</si>
  <si>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</si>
  <si>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</si>
  <si>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</si>
  <si>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</si>
  <si>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</si>
  <si>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</si>
  <si>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</si>
  <si>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</si>
  <si>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</si>
  <si>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</si>
  <si>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</si>
  <si>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</si>
  <si>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</si>
  <si>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</si>
  <si>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</si>
  <si>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</si>
  <si>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</si>
  <si>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</si>
  <si>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</si>
  <si>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</si>
  <si>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</si>
  <si>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</si>
  <si>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</si>
  <si>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</si>
  <si>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</si>
  <si>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</si>
  <si>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</si>
  <si>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</si>
  <si>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</si>
  <si>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</si>
  <si>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</si>
  <si>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</si>
  <si>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</si>
  <si>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</si>
  <si>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</si>
  <si>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</si>
  <si>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</si>
  <si>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</si>
  <si>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</si>
  <si>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</si>
  <si>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</si>
  <si>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</si>
  <si>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</si>
  <si>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</si>
  <si>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</si>
  <si>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</si>
  <si>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</si>
  <si>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</si>
  <si>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</si>
  <si>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</si>
  <si>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</si>
  <si>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</si>
  <si>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</si>
  <si>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</si>
  <si>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</si>
  <si>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</si>
  <si>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</si>
  <si>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</si>
  <si>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</si>
  <si>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</si>
  <si>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</si>
  <si>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</si>
  <si>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</si>
  <si>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</si>
  <si>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</si>
  <si>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</si>
  <si>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</si>
  <si>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</si>
  <si>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</si>
  <si>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</si>
  <si>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</si>
  <si>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</si>
  <si>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</si>
  <si>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</si>
  <si>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</si>
  <si>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</si>
  <si>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</si>
  <si>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</si>
  <si>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</si>
  <si>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</si>
  <si>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</si>
  <si>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</si>
  <si>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</si>
  <si>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</si>
  <si>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</si>
  <si>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</si>
  <si>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</si>
  <si>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</si>
  <si>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</si>
  <si>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</si>
  <si>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</si>
  <si>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</si>
  <si>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</si>
  <si>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</si>
  <si>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</si>
  <si>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</si>
  <si>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</si>
  <si>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</si>
  <si>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</si>
  <si>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</si>
  <si>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</si>
  <si>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</si>
  <si>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</si>
  <si>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</si>
  <si>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</si>
  <si>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</si>
  <si>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</si>
  <si>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</si>
  <si>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</si>
  <si>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</si>
  <si>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</si>
  <si>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</si>
  <si>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</si>
  <si>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</si>
  <si>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</si>
  <si>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</si>
  <si>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</si>
  <si>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</si>
  <si>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</si>
  <si>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</si>
  <si>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</si>
  <si>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</si>
  <si>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</si>
  <si>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</si>
  <si>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</si>
  <si>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</si>
  <si>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</si>
  <si>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</si>
  <si>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</si>
  <si>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</si>
  <si>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</si>
  <si>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</si>
  <si>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</si>
  <si>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</si>
  <si>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</si>
  <si>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</si>
  <si>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</si>
  <si>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</si>
  <si>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</si>
  <si>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</si>
  <si>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</si>
  <si>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</si>
  <si>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</si>
  <si>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</si>
  <si>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</si>
  <si>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</si>
  <si>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</si>
  <si>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</si>
  <si>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</si>
  <si>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</si>
  <si>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</si>
  <si>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</si>
  <si>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</si>
  <si>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</si>
  <si>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</si>
  <si>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</si>
  <si>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</si>
  <si>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</si>
  <si>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</si>
  <si>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</si>
  <si>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</si>
  <si>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</si>
  <si>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</si>
  <si>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</si>
  <si>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</si>
  <si>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</si>
  <si>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</si>
  <si>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</si>
  <si>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</si>
  <si>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</si>
  <si>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</si>
  <si>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</si>
  <si>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</si>
  <si>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</si>
  <si>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</si>
  <si>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</si>
  <si>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</si>
  <si>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</si>
  <si>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</si>
  <si>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</si>
  <si>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</si>
  <si>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</si>
  <si>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</si>
  <si>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</si>
  <si>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</si>
  <si>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</si>
  <si>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</si>
  <si>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</si>
  <si>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</si>
  <si>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</si>
  <si>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</si>
  <si>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</si>
  <si>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</si>
  <si>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</si>
  <si>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</si>
  <si>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</si>
  <si>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</si>
  <si>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</si>
  <si>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</si>
  <si>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</si>
  <si>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</si>
  <si>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</si>
  <si>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</si>
  <si>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</si>
  <si>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</si>
  <si>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</si>
  <si>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</si>
  <si>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</si>
  <si>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</si>
  <si>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</si>
  <si>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</si>
  <si>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</si>
  <si>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</si>
  <si>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</si>
  <si>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</si>
  <si>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</si>
  <si>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</si>
  <si>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</si>
  <si>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</si>
  <si>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</si>
  <si>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</si>
  <si>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</si>
  <si>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</si>
  <si>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</si>
  <si>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</si>
  <si>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</si>
  <si>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</si>
  <si>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</si>
  <si>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</si>
  <si>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</si>
  <si>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</si>
  <si>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</si>
  <si>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</si>
  <si>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</si>
  <si>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</si>
  <si>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</si>
  <si>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</si>
  <si>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</si>
  <si>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</si>
  <si>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</si>
  <si>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</si>
  <si>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</si>
  <si>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</si>
  <si>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</si>
  <si>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</si>
  <si>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</si>
  <si>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</si>
  <si>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</si>
  <si>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</si>
  <si>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</si>
  <si>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</si>
  <si>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</si>
  <si>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</si>
  <si>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</si>
  <si>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</si>
  <si>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</si>
  <si>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</si>
  <si>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</si>
  <si>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</si>
  <si>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</si>
  <si>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</si>
  <si>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</si>
  <si>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</si>
  <si>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</si>
  <si>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</si>
  <si>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</si>
  <si>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</si>
  <si>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</si>
  <si>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</si>
  <si>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</si>
  <si>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</si>
  <si>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</si>
  <si>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</si>
  <si>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</si>
  <si>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</si>
  <si>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</si>
  <si>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</si>
  <si>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</si>
  <si>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</si>
  <si>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</si>
  <si>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</si>
  <si>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</si>
  <si>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</si>
  <si>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</si>
  <si>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</si>
  <si>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</si>
  <si>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</si>
  <si>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</si>
  <si>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</si>
  <si>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</si>
  <si>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</si>
  <si>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</si>
  <si>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</si>
  <si>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</si>
  <si>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</si>
  <si>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</si>
  <si>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</si>
  <si>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</si>
  <si>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</si>
  <si>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</si>
  <si>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</si>
  <si>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</si>
  <si>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</si>
  <si>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</si>
  <si>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</si>
  <si>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</si>
  <si>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</si>
  <si>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</si>
  <si>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</si>
  <si>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</si>
  <si>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</si>
  <si>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</si>
  <si>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</si>
  <si>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</si>
  <si>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</si>
  <si>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</si>
  <si>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</si>
  <si>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</si>
  <si>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</si>
  <si>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</si>
  <si>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</si>
  <si>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</si>
  <si>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</si>
  <si>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</si>
  <si>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</si>
  <si>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</si>
  <si>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</si>
  <si>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</si>
  <si>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</si>
  <si>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</si>
  <si>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</si>
  <si>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</si>
  <si>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</si>
  <si>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</si>
  <si>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</si>
  <si>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</si>
  <si>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</si>
  <si>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</si>
  <si>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</si>
  <si>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</si>
  <si>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</si>
  <si>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</si>
  <si>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</si>
  <si>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</si>
  <si>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</si>
  <si>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</si>
  <si>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</si>
  <si>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</si>
  <si>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</si>
  <si>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</si>
  <si>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</si>
  <si>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</si>
  <si>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</si>
  <si>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</si>
  <si>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</si>
  <si>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</si>
  <si>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</si>
  <si>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</si>
  <si>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</si>
  <si>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</si>
  <si>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</si>
  <si>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</si>
  <si>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</si>
  <si>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</si>
  <si>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</si>
  <si>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</si>
  <si>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</si>
  <si>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</si>
  <si>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</si>
  <si>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</si>
  <si>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</si>
  <si>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</si>
  <si>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</si>
  <si>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</si>
  <si>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</si>
  <si>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</si>
  <si>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</si>
  <si>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</si>
  <si>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</si>
  <si>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</si>
  <si>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</si>
  <si>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</si>
  <si>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</si>
  <si>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</si>
  <si>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</si>
  <si>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</si>
  <si>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</si>
  <si>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</si>
  <si>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</si>
  <si>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</si>
  <si>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</si>
  <si>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</si>
  <si>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</si>
  <si>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</si>
  <si>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</si>
  <si>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</si>
  <si>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</si>
  <si>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</si>
  <si>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</si>
  <si>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</si>
  <si>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</si>
  <si>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</si>
  <si>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</si>
  <si>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</si>
  <si>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</si>
  <si>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</si>
  <si>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</si>
  <si>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</si>
  <si>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</si>
  <si>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</si>
  <si>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</si>
  <si>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</si>
  <si>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</si>
  <si>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</si>
  <si>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</si>
  <si>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</si>
  <si>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</si>
  <si>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</si>
  <si>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</si>
  <si>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</si>
  <si>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</si>
  <si>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</si>
  <si>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</si>
  <si>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</si>
  <si>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</si>
  <si>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</si>
  <si>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</si>
  <si>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</si>
  <si>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</si>
  <si>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</si>
  <si>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</si>
  <si>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</si>
  <si>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</si>
  <si>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</si>
  <si>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</si>
  <si>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</si>
  <si>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</si>
  <si>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</si>
  <si>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</si>
  <si>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</si>
  <si>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</si>
  <si>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</si>
  <si>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</si>
  <si>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</si>
  <si>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</si>
  <si>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</si>
  <si>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</si>
  <si>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</si>
  <si>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</si>
  <si>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</si>
  <si>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</si>
  <si>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</si>
  <si>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</si>
  <si>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</si>
  <si>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</si>
  <si>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</si>
  <si>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</si>
  <si>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</si>
  <si>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</si>
  <si>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</si>
  <si>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</si>
  <si>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</si>
  <si>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</si>
  <si>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</si>
  <si>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</si>
  <si>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</si>
  <si>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</si>
  <si>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</si>
  <si>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</si>
  <si>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</si>
  <si>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</si>
  <si>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</si>
  <si>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</si>
  <si>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</si>
  <si>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</si>
  <si>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</si>
  <si>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</si>
  <si>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</si>
  <si>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</si>
  <si>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</si>
  <si>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</si>
  <si>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</si>
  <si>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</si>
  <si>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</si>
  <si>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</si>
  <si>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</si>
  <si>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</si>
  <si>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</si>
  <si>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</si>
  <si>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</si>
  <si>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</si>
  <si>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</si>
  <si>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</si>
  <si>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</si>
  <si>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</si>
  <si>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</si>
  <si>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</si>
  <si>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</si>
  <si>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</si>
  <si>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</si>
  <si>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</si>
  <si>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</si>
  <si>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</si>
  <si>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</si>
  <si>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</si>
  <si>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</si>
  <si>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</si>
  <si>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</si>
  <si>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</si>
  <si>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</si>
  <si>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</si>
  <si>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</si>
  <si>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</si>
  <si>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</si>
  <si>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</si>
  <si>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</si>
  <si>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</si>
  <si>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</si>
  <si>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</si>
  <si>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</si>
  <si>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</si>
  <si>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</si>
  <si>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</si>
  <si>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</si>
  <si>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</si>
  <si>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</si>
  <si>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</si>
  <si>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</si>
  <si>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</si>
  <si>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</si>
  <si>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</si>
  <si>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</si>
  <si>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</si>
  <si>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</si>
  <si>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</si>
  <si>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</si>
  <si>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</si>
  <si>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</si>
  <si>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</si>
  <si>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</si>
  <si>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</si>
  <si>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</si>
  <si>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</si>
  <si>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</si>
  <si>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</si>
  <si>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</si>
  <si>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</si>
  <si>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</si>
  <si>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</si>
  <si>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</si>
  <si>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</si>
  <si>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</si>
  <si>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</si>
  <si>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</si>
  <si>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</si>
  <si>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</si>
  <si>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</si>
  <si>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</si>
  <si>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</si>
  <si>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</si>
  <si>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</si>
  <si>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</si>
  <si>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</si>
  <si>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</si>
  <si>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</si>
  <si>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</si>
  <si>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</si>
  <si>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</si>
  <si>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</si>
  <si>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</si>
  <si>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</si>
  <si>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</si>
  <si>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</si>
  <si>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</si>
  <si>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</si>
  <si>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</si>
  <si>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</si>
  <si>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</si>
  <si>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</si>
  <si>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</si>
  <si>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</si>
  <si>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</si>
  <si>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</si>
  <si>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</si>
  <si>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</si>
  <si>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</si>
  <si>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</si>
  <si>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</si>
  <si>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</si>
  <si>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</si>
  <si>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</si>
  <si>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</si>
  <si>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</si>
  <si>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</si>
  <si>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</si>
  <si>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</si>
  <si>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</si>
  <si>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</si>
  <si>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</si>
  <si>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</si>
  <si>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</si>
  <si>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</si>
  <si>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</si>
  <si>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</si>
  <si>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</si>
  <si>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</si>
  <si>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</si>
  <si>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</si>
  <si>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</si>
  <si>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</si>
  <si>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</si>
  <si>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</si>
  <si>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</si>
  <si>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</si>
  <si>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</si>
  <si>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</si>
  <si>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</si>
  <si>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</si>
  <si>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</si>
  <si>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</si>
  <si>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</si>
  <si>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</si>
  <si>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</si>
  <si>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</si>
  <si>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</si>
  <si>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</si>
  <si>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</si>
  <si>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</si>
  <si>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</si>
  <si>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</si>
  <si>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</si>
  <si>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</si>
  <si>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</si>
  <si>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</si>
  <si>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</si>
  <si>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</si>
  <si>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</si>
  <si>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</si>
  <si>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</si>
  <si>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</si>
  <si>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</si>
  <si>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</si>
  <si>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</si>
  <si>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</si>
  <si>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</si>
  <si>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</si>
  <si>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</si>
  <si>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</si>
  <si>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</si>
  <si>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</si>
  <si>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</si>
  <si>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</si>
  <si>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</si>
  <si>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</si>
  <si>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</si>
  <si>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</si>
  <si>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</si>
  <si>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</si>
  <si>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</si>
  <si>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</si>
  <si>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</si>
  <si>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</si>
  <si>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</si>
  <si>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</si>
  <si>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</si>
  <si>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</si>
  <si>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</si>
  <si>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</si>
  <si>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</si>
  <si>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</si>
  <si>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</si>
  <si>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</si>
  <si>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</si>
  <si>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</si>
  <si>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</si>
  <si>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</si>
  <si>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</si>
  <si>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</si>
  <si>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</si>
  <si>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</si>
  <si>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</si>
  <si>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</si>
  <si>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</si>
  <si>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</si>
  <si>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</si>
  <si>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</si>
  <si>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</si>
  <si>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</si>
  <si>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</si>
  <si>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</si>
  <si>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</si>
  <si>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</si>
  <si>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</si>
  <si>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</si>
  <si>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</si>
  <si>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</si>
  <si>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</si>
  <si>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</si>
  <si>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</si>
  <si>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</si>
  <si>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</si>
  <si>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</si>
  <si>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</si>
  <si>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</si>
  <si>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</si>
  <si>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</si>
  <si>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</si>
  <si>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</si>
  <si>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</si>
  <si>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</si>
  <si>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</si>
  <si>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</si>
  <si>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</si>
  <si>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</si>
  <si>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</si>
  <si>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</si>
  <si>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</si>
  <si>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</si>
  <si>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</si>
  <si>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</si>
  <si>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</si>
  <si>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</si>
  <si>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</si>
  <si>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</si>
  <si>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</si>
  <si>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</si>
  <si>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</si>
  <si>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</si>
  <si>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</si>
  <si>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</si>
  <si>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</si>
  <si>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</si>
  <si>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</si>
  <si>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</si>
  <si>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</si>
  <si>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</si>
  <si>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</si>
  <si>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</si>
  <si>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</si>
  <si>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</si>
  <si>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</si>
  <si>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</si>
  <si>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</si>
  <si>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</si>
  <si>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</si>
  <si>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</si>
  <si>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</si>
  <si>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</si>
  <si>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</si>
  <si>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</si>
  <si>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</si>
  <si>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</si>
  <si>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</si>
  <si>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</si>
  <si>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</si>
  <si>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</si>
  <si>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</si>
  <si>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</si>
  <si>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</si>
  <si>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</si>
  <si>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</si>
  <si>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</si>
  <si>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</si>
  <si>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</si>
  <si>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</si>
  <si>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</si>
  <si>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</si>
  <si>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</si>
  <si>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</si>
  <si>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</si>
  <si>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</si>
  <si>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</si>
  <si>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</si>
  <si>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</si>
  <si>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</si>
  <si>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</si>
  <si>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</si>
  <si>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</si>
  <si>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</si>
  <si>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</si>
  <si>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</si>
  <si>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</si>
  <si>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</si>
  <si>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</si>
  <si>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</si>
  <si>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</si>
  <si>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</si>
  <si>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</si>
  <si>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</si>
  <si>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</si>
  <si>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</si>
  <si>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</si>
  <si>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</si>
  <si>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</si>
  <si>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</si>
  <si>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</si>
  <si>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</si>
  <si>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</si>
  <si>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</si>
  <si>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</si>
  <si>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</si>
  <si>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</si>
  <si>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</si>
  <si>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</si>
  <si>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</si>
  <si>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</si>
  <si>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</si>
  <si>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</si>
  <si>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</si>
  <si>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</si>
  <si>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</si>
  <si>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</si>
  <si>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</si>
  <si>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</si>
  <si>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</si>
  <si>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</si>
  <si>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</si>
  <si>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</si>
  <si>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</si>
  <si>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</si>
  <si>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</si>
  <si>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</si>
  <si>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</si>
  <si>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</si>
  <si>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</si>
  <si>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</si>
  <si>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</si>
  <si>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</si>
  <si>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</si>
  <si>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</si>
  <si>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</si>
  <si>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</si>
  <si>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</si>
  <si>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</si>
  <si>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</si>
  <si>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</si>
  <si>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</si>
  <si>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</si>
  <si>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</si>
  <si>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</si>
  <si>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</si>
  <si>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</si>
  <si>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</si>
  <si>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</si>
  <si>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</si>
  <si>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</si>
  <si>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</si>
  <si>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</si>
  <si>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</si>
  <si>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</si>
  <si>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</si>
  <si>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</si>
  <si>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</si>
  <si>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</si>
  <si>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</si>
  <si>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</si>
  <si>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</si>
  <si>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</si>
  <si>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</si>
  <si>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</si>
  <si>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</si>
  <si>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</si>
  <si>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</si>
  <si>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</si>
  <si>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</si>
  <si>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</si>
  <si>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</si>
  <si>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</si>
  <si>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</si>
  <si>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</si>
  <si>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</si>
  <si>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</si>
  <si>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</si>
  <si>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</si>
  <si>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</si>
  <si>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</si>
  <si>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</si>
  <si>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</si>
  <si>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</si>
  <si>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</si>
  <si>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</si>
  <si>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</si>
  <si>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</si>
  <si>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</si>
  <si>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</si>
  <si>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</si>
  <si>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</si>
  <si>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</si>
  <si>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</si>
  <si>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</si>
  <si>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</si>
  <si>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</si>
  <si>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</si>
  <si>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</si>
  <si>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</si>
  <si>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</si>
  <si>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</si>
  <si>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</si>
  <si>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</si>
  <si>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</si>
  <si>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</si>
  <si>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</si>
  <si>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</si>
  <si>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</si>
  <si>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</si>
  <si>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</si>
  <si>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</si>
  <si>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</si>
  <si>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</si>
  <si>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</si>
  <si>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</si>
  <si>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</si>
  <si>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</si>
  <si>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</si>
  <si>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</si>
  <si>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</si>
  <si>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</si>
  <si>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</si>
  <si>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</si>
  <si>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</si>
  <si>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</si>
  <si>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</si>
  <si>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</si>
  <si>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</si>
  <si>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</si>
  <si>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</si>
  <si>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</si>
  <si>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</si>
  <si>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</si>
  <si>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</si>
  <si>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</si>
  <si>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</si>
  <si>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</si>
  <si>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</si>
  <si>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</si>
  <si>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</si>
  <si>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</si>
  <si>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</si>
  <si>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</si>
  <si>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</si>
  <si>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</si>
  <si>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</si>
  <si>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</si>
  <si>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</si>
  <si>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</si>
  <si>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</si>
  <si>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</si>
  <si>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</si>
  <si>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</si>
  <si>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</si>
  <si>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</si>
  <si>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</si>
  <si>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</si>
  <si>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</si>
  <si>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</si>
  <si>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</si>
  <si>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</si>
  <si>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</si>
  <si>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</si>
  <si>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</si>
  <si>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</si>
  <si>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</si>
  <si>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</si>
  <si>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</si>
  <si>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</si>
  <si>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</si>
  <si>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</si>
  <si>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</si>
  <si>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</si>
  <si>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</si>
  <si>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</si>
  <si>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</si>
  <si>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</si>
  <si>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</si>
  <si>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</si>
  <si>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</si>
  <si>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</si>
  <si>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</si>
  <si>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</si>
  <si>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</si>
  <si>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</si>
  <si>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</si>
  <si>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</si>
  <si>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</si>
  <si>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</si>
  <si>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</si>
  <si>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</si>
  <si>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</si>
  <si>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</si>
  <si>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</si>
  <si>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</si>
  <si>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</si>
  <si>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</si>
  <si>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</si>
  <si>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</si>
  <si>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</si>
  <si>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</si>
  <si>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</si>
  <si>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</si>
  <si>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</si>
  <si>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</si>
  <si>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</si>
  <si>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</si>
  <si>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</si>
  <si>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</si>
  <si>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</si>
  <si>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</si>
  <si>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</si>
  <si>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</si>
  <si>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</si>
  <si>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</si>
  <si>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</si>
  <si>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</si>
  <si>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</si>
  <si>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</si>
  <si>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</si>
  <si>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</si>
  <si>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</si>
  <si>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</si>
  <si>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</si>
  <si>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</si>
  <si>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</si>
  <si>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</si>
  <si>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</si>
  <si>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</si>
  <si>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</si>
  <si>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</si>
  <si>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</si>
  <si>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</si>
  <si>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</si>
  <si>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</si>
  <si>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</si>
  <si>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</si>
  <si>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</si>
  <si>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</si>
  <si>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</si>
  <si>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</si>
  <si>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</si>
  <si>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</si>
  <si>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</si>
  <si>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</si>
  <si>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</si>
  <si>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</si>
  <si>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</si>
  <si>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</si>
  <si>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</si>
  <si>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</si>
  <si>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</si>
  <si>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</si>
  <si>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</si>
  <si>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</si>
  <si>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</si>
  <si>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</si>
  <si>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</si>
  <si>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</si>
  <si>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</si>
  <si>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</si>
  <si>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</si>
  <si>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</si>
  <si>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</si>
  <si>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</si>
  <si>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</si>
  <si>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</si>
  <si>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</si>
  <si>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</si>
  <si>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</si>
  <si>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</si>
  <si>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</si>
  <si>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</si>
  <si>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</si>
  <si>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</si>
  <si>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</si>
  <si>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</si>
  <si>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</si>
  <si>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</si>
  <si>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</si>
  <si>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</si>
  <si>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</si>
  <si>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</si>
  <si>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</si>
  <si>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</si>
  <si>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</si>
  <si>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</si>
  <si>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</si>
  <si>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</si>
  <si>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</si>
  <si>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</si>
  <si>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</si>
  <si>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</si>
  <si>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</si>
  <si>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</si>
  <si>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</si>
  <si>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</si>
  <si>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</si>
  <si>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</si>
  <si>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</si>
  <si>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</si>
  <si>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</si>
  <si>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</si>
  <si>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</si>
  <si>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</si>
  <si>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</si>
  <si>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</si>
  <si>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</si>
  <si>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</si>
  <si>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</si>
  <si>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</si>
  <si>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</si>
  <si>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</si>
  <si>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</si>
  <si>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</si>
  <si>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</si>
  <si>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</si>
  <si>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</si>
  <si>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</si>
  <si>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</si>
  <si>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</si>
  <si>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</si>
  <si>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</si>
  <si>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</si>
  <si>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</si>
  <si>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</si>
  <si>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</si>
  <si>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</si>
  <si>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</si>
  <si>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</si>
  <si>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</si>
  <si>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</si>
  <si>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</si>
  <si>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</si>
  <si>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</si>
  <si>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</si>
  <si>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</si>
  <si>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</si>
  <si>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</si>
  <si>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</si>
  <si>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</si>
  <si>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</si>
  <si>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</si>
  <si>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</si>
  <si>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</si>
  <si>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</si>
  <si>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</si>
  <si>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</si>
  <si>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</si>
  <si>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</si>
  <si>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</si>
  <si>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</si>
  <si>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</si>
  <si>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</si>
  <si>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</si>
  <si>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</si>
  <si>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</si>
  <si>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</si>
  <si>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</si>
  <si>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</si>
  <si>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</si>
  <si>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</si>
  <si>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</si>
  <si>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</si>
  <si>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</si>
  <si>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</si>
  <si>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</si>
  <si>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</si>
  <si>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</si>
  <si>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</si>
  <si>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</si>
  <si>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</si>
  <si>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</si>
  <si>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</si>
  <si>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</si>
  <si>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</si>
  <si>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</si>
  <si>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</si>
  <si>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</si>
  <si>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</si>
  <si>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</si>
  <si>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</si>
  <si>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</si>
  <si>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</si>
  <si>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</si>
  <si>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</si>
  <si>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</si>
  <si>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</si>
  <si>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</si>
  <si>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</si>
  <si>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</si>
  <si>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</si>
  <si>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</si>
  <si>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</si>
  <si>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</si>
  <si>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</si>
  <si>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</si>
  <si>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</si>
  <si>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</si>
  <si>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</si>
  <si>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</si>
  <si>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</si>
  <si>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</si>
  <si>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</si>
  <si>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</si>
  <si>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</si>
  <si>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</si>
  <si>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</si>
  <si>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</si>
  <si>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</si>
  <si>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</si>
  <si>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</si>
  <si>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</si>
  <si>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</si>
  <si>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</si>
  <si>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</si>
  <si>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</si>
  <si>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</si>
  <si>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</si>
  <si>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</si>
  <si>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</si>
  <si>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</si>
  <si>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</si>
  <si>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</si>
  <si>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</si>
  <si>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</si>
  <si>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</si>
  <si>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</si>
  <si>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</si>
  <si>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</si>
  <si>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</si>
  <si>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</si>
  <si>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</si>
  <si>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</si>
  <si>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</si>
  <si>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</si>
  <si>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</si>
  <si>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</si>
  <si>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</si>
  <si>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</si>
  <si>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</si>
  <si>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</si>
  <si>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</si>
  <si>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</si>
  <si>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</si>
  <si>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</si>
  <si>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</si>
  <si>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</si>
  <si>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</si>
  <si>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</si>
  <si>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</si>
  <si>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</si>
  <si>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</si>
  <si>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</si>
  <si>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</si>
  <si>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</si>
  <si>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</si>
  <si>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</si>
  <si>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</si>
  <si>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</si>
  <si>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</si>
  <si>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</si>
  <si>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</si>
  <si>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</si>
  <si>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</si>
  <si>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</si>
  <si>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</si>
  <si>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</si>
  <si>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</si>
  <si>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</si>
  <si>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</si>
  <si>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</si>
  <si>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</si>
  <si>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</si>
  <si>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</si>
  <si>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</si>
  <si>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</si>
  <si>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</si>
  <si>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</si>
  <si>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</si>
  <si>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</si>
  <si>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</si>
  <si>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</si>
  <si>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</si>
  <si>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</si>
  <si>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</si>
  <si>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</si>
  <si>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</si>
  <si>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</si>
  <si>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</si>
  <si>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</si>
  <si>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</si>
  <si>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</si>
  <si>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</si>
  <si>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</si>
  <si>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</si>
  <si>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</si>
  <si>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</si>
  <si>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</si>
  <si>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</si>
  <si>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</si>
  <si>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</si>
  <si>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</si>
  <si>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</si>
  <si>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</si>
  <si>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</si>
  <si>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</si>
  <si>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</si>
  <si>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</si>
  <si>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</si>
  <si>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</si>
  <si>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</si>
  <si>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</si>
  <si>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</si>
  <si>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</si>
  <si>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</si>
  <si>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</si>
  <si>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</si>
  <si>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</si>
  <si>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</si>
  <si>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</si>
  <si>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</si>
  <si>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</si>
  <si>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</si>
  <si>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</si>
  <si>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</si>
  <si>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</si>
  <si>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</si>
  <si>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</si>
  <si>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</si>
  <si>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</si>
  <si>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</si>
  <si>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</si>
  <si>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</si>
  <si>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</si>
  <si>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</si>
  <si>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</si>
  <si>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</si>
  <si>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</si>
  <si>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</si>
  <si>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</si>
  <si>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</si>
  <si>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</si>
  <si>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</si>
  <si>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</si>
  <si>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</si>
  <si>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</si>
  <si>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</si>
  <si>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</si>
  <si>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</si>
  <si>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</si>
  <si>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</si>
  <si>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</si>
  <si>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</si>
  <si>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</si>
  <si>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</si>
  <si>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</si>
  <si>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</si>
  <si>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</si>
  <si>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</si>
  <si>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</si>
  <si>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</si>
  <si>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</si>
  <si>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</si>
  <si>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</si>
  <si>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</si>
  <si>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</si>
  <si>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</si>
  <si>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</si>
  <si>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</si>
  <si>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</si>
  <si>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</si>
  <si>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</si>
  <si>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</si>
  <si>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</si>
  <si>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</si>
  <si>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</si>
  <si>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</si>
  <si>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</si>
  <si>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</si>
  <si>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</si>
  <si>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</si>
  <si>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</si>
  <si>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</si>
  <si>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</si>
  <si>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</si>
  <si>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</si>
  <si>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</si>
  <si>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</si>
  <si>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</si>
  <si>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</si>
  <si>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</si>
  <si>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</si>
  <si>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</si>
  <si>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</si>
  <si>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</si>
  <si>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</si>
  <si>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</si>
  <si>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</si>
  <si>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</si>
  <si>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</si>
  <si>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</si>
  <si>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</si>
  <si>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</si>
  <si>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</si>
  <si>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</si>
  <si>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</si>
  <si>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</si>
  <si>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</si>
  <si>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</si>
  <si>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</si>
  <si>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</si>
  <si>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</si>
  <si>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</si>
  <si>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</si>
  <si>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</si>
  <si>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</si>
  <si>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</si>
  <si>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</si>
  <si>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</si>
  <si>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</si>
  <si>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</si>
  <si>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</si>
  <si>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</si>
  <si>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</si>
  <si>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</si>
  <si>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</si>
  <si>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</si>
  <si>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</si>
  <si>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</si>
  <si>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</si>
  <si>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</si>
  <si>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</si>
  <si>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</si>
  <si>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</si>
  <si>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</si>
  <si>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</si>
  <si>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</si>
  <si>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</si>
  <si>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</si>
  <si>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</si>
  <si>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</si>
  <si>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</si>
  <si>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</si>
  <si>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</si>
  <si>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</si>
  <si>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</si>
  <si>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</si>
  <si>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</si>
  <si>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</si>
  <si>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</si>
  <si>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</si>
  <si>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</si>
  <si>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</si>
  <si>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</si>
  <si>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</si>
  <si>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</si>
  <si>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</si>
  <si>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</si>
  <si>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</si>
  <si>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</si>
  <si>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</si>
  <si>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</si>
  <si>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</si>
  <si>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</si>
  <si>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</si>
  <si>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</si>
  <si>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</si>
  <si>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</si>
  <si>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</si>
  <si>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</si>
  <si>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</si>
  <si>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</si>
  <si>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</si>
  <si>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</si>
  <si>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</si>
  <si>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</si>
  <si>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</si>
  <si>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</si>
  <si>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</si>
  <si>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</si>
  <si>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</si>
  <si>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</si>
  <si>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</si>
  <si>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</si>
  <si>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</si>
  <si>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</si>
  <si>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</si>
  <si>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</si>
  <si>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</si>
  <si>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</si>
  <si>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</si>
  <si>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</si>
  <si>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</si>
  <si>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</si>
  <si>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</si>
  <si>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</si>
  <si>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</si>
  <si>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</si>
  <si>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</si>
  <si>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</si>
  <si>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</si>
  <si>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</si>
  <si>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</si>
  <si>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</si>
  <si>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</si>
  <si>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</si>
  <si>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</si>
  <si>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</si>
  <si>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</si>
  <si>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</si>
  <si>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</si>
  <si>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</si>
  <si>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</si>
  <si>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</si>
  <si>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</si>
  <si>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</si>
  <si>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</si>
  <si>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</si>
  <si>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</si>
  <si>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</si>
  <si>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</si>
  <si>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</si>
  <si>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</si>
  <si>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</si>
  <si>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</si>
  <si>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</si>
  <si>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</si>
  <si>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</si>
  <si>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</si>
  <si>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</si>
  <si>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</si>
  <si>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</si>
  <si>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</si>
  <si>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</si>
  <si>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</si>
  <si>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</si>
  <si>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</si>
  <si>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</si>
  <si>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</si>
  <si>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</si>
  <si>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</si>
  <si>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</si>
  <si>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</si>
  <si>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</si>
  <si>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</si>
  <si>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</si>
  <si>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</si>
  <si>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</si>
  <si>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</si>
  <si>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</si>
  <si>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</si>
  <si>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</si>
  <si>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</si>
  <si>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</si>
  <si>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</si>
  <si>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</si>
  <si>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</si>
  <si>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</si>
  <si>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</si>
  <si>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</si>
  <si>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</si>
  <si>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</si>
  <si>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</si>
  <si>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</si>
  <si>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</si>
  <si>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</si>
  <si>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</si>
  <si>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</si>
  <si>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</si>
  <si>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</si>
  <si>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</si>
  <si>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</si>
  <si>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</si>
  <si>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</si>
  <si>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</si>
  <si>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</si>
  <si>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</si>
  <si>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</si>
  <si>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</si>
  <si>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</si>
  <si>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</si>
  <si>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</si>
  <si>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</si>
  <si>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</si>
  <si>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</si>
  <si>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</si>
  <si>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</si>
  <si>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</si>
  <si>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</si>
  <si>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</si>
  <si>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</si>
  <si>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</si>
  <si>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</si>
  <si>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</si>
  <si>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</si>
  <si>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</si>
  <si>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</si>
  <si>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</si>
  <si>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</si>
  <si>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</si>
  <si>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</si>
  <si>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</si>
  <si>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</si>
  <si>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</si>
  <si>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</si>
  <si>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</si>
  <si>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</si>
  <si>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</si>
  <si>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</si>
  <si>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</si>
  <si>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</si>
  <si>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</si>
  <si>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</si>
  <si>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</si>
  <si>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</si>
  <si>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</si>
  <si>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</si>
  <si>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</si>
  <si>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</si>
  <si>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</si>
  <si>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</si>
  <si>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</si>
  <si>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</si>
  <si>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</si>
  <si>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</si>
  <si>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</si>
  <si>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</si>
  <si>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</si>
  <si>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</si>
  <si>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</si>
  <si>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</si>
  <si>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</si>
  <si>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</si>
  <si>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</si>
  <si>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</si>
  <si>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</si>
  <si>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</si>
  <si>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</si>
  <si>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</si>
  <si>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</si>
  <si>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</si>
  <si>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</si>
  <si>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</si>
  <si>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</si>
  <si>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</si>
  <si>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</si>
  <si>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</si>
  <si>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</si>
  <si>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</si>
  <si>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</si>
  <si>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</si>
  <si>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</si>
  <si>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</si>
  <si>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</si>
  <si>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</si>
  <si>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</si>
  <si>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</si>
  <si>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</si>
  <si>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</si>
  <si>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</si>
  <si>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</si>
  <si>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</si>
  <si>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</si>
  <si>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</si>
  <si>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</si>
  <si>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</si>
  <si>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</si>
  <si>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</si>
  <si>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</si>
  <si>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</si>
  <si>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</si>
  <si>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</si>
  <si>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</si>
  <si>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</si>
  <si>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</si>
  <si>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</si>
  <si>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</si>
  <si>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</si>
  <si>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</si>
  <si>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</si>
  <si>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</si>
  <si>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</si>
  <si>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</si>
  <si>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</si>
  <si>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</si>
  <si>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</si>
  <si>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</si>
  <si>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</si>
  <si>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</si>
  <si>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</si>
  <si>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</si>
  <si>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</si>
  <si>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</si>
  <si>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</si>
  <si>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</si>
  <si>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</si>
  <si>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</si>
  <si>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</si>
  <si>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</si>
  <si>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</si>
  <si>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</si>
  <si>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</si>
  <si>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</si>
  <si>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</si>
  <si>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</si>
  <si>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</si>
  <si>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</si>
  <si>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</si>
  <si>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</si>
  <si>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</si>
  <si>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</si>
  <si>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</si>
  <si>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</si>
  <si>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</si>
  <si>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</si>
  <si>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</si>
  <si>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</si>
  <si>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</si>
  <si>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</si>
  <si>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</si>
  <si>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</si>
  <si>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</si>
  <si>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</si>
  <si>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</si>
  <si>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</si>
  <si>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</si>
  <si>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</si>
  <si>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</si>
  <si>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</si>
  <si>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</si>
  <si>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</si>
  <si>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</si>
  <si>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</si>
  <si>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</si>
  <si>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</si>
  <si>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</si>
  <si>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</si>
  <si>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</si>
  <si>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</si>
  <si>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</si>
  <si>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</si>
  <si>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</si>
  <si>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</si>
  <si>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</si>
  <si>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</si>
  <si>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</si>
  <si>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</si>
  <si>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</si>
  <si>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</si>
  <si>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</si>
  <si>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</si>
  <si>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</si>
  <si>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</si>
  <si>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</si>
  <si>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</si>
  <si>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</si>
  <si>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</si>
  <si>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</si>
  <si>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</si>
  <si>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</si>
  <si>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</si>
  <si>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</si>
  <si>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</si>
  <si>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</si>
  <si>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</si>
  <si>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</si>
  <si>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</si>
  <si>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</si>
  <si>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</si>
  <si>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</si>
  <si>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</si>
  <si>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</si>
  <si>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</si>
  <si>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</si>
  <si>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</si>
  <si>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</si>
  <si>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</si>
  <si>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</si>
  <si>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</si>
  <si>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</si>
  <si>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</si>
  <si>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</si>
  <si>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</si>
  <si>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</si>
  <si>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</si>
  <si>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</si>
  <si>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</si>
  <si>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</si>
  <si>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</si>
  <si>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</si>
  <si>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</si>
  <si>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</si>
  <si>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</si>
  <si>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</si>
  <si>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</si>
  <si>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</si>
  <si>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</si>
  <si>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</si>
  <si>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</si>
  <si>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</si>
  <si>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</si>
  <si>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</si>
  <si>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</si>
  <si>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</si>
  <si>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</si>
  <si>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</si>
  <si>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</si>
  <si>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</si>
  <si>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</si>
  <si>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</si>
  <si>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</si>
  <si>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</si>
  <si>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</si>
  <si>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</si>
  <si>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</si>
  <si>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</si>
  <si>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</si>
  <si>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</si>
  <si>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</si>
  <si>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</si>
  <si>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</si>
  <si>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</si>
  <si>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</si>
  <si>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</si>
  <si>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</si>
  <si>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</si>
  <si>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</si>
  <si>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</si>
  <si>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</si>
  <si>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</si>
  <si>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</si>
  <si>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</si>
  <si>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</si>
  <si>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</si>
  <si>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</si>
  <si>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</si>
  <si>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</si>
  <si>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</si>
  <si>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</si>
  <si>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</si>
  <si>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</si>
  <si>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</si>
  <si>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</si>
  <si>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</si>
  <si>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</si>
  <si>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</si>
  <si>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</si>
  <si>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</si>
  <si>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</si>
  <si>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</si>
  <si>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</si>
  <si>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</si>
  <si>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</si>
  <si>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</si>
  <si>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</si>
  <si>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</si>
  <si>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</si>
  <si>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</si>
  <si>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</si>
  <si>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</si>
  <si>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</si>
  <si>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</si>
  <si>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</si>
  <si>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</si>
  <si>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</si>
  <si>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</si>
  <si>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</si>
  <si>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</si>
  <si>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</si>
  <si>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</si>
  <si>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</si>
  <si>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</si>
  <si>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</si>
  <si>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</si>
  <si>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</si>
  <si>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</si>
  <si>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</si>
  <si>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</si>
  <si>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</si>
  <si>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</si>
  <si>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</si>
  <si>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</si>
  <si>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</si>
  <si>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</si>
  <si>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</si>
  <si>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</si>
  <si>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</si>
  <si>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</si>
  <si>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</si>
  <si>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</si>
  <si>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</si>
  <si>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</si>
  <si>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</si>
  <si>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</si>
  <si>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</si>
  <si>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</si>
  <si>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</si>
  <si>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</si>
  <si>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</si>
  <si>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</si>
  <si>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</si>
  <si>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</si>
  <si>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</si>
  <si>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</si>
  <si>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</si>
  <si>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</si>
  <si>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</si>
  <si>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</si>
  <si>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</si>
  <si>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</si>
  <si>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</si>
  <si>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</si>
  <si>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</si>
  <si>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</si>
  <si>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</si>
  <si>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</si>
  <si>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</si>
  <si>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</si>
  <si>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</si>
  <si>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</si>
  <si>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</si>
  <si>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</si>
  <si>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</si>
  <si>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</si>
  <si>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</si>
  <si>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</si>
  <si>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</si>
  <si>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</si>
  <si>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</si>
  <si>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</si>
  <si>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</si>
  <si>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</si>
  <si>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</si>
  <si>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</si>
  <si>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</si>
  <si>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</si>
  <si>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</si>
  <si>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</si>
  <si>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</si>
  <si>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</si>
  <si>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</si>
  <si>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</si>
  <si>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</si>
  <si>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</si>
  <si>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</si>
  <si>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</si>
  <si>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</si>
  <si>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</si>
  <si>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</si>
  <si>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</si>
  <si>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</si>
  <si>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</si>
  <si>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</si>
  <si>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</si>
  <si>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</si>
  <si>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</si>
  <si>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</si>
  <si>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</si>
  <si>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</si>
  <si>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</si>
  <si>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</si>
  <si>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</si>
  <si>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</si>
  <si>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</si>
  <si>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</si>
  <si>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</si>
  <si>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</si>
  <si>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</si>
  <si>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</si>
  <si>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</si>
  <si>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</si>
  <si>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</si>
  <si>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</si>
  <si>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</si>
  <si>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</si>
  <si>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</si>
  <si>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</si>
  <si>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</si>
  <si>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</si>
  <si>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</si>
  <si>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</si>
  <si>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</si>
  <si>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</si>
  <si>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</si>
  <si>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</si>
  <si>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</si>
  <si>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</si>
  <si>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</si>
  <si>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</si>
  <si>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</si>
  <si>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</si>
  <si>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</si>
  <si>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</si>
  <si>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</si>
  <si>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</si>
  <si>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</si>
  <si>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</si>
  <si>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</si>
  <si>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(38)3726-1182</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</si>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</sst>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0" fontId="15" fillId="0" borderId="5" xfId="0" applyFont="1" applyBorder="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3"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1423</c:v>
                </c:pt>
                <c:pt idx="1">
                  <c:v>2</c:v>
                </c:pt>
                <c:pt idx="2">
                  <c:v>86</c:v>
                </c:pt>
                <c:pt idx="3">
                  <c:v>51</c:v>
                </c:pt>
                <c:pt idx="4">
                  <c:v>0</c:v>
                </c:pt>
                <c:pt idx="5">
                  <c:v>0</c:v>
                </c:pt>
              </c:numCache>
            </c:numRef>
          </c:val>
        </c:ser>
        <c:axId val="150088320"/>
        <c:axId val="150131072"/>
      </c:barChart>
      <c:catAx>
        <c:axId val="150088320"/>
        <c:scaling>
          <c:orientation val="minMax"/>
        </c:scaling>
        <c:axPos val="b"/>
        <c:tickLblPos val="nextTo"/>
        <c:crossAx val="150131072"/>
        <c:crosses val="autoZero"/>
        <c:auto val="1"/>
        <c:lblAlgn val="ctr"/>
        <c:lblOffset val="100"/>
      </c:catAx>
      <c:valAx>
        <c:axId val="150131072"/>
        <c:scaling>
          <c:orientation val="minMax"/>
        </c:scaling>
        <c:axPos val="l"/>
        <c:majorGridlines/>
        <c:numFmt formatCode="General" sourceLinked="1"/>
        <c:tickLblPos val="nextTo"/>
        <c:crossAx val="150088320"/>
        <c:crosses val="autoZero"/>
        <c:crossBetween val="between"/>
      </c:valAx>
    </c:plotArea>
    <c:plotVisOnly val="1"/>
    <c:dispBlanksAs val="gap"/>
  </c:chart>
  <c:printSettings>
    <c:headerFooter/>
    <c:pageMargins b="0.78740157499999996" l="0.511811024" r="0.511811024" t="0.78740157499999996" header="0.31496062000002018" footer="0.3149606200000201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50544384"/>
        <c:axId val="150545920"/>
      </c:barChart>
      <c:catAx>
        <c:axId val="150544384"/>
        <c:scaling>
          <c:orientation val="minMax"/>
        </c:scaling>
        <c:axPos val="b"/>
        <c:tickLblPos val="nextTo"/>
        <c:crossAx val="150545920"/>
        <c:crosses val="autoZero"/>
        <c:auto val="1"/>
        <c:lblAlgn val="ctr"/>
        <c:lblOffset val="100"/>
      </c:catAx>
      <c:valAx>
        <c:axId val="150545920"/>
        <c:scaling>
          <c:orientation val="minMax"/>
        </c:scaling>
        <c:axPos val="l"/>
        <c:majorGridlines/>
        <c:numFmt formatCode="General" sourceLinked="1"/>
        <c:tickLblPos val="nextTo"/>
        <c:crossAx val="150544384"/>
        <c:crosses val="autoZero"/>
        <c:crossBetween val="between"/>
      </c:valAx>
    </c:plotArea>
    <c:plotVisOnly val="1"/>
    <c:dispBlanksAs val="gap"/>
  </c:chart>
  <c:printSettings>
    <c:headerFooter/>
    <c:pageMargins b="0.78740157499999996" l="0.511811024" r="0.511811024" t="0.78740157499999996" header="0.31496062000002012" footer="0.314960620000020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50590592"/>
        <c:axId val="150592128"/>
      </c:barChart>
      <c:catAx>
        <c:axId val="150590592"/>
        <c:scaling>
          <c:orientation val="minMax"/>
        </c:scaling>
        <c:axPos val="b"/>
        <c:tickLblPos val="nextTo"/>
        <c:crossAx val="150592128"/>
        <c:crosses val="autoZero"/>
        <c:auto val="1"/>
        <c:lblAlgn val="ctr"/>
        <c:lblOffset val="100"/>
      </c:catAx>
      <c:valAx>
        <c:axId val="150592128"/>
        <c:scaling>
          <c:orientation val="minMax"/>
        </c:scaling>
        <c:axPos val="l"/>
        <c:majorGridlines/>
        <c:numFmt formatCode="General" sourceLinked="1"/>
        <c:tickLblPos val="nextTo"/>
        <c:crossAx val="150590592"/>
        <c:crosses val="autoZero"/>
        <c:crossBetween val="between"/>
      </c:valAx>
    </c:plotArea>
    <c:plotVisOnly val="1"/>
    <c:dispBlanksAs val="gap"/>
  </c:chart>
  <c:printSettings>
    <c:headerFooter/>
    <c:pageMargins b="0.78740157499999996" l="0.511811024" r="0.511811024" t="0.78740157499999996" header="0.31496062000001918" footer="0.314960620000019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B5" sqref="B5"/>
    </sheetView>
  </sheetViews>
  <sheetFormatPr defaultRowHeight="15"/>
  <cols>
    <col min="1" max="1" width="9.140625" style="5" customWidth="1"/>
    <col min="2" max="2" width="8.5703125" style="36" customWidth="1"/>
    <col min="3" max="3" width="9.285156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59" t="s">
        <v>3</v>
      </c>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1"/>
    </row>
    <row r="2" spans="1:38" ht="9.75" customHeight="1" thickBot="1">
      <c r="A2" s="262"/>
      <c r="B2" s="263"/>
      <c r="C2" s="263"/>
      <c r="D2" s="263"/>
      <c r="E2" s="263"/>
      <c r="F2" s="263"/>
      <c r="G2" s="263"/>
      <c r="H2" s="263"/>
      <c r="I2" s="263"/>
      <c r="J2" s="263"/>
      <c r="K2" s="263"/>
      <c r="L2" s="263"/>
      <c r="M2" s="263"/>
      <c r="N2" s="263"/>
      <c r="O2" s="263"/>
      <c r="P2" s="263"/>
      <c r="Q2" s="263"/>
      <c r="R2" s="264"/>
      <c r="S2" s="263"/>
      <c r="T2" s="263"/>
      <c r="U2" s="263"/>
      <c r="V2" s="263"/>
      <c r="W2" s="263"/>
      <c r="X2" s="263"/>
      <c r="Y2" s="263"/>
      <c r="Z2" s="263"/>
      <c r="AA2" s="265"/>
      <c r="AB2" s="263"/>
      <c r="AC2" s="264"/>
      <c r="AD2" s="130"/>
      <c r="AE2" s="184"/>
      <c r="AF2" s="102"/>
      <c r="AG2" s="102"/>
      <c r="AH2" s="185"/>
      <c r="AI2" s="114"/>
      <c r="AJ2" s="189"/>
    </row>
    <row r="3" spans="1:38" s="1" customFormat="1" ht="38.25" customHeight="1" thickBot="1">
      <c r="A3" s="99" t="s">
        <v>4</v>
      </c>
      <c r="B3" s="100" t="s">
        <v>5</v>
      </c>
      <c r="C3" s="100" t="s">
        <v>15095</v>
      </c>
      <c r="D3" s="100" t="s">
        <v>409</v>
      </c>
      <c r="E3" s="96" t="s">
        <v>499</v>
      </c>
      <c r="F3" s="96" t="s">
        <v>2314</v>
      </c>
      <c r="G3" s="96" t="s">
        <v>7189</v>
      </c>
      <c r="H3" s="96" t="s">
        <v>500</v>
      </c>
      <c r="I3" s="96" t="s">
        <v>501</v>
      </c>
      <c r="J3" s="99" t="s">
        <v>0</v>
      </c>
      <c r="K3" s="99" t="s">
        <v>7180</v>
      </c>
      <c r="L3" s="99" t="s">
        <v>745</v>
      </c>
      <c r="M3" s="99" t="s">
        <v>493</v>
      </c>
      <c r="N3" s="94" t="s">
        <v>8</v>
      </c>
      <c r="O3" s="94" t="s">
        <v>14483</v>
      </c>
      <c r="P3" s="94" t="s">
        <v>513</v>
      </c>
      <c r="Q3" s="94" t="s">
        <v>512</v>
      </c>
      <c r="R3" s="94" t="s">
        <v>159</v>
      </c>
      <c r="S3" s="81" t="s">
        <v>14715</v>
      </c>
      <c r="T3" s="94" t="s">
        <v>10</v>
      </c>
      <c r="U3" s="80" t="s">
        <v>9</v>
      </c>
      <c r="V3" s="95" t="s">
        <v>161</v>
      </c>
      <c r="W3" s="95" t="s">
        <v>4570</v>
      </c>
      <c r="X3" s="80" t="s">
        <v>221</v>
      </c>
      <c r="Y3" s="96" t="s">
        <v>6</v>
      </c>
      <c r="Z3" s="96" t="s">
        <v>1</v>
      </c>
      <c r="AA3" s="97" t="s">
        <v>485</v>
      </c>
      <c r="AB3" s="97" t="s">
        <v>486</v>
      </c>
      <c r="AC3" s="98" t="s">
        <v>2</v>
      </c>
      <c r="AD3" s="98" t="s">
        <v>7188</v>
      </c>
      <c r="AE3" s="98" t="s">
        <v>14026</v>
      </c>
      <c r="AF3" s="97" t="s">
        <v>8705</v>
      </c>
      <c r="AG3" s="103" t="s">
        <v>6188</v>
      </c>
      <c r="AH3" s="103" t="s">
        <v>1</v>
      </c>
      <c r="AI3" s="98" t="s">
        <v>4538</v>
      </c>
      <c r="AJ3" s="98" t="s">
        <v>8954</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6024</v>
      </c>
      <c r="AA5" s="16">
        <v>41235</v>
      </c>
      <c r="AB5" s="32" t="e">
        <f>VLOOKUP(C5,Relatorios!A$3:B776,2,0)</f>
        <v>#N/A</v>
      </c>
      <c r="AC5" s="16" t="s">
        <v>4099</v>
      </c>
      <c r="AD5" s="16" t="str">
        <f>VLOOKUP(B5,SAOM!B$2:T1546,16,0)</f>
        <v xml:space="preserve">Ninguem atende
</v>
      </c>
      <c r="AE5" s="16">
        <f t="shared" ref="AE5:AE68" si="1">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 t="shared" si="1"/>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5607</v>
      </c>
      <c r="AD10" s="16" t="str">
        <f>VLOOKUP(B10,SAOM!B$2:T1551,16,0)</f>
        <v>29/06/2012 14:35:36 	Marcos Gonzaga Milagres 	Link ativado na localidade OS 3060  	Solicitação Cancelada
NÃO CONSEGUE CONTATO COM O CLIENTE.</v>
      </c>
      <c r="AE10" s="16">
        <f t="shared" si="1"/>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 t="shared" si="1"/>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v>41348</v>
      </c>
      <c r="AG16" s="16">
        <v>41353</v>
      </c>
      <c r="AH16" s="51" t="s">
        <v>8931</v>
      </c>
      <c r="AI16" s="119" t="s">
        <v>16260</v>
      </c>
      <c r="AJ16" s="119" t="s">
        <v>16339</v>
      </c>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v>41339</v>
      </c>
      <c r="AH18" s="51" t="s">
        <v>8931</v>
      </c>
      <c r="AI18" s="16" t="s">
        <v>16022</v>
      </c>
      <c r="AJ18" s="119" t="s">
        <v>16103</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 t="shared" si="1"/>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 t="shared" si="1"/>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 t="shared" si="1"/>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8931</v>
      </c>
      <c r="AI28" s="119" t="s">
        <v>14099</v>
      </c>
      <c r="AJ28" s="119" t="s">
        <v>16095</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12389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 t="shared" si="1"/>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 t="shared" si="1"/>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 t="shared" si="1"/>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8930</v>
      </c>
      <c r="AI36" s="119" t="s">
        <v>12499</v>
      </c>
      <c r="AJ36" s="119" t="s">
        <v>14600</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 t="shared" si="1"/>
        <v>41008</v>
      </c>
      <c r="AF38" s="59">
        <v>41285</v>
      </c>
      <c r="AG38" s="59">
        <v>41292</v>
      </c>
      <c r="AH38" s="186" t="s">
        <v>8932</v>
      </c>
      <c r="AI38" s="120" t="s">
        <v>14184</v>
      </c>
      <c r="AJ38" s="120" t="s">
        <v>14690</v>
      </c>
      <c r="AK38" s="13" t="str">
        <f>VLOOKUP(B38,SAOM!B$2:U1696,20,0)</f>
        <v>-</v>
      </c>
      <c r="AL38" s="59">
        <v>41253</v>
      </c>
      <c r="AM38" s="59">
        <v>41261</v>
      </c>
      <c r="AN38" s="186" t="s">
        <v>8931</v>
      </c>
      <c r="AO38" s="120" t="s">
        <v>12499</v>
      </c>
      <c r="AP38" s="120" t="s">
        <v>13601</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8932</v>
      </c>
      <c r="AI39" s="119" t="s">
        <v>12499</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 t="shared" si="1"/>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9665</v>
      </c>
      <c r="AA41" s="16">
        <v>41254</v>
      </c>
      <c r="AB41" s="32">
        <f>VLOOKUP(C41,Relatorios!A$3:B812,2,0)</f>
        <v>41299</v>
      </c>
      <c r="AC41" s="50" t="s">
        <v>4143</v>
      </c>
      <c r="AD41" s="16" t="str">
        <f>VLOOKUP(B41,SAOM!B$2:T1582,16,0)</f>
        <v>18/6 - Correção do Contao  (38)9915-5592 (PREFEITURA) (38) 99723291 (FARMACÊUTICO) (38)99168123 (SMS) TELEFONE INCORRETO.</v>
      </c>
      <c r="AE41" s="16">
        <f t="shared" si="1"/>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 t="shared" si="1"/>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 t="shared" si="1"/>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 t="shared" si="1"/>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 t="shared" si="1"/>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 t="shared" si="1"/>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 t="shared" si="1"/>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v>41344</v>
      </c>
      <c r="AH55" s="51" t="s">
        <v>676</v>
      </c>
      <c r="AI55" s="119" t="s">
        <v>12499</v>
      </c>
      <c r="AJ55" s="119" t="s">
        <v>14060</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 t="shared" si="1"/>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 t="shared" si="1"/>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8932</v>
      </c>
      <c r="AI60" s="119" t="s">
        <v>15380</v>
      </c>
      <c r="AJ60" s="119" t="s">
        <v>15802</v>
      </c>
      <c r="AK60" s="13" t="str">
        <f>VLOOKUP(B60,SAOM!B$2:U1718,20,0)</f>
        <v>-</v>
      </c>
      <c r="AL60" s="16">
        <v>41163</v>
      </c>
      <c r="AM60" s="16">
        <v>41295</v>
      </c>
      <c r="AN60" s="51" t="s">
        <v>676</v>
      </c>
      <c r="AO60" s="119" t="s">
        <v>12499</v>
      </c>
      <c r="AP60" s="119" t="s">
        <v>14060</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19" t="s">
        <v>12491</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 t="shared" si="1"/>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 t="shared" si="1"/>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 t="shared" si="3"/>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5" t="s">
        <v>8955</v>
      </c>
      <c r="AJ72" s="115" t="s">
        <v>8956</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 t="shared" si="3"/>
        <v>41000</v>
      </c>
      <c r="AF73" s="16" t="s">
        <v>4472</v>
      </c>
      <c r="AG73" s="16"/>
      <c r="AH73" s="51"/>
      <c r="AI73" s="119"/>
      <c r="AJ73" s="119" t="s">
        <v>8957</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 t="shared" si="3"/>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 t="shared" si="3"/>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8932</v>
      </c>
      <c r="AI78" s="119" t="s">
        <v>14067</v>
      </c>
      <c r="AJ78" s="119" t="s">
        <v>14120</v>
      </c>
      <c r="AK78" s="13" t="str">
        <f>VLOOKUP(B78,SAOM!B$2:U1736,20,0)</f>
        <v>-</v>
      </c>
      <c r="AL78" s="16">
        <v>41198</v>
      </c>
      <c r="AM78" s="16">
        <v>41198</v>
      </c>
      <c r="AN78" s="51" t="s">
        <v>8932</v>
      </c>
      <c r="AO78" s="119" t="s">
        <v>8958</v>
      </c>
      <c r="AP78" s="119" t="s">
        <v>8982</v>
      </c>
      <c r="AQ78" s="16">
        <v>41278</v>
      </c>
      <c r="AR78" s="16">
        <v>41283</v>
      </c>
      <c r="AS78" s="51" t="s">
        <v>8932</v>
      </c>
      <c r="AT78" s="119" t="s">
        <v>14067</v>
      </c>
      <c r="AU78" s="119" t="s">
        <v>14120</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8932</v>
      </c>
      <c r="AI80" s="119" t="s">
        <v>14606</v>
      </c>
      <c r="AJ80" s="119" t="s">
        <v>15377</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19" t="s">
        <v>15842</v>
      </c>
      <c r="AJ84" s="119" t="s">
        <v>14060</v>
      </c>
      <c r="AK84" s="13" t="str">
        <f>VLOOKUP(B84,SAOM!B$2:U1742,20,0)</f>
        <v>-</v>
      </c>
      <c r="AL84" s="16">
        <v>41163</v>
      </c>
      <c r="AM84" s="16">
        <v>41311</v>
      </c>
      <c r="AN84" s="51" t="s">
        <v>8930</v>
      </c>
      <c r="AO84" s="119" t="s">
        <v>12499</v>
      </c>
      <c r="AP84" s="119" t="s">
        <v>15732</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 t="shared" si="3"/>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 t="shared" si="3"/>
        <v>41036</v>
      </c>
      <c r="AF94" s="16">
        <v>41327</v>
      </c>
      <c r="AG94" s="16">
        <v>41337</v>
      </c>
      <c r="AH94" s="51" t="s">
        <v>676</v>
      </c>
      <c r="AI94" s="16" t="s">
        <v>16023</v>
      </c>
      <c r="AJ94" s="119" t="s">
        <v>14060</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 t="shared" si="3"/>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 t="shared" si="3"/>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5630</v>
      </c>
      <c r="AA105" s="59">
        <v>41120</v>
      </c>
      <c r="AB105" s="32" t="e">
        <f>VLOOKUP(C105,Relatorios!A$3:B876,2,0)</f>
        <v>#N/A</v>
      </c>
      <c r="AC105" s="49" t="s">
        <v>5656</v>
      </c>
      <c r="AD105" s="16" t="str">
        <f>VLOOKUP(B105,SAOM!B$2:T1646,16,0)</f>
        <v xml:space="preserve">ENDEREÇO INCORRETO: Nestra vicentino de Ávila, 105 - centro
</v>
      </c>
      <c r="AE105" s="16">
        <f t="shared" si="3"/>
        <v>41210</v>
      </c>
      <c r="AF105" s="59">
        <v>41327</v>
      </c>
      <c r="AG105" s="59">
        <v>41338</v>
      </c>
      <c r="AH105" s="186" t="s">
        <v>8930</v>
      </c>
      <c r="AI105" s="16" t="s">
        <v>16024</v>
      </c>
      <c r="AJ105" s="120" t="s">
        <v>15245</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 t="shared" si="3"/>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 t="shared" si="3"/>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 t="shared" si="3"/>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 t="shared" si="3"/>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6561</v>
      </c>
      <c r="AA111" s="42">
        <v>41135</v>
      </c>
      <c r="AB111" s="32" t="e">
        <f>VLOOKUP(C111,Relatorios!A$3:B882,2,0)</f>
        <v>#N/A</v>
      </c>
      <c r="AC111" s="47" t="s">
        <v>6335</v>
      </c>
      <c r="AD111" s="16" t="str">
        <f>VLOOKUP(B111,SAOM!B$2:T1652,16,0)</f>
        <v xml:space="preserve">
</v>
      </c>
      <c r="AE111" s="16">
        <f t="shared" si="3"/>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 t="shared" si="3"/>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6183</v>
      </c>
      <c r="AA116" s="42">
        <v>41127</v>
      </c>
      <c r="AB116" s="32">
        <f>VLOOKUP(C116,Relatorios!A$3:B887,2,0)</f>
        <v>41254</v>
      </c>
      <c r="AC116" s="42" t="s">
        <v>4093</v>
      </c>
      <c r="AD116" s="16" t="str">
        <f>VLOOKUP(B116,SAOM!B$2:T1657,16,0)</f>
        <v xml:space="preserve">
</v>
      </c>
      <c r="AE116" s="16">
        <f t="shared" si="3"/>
        <v>41217</v>
      </c>
      <c r="AF116" s="16">
        <v>41218</v>
      </c>
      <c r="AG116" s="16">
        <v>41352</v>
      </c>
      <c r="AH116" s="51" t="s">
        <v>8932</v>
      </c>
      <c r="AI116" s="118" t="s">
        <v>12492</v>
      </c>
      <c r="AJ116" s="118" t="s">
        <v>16333</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6882</v>
      </c>
      <c r="AD117" s="16" t="str">
        <f>VLOOKUP(B117,SAOM!B$2:T1658,16,0)</f>
        <v>-</v>
      </c>
      <c r="AE117" s="16">
        <f t="shared" si="3"/>
        <v>41255</v>
      </c>
      <c r="AF117" s="59">
        <v>41254</v>
      </c>
      <c r="AG117" s="59">
        <v>41276</v>
      </c>
      <c r="AH117" s="186" t="s">
        <v>676</v>
      </c>
      <c r="AI117" s="120" t="s">
        <v>8972</v>
      </c>
      <c r="AJ117" s="120" t="s">
        <v>14060</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 t="shared" si="3"/>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 t="shared" si="3"/>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6639</v>
      </c>
      <c r="AA122" s="16">
        <v>41137</v>
      </c>
      <c r="AB122" s="32" t="e">
        <f>VLOOKUP(C122,Relatorios!A$3:B893,2,0)</f>
        <v>#N/A</v>
      </c>
      <c r="AC122" s="16" t="s">
        <v>4184</v>
      </c>
      <c r="AD122" s="16" t="str">
        <f>VLOOKUP(B122,SAOM!B$2:T1663,16,0)</f>
        <v>-</v>
      </c>
      <c r="AE122" s="16">
        <f t="shared" si="3"/>
        <v>41227</v>
      </c>
      <c r="AF122" s="16">
        <v>41278</v>
      </c>
      <c r="AG122" s="16" t="s">
        <v>14070</v>
      </c>
      <c r="AH122" s="51" t="s">
        <v>676</v>
      </c>
      <c r="AI122" s="118" t="s">
        <v>14073</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7594</v>
      </c>
      <c r="AA124" s="16">
        <v>41163</v>
      </c>
      <c r="AB124" s="32" t="e">
        <f>VLOOKUP(C124,Relatorios!A$3:B895,2,0)</f>
        <v>#N/A</v>
      </c>
      <c r="AC124" s="16" t="s">
        <v>3783</v>
      </c>
      <c r="AD124" s="16" t="str">
        <f>VLOOKUP(B124,SAOM!B$2:T1665,16,0)</f>
        <v xml:space="preserve">Cliente não está ciente
</v>
      </c>
      <c r="AE124" s="16">
        <f t="shared" si="3"/>
        <v>41253</v>
      </c>
      <c r="AF124" s="16">
        <v>41163</v>
      </c>
      <c r="AG124" s="16">
        <v>41284</v>
      </c>
      <c r="AH124" s="51" t="s">
        <v>8930</v>
      </c>
      <c r="AI124" s="118" t="s">
        <v>12499</v>
      </c>
      <c r="AJ124" s="118" t="s">
        <v>14179</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5663</v>
      </c>
      <c r="AA126" s="16">
        <v>41109</v>
      </c>
      <c r="AB126" s="32">
        <f>VLOOKUP(C126,Relatorios!A$3:B897,2,0)</f>
        <v>41183</v>
      </c>
      <c r="AC126" s="16" t="s">
        <v>4185</v>
      </c>
      <c r="AD126" s="16" t="str">
        <f>VLOOKUP(B126,SAOM!B$2:T1667,16,0)</f>
        <v>-</v>
      </c>
      <c r="AE126" s="16">
        <f t="shared" si="3"/>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5630</v>
      </c>
      <c r="AA132" s="42">
        <v>41122</v>
      </c>
      <c r="AB132" s="32">
        <f>VLOOKUP(C132,Relatorios!A$3:B903,2,0)</f>
        <v>41183</v>
      </c>
      <c r="AC132" s="42" t="s">
        <v>4190</v>
      </c>
      <c r="AD132" s="16" t="str">
        <f>VLOOKUP(B132,SAOM!B$2:T1673,16,0)</f>
        <v>-</v>
      </c>
      <c r="AE132" s="16">
        <f t="shared" si="3"/>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 t="shared" ref="AE133:AE196" si="5">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5611</v>
      </c>
      <c r="AD134" s="16" t="str">
        <f>VLOOKUP(B134,SAOM!B$2:T1675,16,0)</f>
        <v>-</v>
      </c>
      <c r="AE134" s="16">
        <f t="shared" si="5"/>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 t="shared" si="5"/>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9662</v>
      </c>
      <c r="AA137" s="16">
        <v>41225</v>
      </c>
      <c r="AB137" s="32">
        <f>VLOOKUP(C137,Relatorios!A$3:B908,2,0)</f>
        <v>41277</v>
      </c>
      <c r="AC137" s="16" t="s">
        <v>6646</v>
      </c>
      <c r="AD137" s="16" t="str">
        <f>VLOOKUP(B137,SAOM!B$2:T1678,16,0)</f>
        <v xml:space="preserve">14/08/2012 09:58:13 	Ivan Santos 	Resolvida. 
Não está ciente
</v>
      </c>
      <c r="AE137" s="16">
        <f t="shared" si="5"/>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8930</v>
      </c>
      <c r="AI139" s="232" t="s">
        <v>14183</v>
      </c>
      <c r="AJ139" s="119" t="s">
        <v>15729</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6564</v>
      </c>
      <c r="AA141" s="42">
        <v>41137</v>
      </c>
      <c r="AB141" s="32" t="e">
        <f>VLOOKUP(C141,Relatorios!A$3:B912,2,0)</f>
        <v>#N/A</v>
      </c>
      <c r="AC141" s="13" t="s">
        <v>5284</v>
      </c>
      <c r="AD141" s="16" t="str">
        <f>VLOOKUP(B141,SAOM!B$2:T1682,16,0)</f>
        <v>(035)3331-4555 Ramais: 701, 702,703)
Telefone ocupado</v>
      </c>
      <c r="AE141" s="16">
        <f t="shared" si="5"/>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6343</v>
      </c>
      <c r="AD142" s="16" t="str">
        <f>VLOOKUP(B142,SAOM!B$2:T1683,16,0)</f>
        <v>cintiamlouzada@yahoo.com.br
Não está ciente</v>
      </c>
      <c r="AE142" s="16">
        <f t="shared" si="5"/>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 t="shared" si="5"/>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 t="shared" si="5"/>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 t="shared" si="5"/>
        <v>41197</v>
      </c>
      <c r="AF146" s="16">
        <v>41327</v>
      </c>
      <c r="AG146" s="16">
        <v>41339</v>
      </c>
      <c r="AH146" s="51" t="s">
        <v>8932</v>
      </c>
      <c r="AI146" s="16" t="s">
        <v>16025</v>
      </c>
      <c r="AJ146" s="118" t="s">
        <v>16102</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 t="shared" si="5"/>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 t="shared" si="5"/>
        <v>41280</v>
      </c>
      <c r="AF148" s="16">
        <v>41218</v>
      </c>
      <c r="AG148" s="16">
        <v>41285</v>
      </c>
      <c r="AH148" s="51" t="s">
        <v>495</v>
      </c>
      <c r="AI148" s="118" t="s">
        <v>9409</v>
      </c>
      <c r="AJ148" s="118" t="s">
        <v>14591</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 t="shared" si="5"/>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5630</v>
      </c>
      <c r="AA150" s="16">
        <v>41117</v>
      </c>
      <c r="AB150" s="32">
        <f>VLOOKUP(C150,Relatorios!A$3:B921,2,0)</f>
        <v>41183</v>
      </c>
      <c r="AC150" s="16" t="s">
        <v>4162</v>
      </c>
      <c r="AD150" s="16" t="str">
        <f>VLOOKUP(B150,SAOM!B$2:T1691,16,0)</f>
        <v>-</v>
      </c>
      <c r="AE150" s="16">
        <f t="shared" si="5"/>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 t="shared" si="5"/>
        <v>41206</v>
      </c>
      <c r="AF152" s="16">
        <v>41136</v>
      </c>
      <c r="AG152" s="51" t="s">
        <v>497</v>
      </c>
      <c r="AH152" s="51" t="s">
        <v>495</v>
      </c>
      <c r="AI152" s="118" t="s">
        <v>6637</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6196</v>
      </c>
      <c r="AA153" s="42">
        <v>41134</v>
      </c>
      <c r="AB153" s="32">
        <f>VLOOKUP(C153,Relatorios!A$3:B924,2,0)</f>
        <v>41254</v>
      </c>
      <c r="AC153" s="42" t="s">
        <v>4174</v>
      </c>
      <c r="AD153" s="16" t="str">
        <f>VLOOKUP(B153,SAOM!B$2:T1694,16,0)</f>
        <v xml:space="preserve">
</v>
      </c>
      <c r="AE153" s="16">
        <f t="shared" si="5"/>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5630</v>
      </c>
      <c r="AA156" s="16">
        <v>41116</v>
      </c>
      <c r="AB156" s="32">
        <f>VLOOKUP(C156,Relatorios!A$3:B927,2,0)</f>
        <v>41183</v>
      </c>
      <c r="AC156" s="16" t="s">
        <v>4103</v>
      </c>
      <c r="AD156" s="16" t="str">
        <f>VLOOKUP(B156,SAOM!B$2:T1697,16,0)</f>
        <v>-</v>
      </c>
      <c r="AE156" s="16">
        <f t="shared" si="5"/>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 t="shared" si="5"/>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5666</v>
      </c>
      <c r="AA159" s="16">
        <v>41172</v>
      </c>
      <c r="AB159" s="32" t="e">
        <f>VLOOKUP(C159,Relatorios!A$3:B930,2,0)</f>
        <v>#N/A</v>
      </c>
      <c r="AC159" s="129" t="s">
        <v>6887</v>
      </c>
      <c r="AD159" s="16" t="str">
        <f>VLOOKUP(B159,SAOM!B$2:T1700,16,0)</f>
        <v>-</v>
      </c>
      <c r="AE159" s="16">
        <f t="shared" si="5"/>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5609</v>
      </c>
      <c r="AD164" s="16" t="str">
        <f>VLOOKUP(B164,SAOM!B$2:T1705,16,0)</f>
        <v>-</v>
      </c>
      <c r="AE164" s="16">
        <f t="shared" si="5"/>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 t="shared" si="5"/>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6196</v>
      </c>
      <c r="AA167" s="42">
        <v>41131</v>
      </c>
      <c r="AB167" s="32">
        <f>VLOOKUP(C167,Relatorios!A$3:B938,2,0)</f>
        <v>41254</v>
      </c>
      <c r="AC167" s="42" t="s">
        <v>4178</v>
      </c>
      <c r="AD167" s="16" t="str">
        <f>VLOOKUP(B167,SAOM!B$2:T1708,16,0)</f>
        <v xml:space="preserve">
</v>
      </c>
      <c r="AE167" s="16">
        <f t="shared" si="5"/>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 t="shared" si="5"/>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 t="shared" si="5"/>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5666</v>
      </c>
      <c r="AA171" s="16">
        <v>41172</v>
      </c>
      <c r="AB171" s="32" t="e">
        <f>VLOOKUP(C171,Relatorios!A$3:B942,2,0)</f>
        <v>#N/A</v>
      </c>
      <c r="AC171" s="45" t="s">
        <v>4096</v>
      </c>
      <c r="AD171" s="16" t="str">
        <f>VLOOKUP(B171,SAOM!B$2:T1712,16,0)</f>
        <v xml:space="preserve">Endereço incorreto. RUA ANTÔNIO JOSE GONÇALVES 871,CENTRO
</v>
      </c>
      <c r="AE171" s="16">
        <f t="shared" si="5"/>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 t="shared" si="5"/>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5618</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9711</v>
      </c>
      <c r="AA176" s="16">
        <v>41233</v>
      </c>
      <c r="AB176" s="32" t="e">
        <f>VLOOKUP(C176,Relatorios!A$3:B947,2,0)</f>
        <v>#N/A</v>
      </c>
      <c r="AC176" s="16" t="s">
        <v>4168</v>
      </c>
      <c r="AD176" s="16" t="str">
        <f>VLOOKUP(B176,SAOM!B$2:T1717,16,0)</f>
        <v>-</v>
      </c>
      <c r="AE176" s="16">
        <f t="shared" si="5"/>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 t="shared" si="5"/>
        <v>41200</v>
      </c>
      <c r="AF178" s="16">
        <v>41124</v>
      </c>
      <c r="AG178" s="16">
        <v>41130</v>
      </c>
      <c r="AH178" s="51" t="s">
        <v>676</v>
      </c>
      <c r="AI178" s="115" t="s">
        <v>6332</v>
      </c>
      <c r="AJ178" s="115" t="s">
        <v>8959</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6543</v>
      </c>
      <c r="AA179" s="16">
        <v>41240</v>
      </c>
      <c r="AB179" s="32" t="e">
        <f>VLOOKUP(C179,Relatorios!A$3:B950,2,0)</f>
        <v>#N/A</v>
      </c>
      <c r="AC179" s="16" t="s">
        <v>4196</v>
      </c>
      <c r="AD179" s="16" t="str">
        <f>VLOOKUP(B179,SAOM!B$2:T1720,16,0)</f>
        <v xml:space="preserve">
</v>
      </c>
      <c r="AE179" s="16">
        <f t="shared" si="5"/>
        <v>41330</v>
      </c>
      <c r="AF179" s="16" t="s">
        <v>4472</v>
      </c>
      <c r="AG179" s="16"/>
      <c r="AH179" s="51"/>
      <c r="AI179" s="118"/>
      <c r="AJ179" s="118" t="s">
        <v>8960</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6899</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 t="shared" si="5"/>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5752</v>
      </c>
      <c r="AA181" s="16">
        <v>41117</v>
      </c>
      <c r="AB181" s="32">
        <f>VLOOKUP(C181,Relatorios!A$3:B952,2,0)</f>
        <v>41183</v>
      </c>
      <c r="AC181" s="16" t="s">
        <v>4197</v>
      </c>
      <c r="AD181" s="16" t="str">
        <f>VLOOKUP(B181,SAOM!B$2:T1722,16,0)</f>
        <v xml:space="preserve">
</v>
      </c>
      <c r="AE181" s="16">
        <f t="shared" si="5"/>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 t="shared" si="5"/>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5700</v>
      </c>
      <c r="AA183" s="16">
        <v>41121</v>
      </c>
      <c r="AB183" s="32">
        <f>VLOOKUP(C183,Relatorios!A$3:B954,2,0)</f>
        <v>41183</v>
      </c>
      <c r="AC183" s="16" t="s">
        <v>4145</v>
      </c>
      <c r="AD183" s="16" t="str">
        <f>VLOOKUP(B183,SAOM!B$2:T1724,16,0)</f>
        <v xml:space="preserve">
</v>
      </c>
      <c r="AE183" s="16">
        <f t="shared" si="5"/>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 t="shared" si="5"/>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6039</v>
      </c>
      <c r="AA185" s="16">
        <v>41152</v>
      </c>
      <c r="AB185" s="32">
        <f>VLOOKUP(C185,Relatorios!A$3:B956,2,0)</f>
        <v>41291</v>
      </c>
      <c r="AC185" s="16" t="s">
        <v>4193</v>
      </c>
      <c r="AD185" s="16" t="str">
        <f>VLOOKUP(B185,SAOM!B$2:T1726,16,0)</f>
        <v xml:space="preserve">
</v>
      </c>
      <c r="AE185" s="16">
        <f t="shared" si="5"/>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 t="shared" si="5"/>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6547</v>
      </c>
      <c r="AA187" s="42">
        <v>41135</v>
      </c>
      <c r="AB187" s="32">
        <f>VLOOKUP(C187,Relatorios!A$3:B958,2,0)</f>
        <v>41254</v>
      </c>
      <c r="AC187" s="47" t="s">
        <v>4194</v>
      </c>
      <c r="AD187" s="16" t="str">
        <f>VLOOKUP(B187,SAOM!B$2:T1728,16,0)</f>
        <v>-</v>
      </c>
      <c r="AE187" s="16">
        <f t="shared" si="5"/>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 t="shared" si="5"/>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6024</v>
      </c>
      <c r="AA189" s="16">
        <v>41169</v>
      </c>
      <c r="AB189" s="32" t="e">
        <f>VLOOKUP(C189,Relatorios!A$3:B960,2,0)</f>
        <v>#N/A</v>
      </c>
      <c r="AC189" s="16" t="s">
        <v>4180</v>
      </c>
      <c r="AD189" s="16" t="str">
        <f>VLOOKUP(B189,SAOM!B$2:T1730,16,0)</f>
        <v>-</v>
      </c>
      <c r="AE189" s="16">
        <f t="shared" si="5"/>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 t="shared" si="5"/>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6544</v>
      </c>
      <c r="AA191" s="42">
        <v>41135</v>
      </c>
      <c r="AB191" s="32" t="e">
        <f>VLOOKUP(C191,Relatorios!A$3:B962,2,0)</f>
        <v>#N/A</v>
      </c>
      <c r="AC191" s="42" t="s">
        <v>4164</v>
      </c>
      <c r="AD191" s="16" t="str">
        <f>VLOOKUP(B191,SAOM!B$2:T1732,16,0)</f>
        <v>-</v>
      </c>
      <c r="AE191" s="16">
        <f t="shared" si="5"/>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 t="shared" si="5"/>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 t="shared" si="5"/>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 t="shared" si="5"/>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6640</v>
      </c>
      <c r="AA195" s="16">
        <v>41242</v>
      </c>
      <c r="AB195" s="32">
        <f>VLOOKUP(C195,Relatorios!A$3:B966,2,0)</f>
        <v>41299</v>
      </c>
      <c r="AC195" s="16" t="s">
        <v>4149</v>
      </c>
      <c r="AD195" s="16" t="str">
        <f>VLOOKUP(B195,SAOM!B$2:T1736,16,0)</f>
        <v xml:space="preserve">
</v>
      </c>
      <c r="AE195" s="16">
        <f t="shared" si="5"/>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5630</v>
      </c>
      <c r="AA198" s="16">
        <v>41121</v>
      </c>
      <c r="AB198" s="32">
        <f>VLOOKUP(C198,Relatorios!A$3:B969,2,0)</f>
        <v>41183</v>
      </c>
      <c r="AC198" s="16" t="s">
        <v>4151</v>
      </c>
      <c r="AD198" s="16" t="str">
        <f>VLOOKUP(B198,SAOM!B$2:T1739,16,0)</f>
        <v xml:space="preserve">
</v>
      </c>
      <c r="AE198" s="16">
        <f t="shared" si="7"/>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9665</v>
      </c>
      <c r="AA199" s="16">
        <v>41242</v>
      </c>
      <c r="AB199" s="32">
        <f>VLOOKUP(C199,Relatorios!A$3:B970,2,0)</f>
        <v>41299</v>
      </c>
      <c r="AC199" s="45" t="s">
        <v>4104</v>
      </c>
      <c r="AD199" s="16" t="str">
        <f>VLOOKUP(B199,SAOM!B$2:T1740,16,0)</f>
        <v>Endereço divergente.</v>
      </c>
      <c r="AE199" s="16">
        <f t="shared" si="7"/>
        <v>41332</v>
      </c>
      <c r="AF199" s="16">
        <v>41277</v>
      </c>
      <c r="AG199" s="16">
        <v>41326</v>
      </c>
      <c r="AH199" s="51" t="s">
        <v>495</v>
      </c>
      <c r="AI199" s="119" t="s">
        <v>8972</v>
      </c>
      <c r="AJ199" s="119" t="s">
        <v>15849</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 t="shared" si="7"/>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6187</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8930</v>
      </c>
      <c r="AI201" s="118" t="s">
        <v>14098</v>
      </c>
      <c r="AJ201" s="118" t="s">
        <v>15905</v>
      </c>
      <c r="AK201" s="13" t="str">
        <f>VLOOKUP(B201,SAOM!B$2:U1859,20,0)</f>
        <v>-</v>
      </c>
      <c r="AL201" s="16">
        <v>41184</v>
      </c>
      <c r="AM201" s="16">
        <v>41192</v>
      </c>
      <c r="AN201" s="51" t="s">
        <v>495</v>
      </c>
      <c r="AO201" s="118" t="s">
        <v>8961</v>
      </c>
      <c r="AP201" s="118" t="s">
        <v>8983</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5630</v>
      </c>
      <c r="AA202" s="16">
        <v>41121</v>
      </c>
      <c r="AB202" s="32">
        <f>VLOOKUP(C202,Relatorios!A$3:B973,2,0)</f>
        <v>41183</v>
      </c>
      <c r="AC202" s="16" t="s">
        <v>4205</v>
      </c>
      <c r="AD202" s="16" t="str">
        <f>VLOOKUP(B202,SAOM!B$2:T1743,16,0)</f>
        <v>-</v>
      </c>
      <c r="AE202" s="16">
        <f t="shared" si="7"/>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7179</v>
      </c>
      <c r="AA203" s="16">
        <v>41151</v>
      </c>
      <c r="AB203" s="32">
        <f>VLOOKUP(C203,Relatorios!A$3:B974,2,0)</f>
        <v>41254</v>
      </c>
      <c r="AC203" s="16" t="s">
        <v>4165</v>
      </c>
      <c r="AD203" s="16" t="str">
        <f>VLOOKUP(B203,SAOM!B$2:T1744,16,0)</f>
        <v xml:space="preserve">
</v>
      </c>
      <c r="AE203" s="16">
        <f t="shared" si="7"/>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6033</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8" t="s">
        <v>12499</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 t="shared" si="7"/>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6641</v>
      </c>
      <c r="AA207" s="16">
        <v>41138</v>
      </c>
      <c r="AB207" s="32" t="e">
        <f>VLOOKUP(C207,Relatorios!A$3:B978,2,0)</f>
        <v>#N/A</v>
      </c>
      <c r="AC207" s="16" t="s">
        <v>4098</v>
      </c>
      <c r="AD207" s="16" t="str">
        <f>VLOOKUP(B207,SAOM!B$2:T1748,16,0)</f>
        <v xml:space="preserve">Endereço incorreto
</v>
      </c>
      <c r="AE207" s="16">
        <f t="shared" si="7"/>
        <v>41228</v>
      </c>
      <c r="AF207" s="16">
        <v>41163</v>
      </c>
      <c r="AG207" s="16">
        <v>41304</v>
      </c>
      <c r="AH207" s="51" t="s">
        <v>8930</v>
      </c>
      <c r="AI207" s="118" t="s">
        <v>12499</v>
      </c>
      <c r="AJ207" s="118" t="s">
        <v>15243</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 t="shared" si="7"/>
        <v>41225</v>
      </c>
      <c r="AF208" s="16">
        <v>41271</v>
      </c>
      <c r="AG208" s="16">
        <v>41344</v>
      </c>
      <c r="AH208" s="51" t="s">
        <v>8931</v>
      </c>
      <c r="AI208" s="118" t="s">
        <v>14032</v>
      </c>
      <c r="AJ208" s="118" t="s">
        <v>14060</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 t="shared" si="7"/>
        <v>41060</v>
      </c>
      <c r="AF209" s="16">
        <v>41144</v>
      </c>
      <c r="AG209" s="51" t="s">
        <v>497</v>
      </c>
      <c r="AH209" s="51" t="s">
        <v>497</v>
      </c>
      <c r="AI209" s="119" t="s">
        <v>6865</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4472</v>
      </c>
      <c r="AG210" s="16"/>
      <c r="AH210" s="51"/>
      <c r="AI210" s="118" t="s">
        <v>13213</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 t="shared" si="7"/>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6033</v>
      </c>
      <c r="AA213" s="42">
        <v>41128</v>
      </c>
      <c r="AB213" s="32" t="str">
        <f>VLOOKUP(C213,Relatorios!A$3:B984,2,0)</f>
        <v>Pendente</v>
      </c>
      <c r="AC213" s="42" t="s">
        <v>4189</v>
      </c>
      <c r="AD213" s="16" t="str">
        <f>VLOOKUP(B213,SAOM!B$2:T1754,16,0)</f>
        <v xml:space="preserve">
</v>
      </c>
      <c r="AE213" s="16">
        <f t="shared" si="7"/>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 t="shared" si="7"/>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8422</v>
      </c>
      <c r="AA215" s="59">
        <v>41185</v>
      </c>
      <c r="AB215" s="32">
        <f>VLOOKUP(C215,Relatorios!A$3:B986,2,0)</f>
        <v>41277</v>
      </c>
      <c r="AC215" s="59" t="s">
        <v>4095</v>
      </c>
      <c r="AD215" s="16" t="str">
        <f>VLOOKUP(B215,SAOM!B$2:T1756,16,0)</f>
        <v xml:space="preserve">Telefone ocupado
</v>
      </c>
      <c r="AE215" s="16">
        <f t="shared" si="7"/>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12474</v>
      </c>
      <c r="AA216" s="16">
        <v>41249</v>
      </c>
      <c r="AB216" s="32">
        <f>VLOOKUP(C216,Relatorios!A$3:B987,2,0)</f>
        <v>41291</v>
      </c>
      <c r="AC216" s="45" t="s">
        <v>4150</v>
      </c>
      <c r="AD216" s="16" t="str">
        <f>VLOOKUP(B216,SAOM!B$2:T1757,16,0)</f>
        <v>-</v>
      </c>
      <c r="AE216" s="16">
        <f t="shared" si="7"/>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 t="shared" si="7"/>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6033</v>
      </c>
      <c r="AA219" s="42">
        <v>41122</v>
      </c>
      <c r="AB219" s="32" t="str">
        <f>VLOOKUP(C219,Relatorios!A$3:B990,2,0)</f>
        <v>Pendente</v>
      </c>
      <c r="AC219" s="47" t="s">
        <v>4187</v>
      </c>
      <c r="AD219" s="16" t="str">
        <f>VLOOKUP(B219,SAOM!B$2:T1760,16,0)</f>
        <v xml:space="preserve">
</v>
      </c>
      <c r="AE219" s="16">
        <f t="shared" si="7"/>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 t="shared" si="7"/>
        <v>41060</v>
      </c>
      <c r="AF220" s="16">
        <v>41163</v>
      </c>
      <c r="AG220" s="16"/>
      <c r="AH220" s="51" t="s">
        <v>8932</v>
      </c>
      <c r="AI220" s="119" t="s">
        <v>14100</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6032</v>
      </c>
      <c r="AA221" s="42">
        <v>41122</v>
      </c>
      <c r="AB221" s="32">
        <f>VLOOKUP(C221,Relatorios!A$3:B992,2,0)</f>
        <v>41183</v>
      </c>
      <c r="AC221" s="42" t="s">
        <v>4170</v>
      </c>
      <c r="AD221" s="16" t="str">
        <f>VLOOKUP(B221,SAOM!B$2:T1762,16,0)</f>
        <v xml:space="preserve">Ninguem atende
</v>
      </c>
      <c r="AE221" s="16">
        <f t="shared" si="7"/>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 t="shared" si="7"/>
        <v>41210</v>
      </c>
      <c r="AF222" s="16">
        <v>41201</v>
      </c>
      <c r="AG222" s="16">
        <v>41297</v>
      </c>
      <c r="AH222" s="51" t="s">
        <v>8932</v>
      </c>
      <c r="AI222" s="116" t="s">
        <v>12493</v>
      </c>
      <c r="AJ222" s="118" t="s">
        <v>14718</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 t="shared" si="7"/>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5666</v>
      </c>
      <c r="AA227" s="42">
        <v>41122</v>
      </c>
      <c r="AB227" s="32">
        <f>VLOOKUP(C227,Relatorios!A$3:B998,2,0)</f>
        <v>41183</v>
      </c>
      <c r="AC227" s="42" t="s">
        <v>4182</v>
      </c>
      <c r="AD227" s="16" t="str">
        <f>VLOOKUP(B227,SAOM!B$2:T1768,16,0)</f>
        <v xml:space="preserve">Ocupado
</v>
      </c>
      <c r="AE227" s="16">
        <f t="shared" si="7"/>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6024</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6857</v>
      </c>
      <c r="AA229" s="16">
        <v>41152</v>
      </c>
      <c r="AB229" s="32">
        <f>VLOOKUP(C229,Relatorios!A$3:B1000,2,0)</f>
        <v>41254</v>
      </c>
      <c r="AC229" s="16" t="s">
        <v>4183</v>
      </c>
      <c r="AD229" s="16" t="str">
        <f>VLOOKUP(B229,SAOM!B$2:T1770,16,0)</f>
        <v xml:space="preserve">18/6 - Cliente notificado por ofício 
</v>
      </c>
      <c r="AE229" s="16">
        <f t="shared" si="7"/>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 t="shared" si="7"/>
        <v>41225</v>
      </c>
      <c r="AF230" s="16">
        <v>41163</v>
      </c>
      <c r="AG230" s="16">
        <v>41306</v>
      </c>
      <c r="AH230" s="51" t="s">
        <v>8930</v>
      </c>
      <c r="AI230" s="118" t="s">
        <v>12499</v>
      </c>
      <c r="AJ230" s="118" t="s">
        <v>15245</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 t="shared" si="7"/>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19" t="s">
        <v>8962</v>
      </c>
      <c r="AJ234" s="119" t="s">
        <v>8984</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19" t="s">
        <v>12499</v>
      </c>
      <c r="AJ236" s="119" t="s">
        <v>14060</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v>41340</v>
      </c>
      <c r="AH238" s="51" t="s">
        <v>8932</v>
      </c>
      <c r="AI238" s="16" t="s">
        <v>16026</v>
      </c>
      <c r="AJ238" s="119" t="s">
        <v>16108</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f>VLOOKUP(B239,SAOM!B$2:P1780,12,0)</f>
        <v>3791139777</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5605</v>
      </c>
      <c r="AD241" s="16" t="str">
        <f>VLOOKUP(B241,SAOM!B$2:T1782,16,0)</f>
        <v xml:space="preserve">Antiga OS 2572/11. Alteração de endereço. ID antigo 0652.
Não consegue contato com o cliente. Conseguimos o número do celular do mesmo, mas ninguem atende. </v>
      </c>
      <c r="AE241" s="16">
        <f t="shared" si="7"/>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 t="shared" si="7"/>
        <v>41196</v>
      </c>
      <c r="AF242" s="16">
        <v>41289</v>
      </c>
      <c r="AG242" s="16">
        <v>41292</v>
      </c>
      <c r="AH242" s="51" t="s">
        <v>676</v>
      </c>
      <c r="AI242" s="119" t="s">
        <v>14603</v>
      </c>
      <c r="AJ242" s="119" t="s">
        <v>14060</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 t="shared" si="7"/>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5700</v>
      </c>
      <c r="AA247" s="42">
        <v>41122</v>
      </c>
      <c r="AB247" s="32" t="str">
        <f>VLOOKUP(C247,Relatorios!A$3:B1018,2,0)</f>
        <v>Pronto pra ser entregue</v>
      </c>
      <c r="AC247" s="47" t="s">
        <v>4153</v>
      </c>
      <c r="AD247" s="16" t="str">
        <f>VLOOKUP(B247,SAOM!B$2:T1788,16,0)</f>
        <v xml:space="preserve">
</v>
      </c>
      <c r="AE247" s="16">
        <f t="shared" si="7"/>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 t="shared" si="7"/>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 t="shared" si="7"/>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v>41339</v>
      </c>
      <c r="AH251" s="51" t="s">
        <v>8931</v>
      </c>
      <c r="AI251" s="119" t="s">
        <v>12499</v>
      </c>
      <c r="AJ251" s="119" t="s">
        <v>16105</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6033</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 t="shared" si="7"/>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 t="shared" si="6"/>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5630</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 t="shared" si="7"/>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7043</v>
      </c>
      <c r="AA258" s="16">
        <v>41157</v>
      </c>
      <c r="AB258" s="32">
        <f>VLOOKUP(C258,Relatorios!A$3:B1029,2,0)</f>
        <v>41271</v>
      </c>
      <c r="AC258" s="45" t="s">
        <v>4102</v>
      </c>
      <c r="AD258" s="16" t="str">
        <f>VLOOKUP(B258,SAOM!B$2:T1799,16,0)</f>
        <v>18/6 - Cliente notificado por Ofício.</v>
      </c>
      <c r="AE258" s="16">
        <f t="shared" si="7"/>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 t="shared" si="7"/>
        <v>41116</v>
      </c>
      <c r="AF260" s="16">
        <v>41184</v>
      </c>
      <c r="AG260" s="16">
        <v>41193</v>
      </c>
      <c r="AH260" s="51" t="s">
        <v>676</v>
      </c>
      <c r="AI260" s="119" t="s">
        <v>8963</v>
      </c>
      <c r="AJ260" s="119" t="s">
        <v>8985</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15803</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v>41339</v>
      </c>
      <c r="AH261" s="51" t="s">
        <v>8931</v>
      </c>
      <c r="AI261" s="119" t="s">
        <v>12499</v>
      </c>
      <c r="AJ261" s="119" t="s">
        <v>16101</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 t="shared" si="9"/>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 t="shared" si="9"/>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 t="shared" si="9"/>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6647</v>
      </c>
      <c r="AD271" s="16" t="str">
        <f>VLOOKUP(B271,SAOM!B$2:T1812,16,0)</f>
        <v xml:space="preserve">17/08/2012 14:11:20 	Ivan Santos 	Resolvida. 
Endereço da OS, incorreto. Segundo cliente ao invés de: Rua Dois, 59, seria: Av.:Um, 196 - Santa Luzia.
</v>
      </c>
      <c r="AE271" s="16">
        <f t="shared" si="9"/>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 t="shared" si="9"/>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8932</v>
      </c>
      <c r="AI280" s="119" t="s">
        <v>9412</v>
      </c>
      <c r="AJ280" s="27" t="s">
        <v>9958</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 t="shared" si="9"/>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42"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4472</v>
      </c>
      <c r="AG289" s="16"/>
      <c r="AH289" s="51"/>
      <c r="AI289" s="119"/>
      <c r="AJ289" s="119"/>
      <c r="AK289" s="13" t="str">
        <f>VLOOKUP(B289,SAOM!B$2:U1947,20,0)</f>
        <v>A localidade não possui computador.</v>
      </c>
      <c r="AL289" s="17" t="s">
        <v>4472</v>
      </c>
    </row>
    <row r="290" spans="1:42"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4472</v>
      </c>
      <c r="AG290" s="16"/>
      <c r="AH290" s="51"/>
      <c r="AI290" s="119"/>
      <c r="AJ290" s="119"/>
      <c r="AK290" s="13" t="str">
        <f>VLOOKUP(B290,SAOM!B$2:U1948,20,0)</f>
        <v>-</v>
      </c>
      <c r="AL290" s="17" t="s">
        <v>4472</v>
      </c>
    </row>
    <row r="291" spans="1:42" s="61"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7339</v>
      </c>
      <c r="AA291" s="59">
        <v>41158</v>
      </c>
      <c r="AB291" s="32">
        <f>VLOOKUP(C291,Relatorios!A$3:B1062,2,0)</f>
        <v>41193</v>
      </c>
      <c r="AC291" s="181" t="s">
        <v>7343</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59">
        <v>41205</v>
      </c>
      <c r="AG291" s="59">
        <v>41220</v>
      </c>
      <c r="AH291" s="186" t="s">
        <v>495</v>
      </c>
      <c r="AI291" s="120" t="s">
        <v>9052</v>
      </c>
      <c r="AJ291" s="120" t="s">
        <v>9635</v>
      </c>
      <c r="AK291" s="13" t="str">
        <f>VLOOKUP(B291,SAOM!B$2:U1949,20,0)</f>
        <v>Técnico não possui cabo RJ45.</v>
      </c>
      <c r="AL291" s="61" t="s">
        <v>4472</v>
      </c>
    </row>
    <row r="292" spans="1:42"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6857</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4472</v>
      </c>
      <c r="AG292" s="16"/>
      <c r="AH292" s="51"/>
      <c r="AI292" s="115"/>
      <c r="AJ292" s="115"/>
      <c r="AK292" s="13" t="str">
        <f>VLOOKUP(B292,SAOM!B$2:U1950,20,0)</f>
        <v>-</v>
      </c>
      <c r="AL292" s="17" t="s">
        <v>4472</v>
      </c>
    </row>
    <row r="293" spans="1:42"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5692</v>
      </c>
      <c r="AA293" s="16">
        <v>41239</v>
      </c>
      <c r="AB293" s="32">
        <f>VLOOKUP(C293,Relatorios!A$3:B1064,2,0)</f>
        <v>41299</v>
      </c>
      <c r="AC293" s="45" t="s">
        <v>4199</v>
      </c>
      <c r="AD293" s="16" t="str">
        <f>VLOOKUP(B293,SAOM!B$2:T1834,16,0)</f>
        <v xml:space="preserve">
</v>
      </c>
      <c r="AE293" s="16">
        <f t="shared" si="9"/>
        <v>41329</v>
      </c>
      <c r="AF293" s="16" t="s">
        <v>4472</v>
      </c>
      <c r="AG293" s="16"/>
      <c r="AH293" s="51"/>
      <c r="AI293" s="119"/>
      <c r="AJ293" s="119"/>
      <c r="AK293" s="13" t="str">
        <f>VLOOKUP(B293,SAOM!B$2:U1951,20,0)</f>
        <v>localidade não possui computador</v>
      </c>
      <c r="AL293" s="17" t="s">
        <v>4472</v>
      </c>
    </row>
    <row r="294" spans="1:42"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4472</v>
      </c>
      <c r="AG294" s="16"/>
      <c r="AH294" s="51"/>
      <c r="AI294" s="119"/>
      <c r="AJ294" s="119"/>
      <c r="AK294" s="13" t="str">
        <f>VLOOKUP(B294,SAOM!B$2:U1952,20,0)</f>
        <v>Técnico ainda não recebeu o cabo RJ45</v>
      </c>
      <c r="AL294" s="17" t="s">
        <v>4472</v>
      </c>
    </row>
    <row r="295" spans="1:42"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4472</v>
      </c>
      <c r="AG295" s="16"/>
      <c r="AH295" s="51"/>
      <c r="AI295" s="119"/>
      <c r="AJ295" s="119"/>
      <c r="AK295" s="13" t="str">
        <f>VLOOKUP(B295,SAOM!B$2:U1953,20,0)</f>
        <v>-</v>
      </c>
      <c r="AL295" s="17" t="s">
        <v>4472</v>
      </c>
    </row>
    <row r="296" spans="1:42"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4472</v>
      </c>
      <c r="AG296" s="16"/>
      <c r="AH296" s="51"/>
      <c r="AI296" s="119"/>
      <c r="AJ296" s="119"/>
      <c r="AK296" s="13" t="str">
        <f>VLOOKUP(B296,SAOM!B$2:U1954,20,0)</f>
        <v>-</v>
      </c>
      <c r="AL296" s="17" t="s">
        <v>4472</v>
      </c>
    </row>
    <row r="297" spans="1:42"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4472</v>
      </c>
      <c r="AG297" s="16"/>
      <c r="AH297" s="51"/>
      <c r="AI297" s="119"/>
      <c r="AJ297" s="119"/>
      <c r="AK297" s="13" t="str">
        <f>VLOOKUP(B297,SAOM!B$2:U1955,20,0)</f>
        <v>Técnico ainda não possui o cabo</v>
      </c>
      <c r="AL297" s="17" t="s">
        <v>4472</v>
      </c>
    </row>
    <row r="298" spans="1:42" s="71" customFormat="1" ht="15.75" customHeight="1">
      <c r="A298" s="65">
        <v>3206</v>
      </c>
      <c r="B298" s="66">
        <v>3206</v>
      </c>
      <c r="C298" s="35">
        <v>3206</v>
      </c>
      <c r="D298" s="37" t="str">
        <f>VLOOKUP(B298,SAOM!B$2:H1955,7,0)</f>
        <v>SES-BEIS-3206</v>
      </c>
      <c r="E298" s="67">
        <v>40988</v>
      </c>
      <c r="F298" s="67">
        <v>41096</v>
      </c>
      <c r="G298" s="67">
        <f>VLOOKUP(B298,SAOM!B$2:D1842,3,0)</f>
        <v>41096</v>
      </c>
      <c r="H298" s="67">
        <f t="shared" si="8"/>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6036</v>
      </c>
      <c r="AA298" s="229">
        <v>41122</v>
      </c>
      <c r="AB298" s="32">
        <f>VLOOKUP(C298,Relatorios!A$3:B1069,2,0)</f>
        <v>41183</v>
      </c>
      <c r="AC298" s="230" t="s">
        <v>4141</v>
      </c>
      <c r="AD298" s="70" t="str">
        <f>VLOOKUP(B298,SAOM!B$2:T1839,16,0)</f>
        <v>-</v>
      </c>
      <c r="AE298" s="70">
        <f t="shared" si="9"/>
        <v>41212</v>
      </c>
      <c r="AF298" s="70">
        <v>41205</v>
      </c>
      <c r="AG298" s="70"/>
      <c r="AH298" s="187" t="s">
        <v>676</v>
      </c>
      <c r="AI298" s="121" t="s">
        <v>12494</v>
      </c>
      <c r="AJ298" s="121"/>
      <c r="AK298" s="13" t="str">
        <f>VLOOKUP(B298,SAOM!B$2:U1956,20,0)</f>
        <v>Não há computador disponível.</v>
      </c>
      <c r="AL298" s="71" t="s">
        <v>4472</v>
      </c>
    </row>
    <row r="299" spans="1:42"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 t="shared" si="9"/>
        <v>41136</v>
      </c>
      <c r="AF299" s="16" t="s">
        <v>4472</v>
      </c>
      <c r="AG299" s="16"/>
      <c r="AH299" s="51"/>
      <c r="AI299" s="119"/>
      <c r="AJ299" s="119"/>
      <c r="AK299" s="13" t="str">
        <f>VLOOKUP(B299,SAOM!B$2:U1957,20,0)</f>
        <v>Técnico não possui o cabo</v>
      </c>
      <c r="AL299" s="17" t="s">
        <v>4472</v>
      </c>
    </row>
    <row r="300" spans="1:42"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 t="shared" si="9"/>
        <v>41263</v>
      </c>
      <c r="AF300" s="16">
        <v>41163</v>
      </c>
      <c r="AG300" s="16">
        <v>41326</v>
      </c>
      <c r="AH300" s="51" t="s">
        <v>8930</v>
      </c>
      <c r="AI300" s="119" t="s">
        <v>12499</v>
      </c>
      <c r="AJ300" s="119" t="s">
        <v>14718</v>
      </c>
      <c r="AK300" s="13" t="str">
        <f>VLOOKUP(B300,SAOM!B$2:U1958,20,0)</f>
        <v>Localidade não possui computador</v>
      </c>
      <c r="AL300" s="17" t="s">
        <v>4472</v>
      </c>
    </row>
    <row r="301" spans="1:42"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7624</v>
      </c>
      <c r="AA301" s="16">
        <v>41233</v>
      </c>
      <c r="AB301" s="32" t="e">
        <f>VLOOKUP(C301,Relatorios!A$3:B1072,2,0)</f>
        <v>#N/A</v>
      </c>
      <c r="AC301" s="45" t="s">
        <v>4557</v>
      </c>
      <c r="AD301" s="16" t="str">
        <f>VLOOKUP(B301,SAOM!B$2:T1842,16,0)</f>
        <v xml:space="preserve">28/6  - Endereço corrigido.
</v>
      </c>
      <c r="AE301" s="16">
        <f t="shared" si="9"/>
        <v>41323</v>
      </c>
      <c r="AF301" s="16" t="s">
        <v>4472</v>
      </c>
      <c r="AG301" s="16"/>
      <c r="AH301" s="51"/>
      <c r="AI301" s="119"/>
      <c r="AJ301" s="119"/>
      <c r="AK301" s="13" t="str">
        <f>VLOOKUP(B301,SAOM!B$2:U1959,20,0)</f>
        <v>Vai deixar.</v>
      </c>
      <c r="AL301" s="17" t="s">
        <v>4472</v>
      </c>
    </row>
    <row r="302" spans="1:42"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5666</v>
      </c>
      <c r="AA302" s="42">
        <v>41123</v>
      </c>
      <c r="AB302" s="32">
        <f>VLOOKUP(C302,Relatorios!A$3:B1073,2,0)</f>
        <v>41183</v>
      </c>
      <c r="AC302" s="47" t="s">
        <v>4155</v>
      </c>
      <c r="AD302" s="16" t="str">
        <f>VLOOKUP(B302,SAOM!B$2:T1843,16,0)</f>
        <v>-</v>
      </c>
      <c r="AE302" s="16">
        <f t="shared" si="9"/>
        <v>41213</v>
      </c>
      <c r="AF302" s="16">
        <v>41353</v>
      </c>
      <c r="AG302" s="16"/>
      <c r="AH302" s="274" t="s">
        <v>8931</v>
      </c>
      <c r="AI302" s="119" t="s">
        <v>16336</v>
      </c>
      <c r="AJ302" s="119" t="s">
        <v>4472</v>
      </c>
      <c r="AK302" s="13" t="str">
        <f>VLOOKUP(B302,SAOM!B$2:U1960,20,0)</f>
        <v>Cabo curto.</v>
      </c>
      <c r="AL302" s="16">
        <v>41338</v>
      </c>
      <c r="AM302" s="16">
        <v>41348</v>
      </c>
      <c r="AN302" s="51" t="s">
        <v>8931</v>
      </c>
      <c r="AO302" s="119" t="s">
        <v>16106</v>
      </c>
      <c r="AP302" s="119" t="s">
        <v>16261</v>
      </c>
    </row>
    <row r="303" spans="1:42"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 t="shared" si="9"/>
        <v>41136</v>
      </c>
      <c r="AF303" s="16" t="s">
        <v>4472</v>
      </c>
      <c r="AG303" s="16"/>
      <c r="AH303" s="51"/>
      <c r="AI303" s="119"/>
      <c r="AJ303" s="119"/>
      <c r="AK303" s="13" t="str">
        <f>VLOOKUP(B303,SAOM!B$2:U1961,20,0)</f>
        <v>Técnico não possui o cabo</v>
      </c>
      <c r="AL303" s="17" t="s">
        <v>4472</v>
      </c>
    </row>
    <row r="304" spans="1:42"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5913</v>
      </c>
      <c r="AD306" s="16" t="str">
        <f>VLOOKUP(B306,SAOM!B$2:T1847,16,0)</f>
        <v xml:space="preserve">
</v>
      </c>
      <c r="AE306" s="16">
        <f t="shared" si="9"/>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5752</v>
      </c>
      <c r="AA308" s="59">
        <v>41116</v>
      </c>
      <c r="AB308" s="32">
        <f>VLOOKUP(C308,Relatorios!A$3:B1079,2,0)</f>
        <v>41254</v>
      </c>
      <c r="AC308" s="49" t="s">
        <v>4161</v>
      </c>
      <c r="AD308" s="16" t="str">
        <f>VLOOKUP(B308,SAOM!B$2:T1849,16,0)</f>
        <v xml:space="preserve">
</v>
      </c>
      <c r="AE308" s="16">
        <f t="shared" si="9"/>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6036</v>
      </c>
      <c r="AA309" s="112">
        <v>41124</v>
      </c>
      <c r="AB309" s="32" t="str">
        <f>VLOOKUP(C309,Relatorios!A$3:B1080,2,0)</f>
        <v>Pendente</v>
      </c>
      <c r="AC309" s="76" t="s">
        <v>6037</v>
      </c>
      <c r="AD309" s="16" t="str">
        <f>VLOOKUP(B309,SAOM!B$2:T1850,16,0)</f>
        <v>-</v>
      </c>
      <c r="AE309" s="16">
        <f t="shared" si="9"/>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 t="shared" si="9"/>
        <v>41128</v>
      </c>
      <c r="AF310" s="16">
        <v>41327</v>
      </c>
      <c r="AG310" s="16"/>
      <c r="AH310" s="51" t="s">
        <v>676</v>
      </c>
      <c r="AI310" s="119"/>
      <c r="AJ310" s="119"/>
      <c r="AK310" s="13" t="str">
        <f>VLOOKUP(B310,SAOM!B$2:U1968,20,0)</f>
        <v>-</v>
      </c>
      <c r="AL310" s="16">
        <v>41185</v>
      </c>
      <c r="AM310" s="16">
        <v>41192</v>
      </c>
      <c r="AN310" s="51" t="s">
        <v>676</v>
      </c>
      <c r="AO310" s="119" t="s">
        <v>8964</v>
      </c>
      <c r="AP310" s="119" t="s">
        <v>8986</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 t="shared" si="9"/>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 t="shared" si="9"/>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6038</v>
      </c>
      <c r="AA317" s="42">
        <v>41124</v>
      </c>
      <c r="AB317" s="32">
        <f>VLOOKUP(C317,Relatorios!A$3:B1088,2,0)</f>
        <v>41254</v>
      </c>
      <c r="AC317" s="62" t="s">
        <v>4158</v>
      </c>
      <c r="AD317" s="16" t="str">
        <f>VLOOKUP(B317,SAOM!B$2:T1858,16,0)</f>
        <v>-</v>
      </c>
      <c r="AE317" s="16">
        <f t="shared" si="9"/>
        <v>41214</v>
      </c>
      <c r="AF317" s="42">
        <v>41226</v>
      </c>
      <c r="AG317" s="42">
        <v>41227</v>
      </c>
      <c r="AH317" s="15" t="s">
        <v>495</v>
      </c>
      <c r="AI317" s="194" t="s">
        <v>9663</v>
      </c>
      <c r="AJ317" s="194" t="s">
        <v>12504</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 t="shared" si="9"/>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6033</v>
      </c>
      <c r="AA320" s="42">
        <v>41131</v>
      </c>
      <c r="AB320" s="32" t="str">
        <f>VLOOKUP(C320,Relatorios!A$3:B1091,2,0)</f>
        <v>Pendente</v>
      </c>
      <c r="AC320" s="47" t="s">
        <v>4159</v>
      </c>
      <c r="AD320" s="16" t="str">
        <f>VLOOKUP(B320,SAOM!B$2:T1861,16,0)</f>
        <v>-</v>
      </c>
      <c r="AE320" s="16">
        <f t="shared" si="9"/>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6022</v>
      </c>
      <c r="AA321" s="112">
        <v>41123</v>
      </c>
      <c r="AB321" s="32">
        <f>VLOOKUP(C321,Relatorios!A$3:B1092,2,0)</f>
        <v>41183</v>
      </c>
      <c r="AC321" s="76" t="s">
        <v>4160</v>
      </c>
      <c r="AD321" s="16" t="str">
        <f>VLOOKUP(B321,SAOM!B$2:T1862,16,0)</f>
        <v xml:space="preserve">18/6 - Cliente notificado por oficio. 
</v>
      </c>
      <c r="AE321" s="16">
        <f t="shared" si="9"/>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 t="shared" si="9"/>
        <v>41198</v>
      </c>
      <c r="AF322" s="16">
        <v>41327</v>
      </c>
      <c r="AG322" s="16">
        <v>41345</v>
      </c>
      <c r="AH322" s="51" t="s">
        <v>8931</v>
      </c>
      <c r="AI322" s="16" t="s">
        <v>16027</v>
      </c>
      <c r="AJ322" s="120" t="s">
        <v>16192</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6033</v>
      </c>
      <c r="AA323" s="16">
        <v>41222</v>
      </c>
      <c r="AB323" s="32">
        <f>VLOOKUP(C323,Relatorios!A$3:B1094,2,0)</f>
        <v>41291</v>
      </c>
      <c r="AC323" s="45" t="s">
        <v>4428</v>
      </c>
      <c r="AD323" s="16" t="str">
        <f>VLOOKUP(B323,SAOM!B$2:T1864,16,0)</f>
        <v xml:space="preserve">25/6 - Endereço corrigido.
</v>
      </c>
      <c r="AE323" s="16">
        <f t="shared" si="9"/>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5" t="s">
        <v>6885</v>
      </c>
      <c r="AJ324" s="115" t="s">
        <v>6885</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19" t="s">
        <v>8965</v>
      </c>
      <c r="AJ325" s="119" t="s">
        <v>8987</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5929</v>
      </c>
      <c r="AA327" s="16">
        <v>41137</v>
      </c>
      <c r="AB327" s="32">
        <f>VLOOKUP(C327,Relatorios!A$3:B1098,2,0)</f>
        <v>41193</v>
      </c>
      <c r="AC327" s="45" t="s">
        <v>4423</v>
      </c>
      <c r="AD327" s="16" t="str">
        <f>VLOOKUP(B327,SAOM!B$2:T1868,16,0)</f>
        <v xml:space="preserve">27/06 - Correção de endereço efetuada. </v>
      </c>
      <c r="AE327" s="16">
        <f t="shared" si="11"/>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 t="shared" si="11"/>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 t="shared" si="11"/>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 t="shared" si="11"/>
        <v>41154</v>
      </c>
      <c r="AF334" s="16">
        <v>41292</v>
      </c>
      <c r="AG334" s="16" t="s">
        <v>14070</v>
      </c>
      <c r="AH334" s="51" t="s">
        <v>8932</v>
      </c>
      <c r="AI334" s="119" t="s">
        <v>14607</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19" t="s">
        <v>8963</v>
      </c>
      <c r="AJ343" s="119" t="s">
        <v>8988</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 t="shared" si="11"/>
        <v>41150</v>
      </c>
      <c r="AF344" s="16">
        <v>41282</v>
      </c>
      <c r="AG344" s="16">
        <v>41292</v>
      </c>
      <c r="AH344" s="51" t="s">
        <v>8930</v>
      </c>
      <c r="AI344" s="119" t="s">
        <v>14119</v>
      </c>
      <c r="AJ344" s="119" t="s">
        <v>14599</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 t="shared" si="11"/>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 t="shared" si="11"/>
        <v>41182</v>
      </c>
      <c r="AF354" s="16">
        <v>41163</v>
      </c>
      <c r="AG354" s="16"/>
      <c r="AH354" s="51" t="s">
        <v>676</v>
      </c>
      <c r="AI354" s="123" t="s">
        <v>12499</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v>41352</v>
      </c>
      <c r="AH356" s="51" t="s">
        <v>8932</v>
      </c>
      <c r="AI356" s="119" t="s">
        <v>12495</v>
      </c>
      <c r="AJ356" s="119" t="s">
        <v>16332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19" t="s">
        <v>14189</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 t="shared" si="11"/>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v>41352</v>
      </c>
      <c r="AH365" s="51" t="s">
        <v>8932</v>
      </c>
      <c r="AI365" s="119" t="s">
        <v>12499</v>
      </c>
      <c r="AJ365" s="119" t="s">
        <v>16335</v>
      </c>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 t="shared" si="11"/>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6024</v>
      </c>
      <c r="AA369" s="16">
        <v>41234</v>
      </c>
      <c r="AB369" s="32" t="str">
        <f>VLOOKUP(C369,Relatorios!A$3:B1140,2,0)</f>
        <v>Pendente</v>
      </c>
      <c r="AC369" s="54" t="s">
        <v>6858</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v>41352</v>
      </c>
      <c r="AH370" s="51" t="s">
        <v>8932</v>
      </c>
      <c r="AI370" s="119" t="s">
        <v>12499</v>
      </c>
      <c r="AJ370" s="119" t="s">
        <v>16334</v>
      </c>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 t="shared" si="11"/>
        <v>41186</v>
      </c>
      <c r="AF375" s="16" t="s">
        <v>4472</v>
      </c>
      <c r="AG375" s="16"/>
      <c r="AH375" s="51"/>
      <c r="AI375" s="119"/>
      <c r="AJ375" s="119"/>
      <c r="AK375" s="13" t="str">
        <f>VLOOKUP(B375,SAOM!B$2:U2033,20,0)</f>
        <v>Não há PC disponível.</v>
      </c>
      <c r="AL375" s="17" t="s">
        <v>4472</v>
      </c>
    </row>
    <row r="376" spans="1:38" s="17" customFormat="1" ht="16.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9665</v>
      </c>
      <c r="AA378" s="16">
        <v>41262</v>
      </c>
      <c r="AB378" s="32">
        <f>VLOOKUP(C378,Relatorios!A$3:B1149,2,0)</f>
        <v>41299</v>
      </c>
      <c r="AC378" s="45" t="s">
        <v>6648</v>
      </c>
      <c r="AD378" s="16" t="str">
        <f>VLOOKUP(B378,SAOM!B$2:T1919,16,0)</f>
        <v>16/08/2012 11:49:54 	Ivan Santos 	Resolvida. 
Cliente não está ciente.</v>
      </c>
      <c r="AE378" s="16">
        <f t="shared" si="11"/>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15913</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6024</v>
      </c>
      <c r="AA381" s="16"/>
      <c r="AB381" s="32" t="e">
        <f>VLOOKUP(C381,Relatorios!A$3:B1152,2,0)</f>
        <v>#N/A</v>
      </c>
      <c r="AC381" s="45" t="s">
        <v>16109</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6024</v>
      </c>
      <c r="AA382" s="59">
        <v>41333</v>
      </c>
      <c r="AB382" s="60" t="e">
        <f>VLOOKUP(C382,Relatorios!A$3:B1153,2,0)</f>
        <v>#N/A</v>
      </c>
      <c r="AC382" s="49" t="s">
        <v>6344</v>
      </c>
      <c r="AD382" s="59" t="str">
        <f>VLOOKUP(B382,SAOM!B$2:T1923,16,0)</f>
        <v>13/08/2012 10:55:32 	Ivan Santos 	Resolvida 
Secretaria de saúde não tem telefone.</v>
      </c>
      <c r="AE382" s="59">
        <f t="shared" si="11"/>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 t="shared" si="10"/>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6024</v>
      </c>
      <c r="AA383" s="70"/>
      <c r="AB383" s="238" t="e">
        <f>VLOOKUP(C383,Relatorios!A$3:B1154,2,0)</f>
        <v>#N/A</v>
      </c>
      <c r="AC383" s="50" t="s">
        <v>16110</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 t="shared" si="11"/>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3534-1028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6033</v>
      </c>
      <c r="AA387" s="59">
        <v>41255</v>
      </c>
      <c r="AB387" s="32">
        <f>VLOOKUP(C387,Relatorios!A$3:B1158,2,0)</f>
        <v>41291</v>
      </c>
      <c r="AC387" s="49" t="s">
        <v>6649</v>
      </c>
      <c r="AD387" s="16" t="str">
        <f>VLOOKUP(B387,SAOM!B$2:T1928,16,0)</f>
        <v>14/08/2012 11:28:00  Ivan Santos - Corrigido
Em contato com a Sra. Andreza (33)9108-1115, o endereço correto : Rua Francisco Ricardo de Souza N: 410.</v>
      </c>
      <c r="AE387" s="59">
        <f t="shared" si="11"/>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6346</v>
      </c>
      <c r="AD388" s="16" t="str">
        <f>VLOOKUP(B388,SAOM!B$2:T1929,16,0)</f>
        <v>13/08/2012 11:37:19 	Ivan Santos 	Resovida. 
Secretaria de saúde não tem telefone.</v>
      </c>
      <c r="AE388" s="16">
        <f t="shared" si="11"/>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6347</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6348</v>
      </c>
      <c r="AD390" s="16" t="str">
        <f>VLOOKUP(B390,SAOM!B$2:T1931,16,0)</f>
        <v>13/08/2012 11:35:15 	Fernando La Rocca Junior 	De acordo com a etapa abaixo, solicitação corrigida. 
Secretaria de saude não tem telefone.</v>
      </c>
      <c r="AE390" s="16">
        <f t="shared" si="13"/>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12474</v>
      </c>
      <c r="AA391" s="16">
        <v>41255</v>
      </c>
      <c r="AB391" s="32">
        <f>VLOOKUP(C391,Relatorios!A$3:B1162,2,0)</f>
        <v>41291</v>
      </c>
      <c r="AC391" s="45" t="s">
        <v>5131</v>
      </c>
      <c r="AD391" s="16" t="str">
        <f>VLOOKUP(B391,SAOM!B$2:T1932,16,0)</f>
        <v>4/7 - Cliente ciente.</v>
      </c>
      <c r="AE391" s="16">
        <f t="shared" si="13"/>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13080</v>
      </c>
      <c r="AA393" s="59">
        <v>41257</v>
      </c>
      <c r="AB393" s="32">
        <f>VLOOKUP(C393,Relatorios!A$3:B1164,2,0)</f>
        <v>41092</v>
      </c>
      <c r="AC393" s="179" t="s">
        <v>6859</v>
      </c>
      <c r="AD393" s="16" t="str">
        <f>VLOOKUP(B393,SAOM!B$2:T1934,16,0)</f>
        <v>17/08/2012 16:49:03
Ivan Santos
JOSE LUIS BORGO DE OLIVEIRA-(32) 3351-2882 
Tentar contato acima, responsável de informática no municipio. 
4/7 - Contato disponível.</v>
      </c>
      <c r="AE393" s="16">
        <f t="shared" si="13"/>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8930</v>
      </c>
      <c r="AI395" s="119" t="s">
        <v>12499</v>
      </c>
      <c r="AJ395" s="119" t="s">
        <v>14114</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 t="shared" si="13"/>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 t="shared" si="13"/>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 t="shared" si="13"/>
        <v>41186</v>
      </c>
      <c r="AF399" s="16" t="s">
        <v>5921</v>
      </c>
      <c r="AG399" s="16"/>
      <c r="AH399" s="51"/>
      <c r="AI399" s="119" t="s">
        <v>9004</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 t="shared" si="13"/>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 t="shared" si="13"/>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 t="shared" si="13"/>
        <v>41179</v>
      </c>
      <c r="AF402" s="16">
        <v>41163</v>
      </c>
      <c r="AG402" s="16">
        <v>41282</v>
      </c>
      <c r="AH402" s="51" t="s">
        <v>8930</v>
      </c>
      <c r="AI402" s="115" t="s">
        <v>12499</v>
      </c>
      <c r="AJ402" s="115" t="s">
        <v>14116</v>
      </c>
      <c r="AK402" s="13" t="str">
        <f>VLOOKUP(B402,SAOM!B$2:U2060,20,0)</f>
        <v>-</v>
      </c>
      <c r="AL402" s="16">
        <v>41184</v>
      </c>
      <c r="AM402" s="16">
        <v>41192</v>
      </c>
      <c r="AN402" s="51" t="s">
        <v>676</v>
      </c>
      <c r="AO402" s="115" t="s">
        <v>8966</v>
      </c>
      <c r="AP402" s="115" t="s">
        <v>8989</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 t="shared" si="13"/>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 t="shared" si="13"/>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9586</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 t="shared" si="13"/>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 t="shared" si="13"/>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 t="shared" si="13"/>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7808</v>
      </c>
      <c r="AA410" s="59">
        <v>41213</v>
      </c>
      <c r="AB410" s="32">
        <f>VLOOKUP(C410,Relatorios!A$3:B1181,2,0)</f>
        <v>41254</v>
      </c>
      <c r="AC410" s="49" t="s">
        <v>1412</v>
      </c>
      <c r="AD410" s="16" t="str">
        <f>VLOOKUP(B410,SAOM!B$2:T1951,16,0)</f>
        <v>04/09/2012 13:46:25 	Ivan Santos 	Resolvida.
34 9123 4830  	Solicitação Corrigida
Cliente não está ciente.</v>
      </c>
      <c r="AE410" s="59">
        <f t="shared" si="13"/>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6866</v>
      </c>
      <c r="AD411" s="16" t="str">
        <f>VLOOKUP(B411,SAOM!B$2:T1952,16,0)</f>
        <v>Contato telefônico errado.</v>
      </c>
      <c r="AE411" s="16">
        <f t="shared" si="13"/>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 t="shared" si="13"/>
        <v>41179</v>
      </c>
      <c r="AF412" s="16">
        <v>41271</v>
      </c>
      <c r="AG412" s="16">
        <v>41282</v>
      </c>
      <c r="AH412" s="51" t="s">
        <v>8930</v>
      </c>
      <c r="AI412" s="119" t="s">
        <v>14031</v>
      </c>
      <c r="AJ412" s="119" t="s">
        <v>14115</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12474</v>
      </c>
      <c r="AA413" s="16">
        <v>41253</v>
      </c>
      <c r="AB413" s="32">
        <f>VLOOKUP(C413,Relatorios!A$3:B1184,2,0)</f>
        <v>41291</v>
      </c>
      <c r="AC413" s="45" t="s">
        <v>4555</v>
      </c>
      <c r="AD413" s="16" t="str">
        <f>VLOOKUP(B413,SAOM!B$2:T1954,16,0)</f>
        <v>27/6 - Cliente notificado.</v>
      </c>
      <c r="AE413" s="16">
        <f t="shared" si="13"/>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12474</v>
      </c>
      <c r="AA414" s="16">
        <v>41250</v>
      </c>
      <c r="AB414" s="32">
        <f>VLOOKUP(C414,Relatorios!A$3:B1185,2,0)</f>
        <v>41291</v>
      </c>
      <c r="AC414" s="45" t="s">
        <v>4556</v>
      </c>
      <c r="AD414" s="16" t="str">
        <f>VLOOKUP(B414,SAOM!B$2:T1955,16,0)</f>
        <v>27/6 - Cliente ciente.</v>
      </c>
      <c r="AE414" s="16">
        <f t="shared" si="13"/>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 t="shared" si="13"/>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8930</v>
      </c>
      <c r="AI416" s="119" t="s">
        <v>8851</v>
      </c>
      <c r="AJ416" s="119" t="s">
        <v>9315</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7808</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8926</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 t="shared" si="13"/>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7808</v>
      </c>
      <c r="AA419" s="59">
        <v>41222</v>
      </c>
      <c r="AB419" s="32">
        <f>VLOOKUP(C419,Relatorios!A$3:B1190,2,0)</f>
        <v>41277</v>
      </c>
      <c r="AC419" s="49" t="s">
        <v>9631</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 t="shared" si="13"/>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7808</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 t="shared" si="13"/>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9379</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7808</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14070</v>
      </c>
      <c r="AH422" s="51" t="s">
        <v>495</v>
      </c>
      <c r="AI422" s="119" t="s">
        <v>14074</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7808</v>
      </c>
      <c r="AA423" s="16">
        <v>41225</v>
      </c>
      <c r="AB423" s="32">
        <f>VLOOKUP(C423,Relatorios!A$3:B1194,2,0)</f>
        <v>41277</v>
      </c>
      <c r="AC423" s="45" t="s">
        <v>4554</v>
      </c>
      <c r="AD423" s="16" t="str">
        <f>VLOOKUP(B423,SAOM!B$2:T1964,16,0)</f>
        <v xml:space="preserve">27/06 - Endereço confirmado 
</v>
      </c>
      <c r="AE423" s="16">
        <f t="shared" si="13"/>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12474</v>
      </c>
      <c r="AA426" s="59">
        <v>41264</v>
      </c>
      <c r="AB426" s="32">
        <f>VLOOKUP(C426,Relatorios!A$3:B1197,2,0)</f>
        <v>41291</v>
      </c>
      <c r="AC426" s="179" t="s">
        <v>6860</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 t="shared" si="13"/>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 t="shared" si="13"/>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 t="shared" si="13"/>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 t="shared" si="13"/>
        <v>41164</v>
      </c>
      <c r="AF429" s="16">
        <v>41163</v>
      </c>
      <c r="AG429" s="16">
        <v>41284</v>
      </c>
      <c r="AH429" s="51" t="s">
        <v>8930</v>
      </c>
      <c r="AI429" s="119" t="s">
        <v>12499</v>
      </c>
      <c r="AJ429" s="119" t="s">
        <v>14178</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5752</v>
      </c>
      <c r="AA431" s="16">
        <v>41101</v>
      </c>
      <c r="AB431" s="32">
        <f>VLOOKUP(C431,Relatorios!A$3:B1202,2,0)</f>
        <v>41143</v>
      </c>
      <c r="AC431" s="45"/>
      <c r="AD431" s="16" t="str">
        <f>VLOOKUP(B431,SAOM!B$2:T1972,16,0)</f>
        <v>-</v>
      </c>
      <c r="AE431" s="16">
        <f t="shared" si="13"/>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 t="shared" si="13"/>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6033</v>
      </c>
      <c r="AA433" s="16">
        <v>41142</v>
      </c>
      <c r="AB433" s="32">
        <f>VLOOKUP(C433,Relatorios!A$3:B1204,2,0)</f>
        <v>41183</v>
      </c>
      <c r="AC433" s="45"/>
      <c r="AD433" s="16" t="str">
        <f>VLOOKUP(B433,SAOM!B$2:T1974,16,0)</f>
        <v>-</v>
      </c>
      <c r="AE433" s="16">
        <f t="shared" si="13"/>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 t="shared" si="13"/>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6035</v>
      </c>
      <c r="AA436" s="16">
        <v>41130</v>
      </c>
      <c r="AB436" s="32">
        <f>VLOOKUP(C436,Relatorios!A$3:B1207,2,0)</f>
        <v>41183</v>
      </c>
      <c r="AC436" s="45" t="s">
        <v>4173</v>
      </c>
      <c r="AD436" s="16" t="str">
        <f>VLOOKUP(B436,SAOM!B$2:T1977,16,0)</f>
        <v>Cliente notificado por ofício.</v>
      </c>
      <c r="AE436" s="16">
        <f t="shared" si="13"/>
        <v>41220</v>
      </c>
      <c r="AF436" s="16">
        <v>41292</v>
      </c>
      <c r="AG436" s="16" t="s">
        <v>14070</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12474</v>
      </c>
      <c r="AA437" s="59">
        <v>41261</v>
      </c>
      <c r="AB437" s="32">
        <f>VLOOKUP(C437,Relatorios!A$3:B1208,2,0)</f>
        <v>41291</v>
      </c>
      <c r="AC437" s="179" t="s">
        <v>6861</v>
      </c>
      <c r="AD437" s="59" t="str">
        <f>VLOOKUP(B437,SAOM!B$2:T1978,16,0)</f>
        <v xml:space="preserve">20/08/2012 14:53:40
Ivan Santos
Resolvida. 
Em contato com a Sr. Jose 32 3373-5837,não está ciente da instalação da antena, irá verificar com a Secretária Estado de Saúde .
</v>
      </c>
      <c r="AE437" s="59">
        <f t="shared" si="13"/>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6855</v>
      </c>
      <c r="AA439" s="16">
        <v>41144</v>
      </c>
      <c r="AB439" s="32">
        <f>VLOOKUP(C439,Relatorios!A$3:B1210,2,0)</f>
        <v>41254</v>
      </c>
      <c r="AC439" s="45" t="s">
        <v>6650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19" t="s">
        <v>8967</v>
      </c>
      <c r="AJ439" s="119" t="s">
        <v>8990</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 t="shared" si="13"/>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7043</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6862</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4472</v>
      </c>
      <c r="AG444" s="16"/>
      <c r="AH444" s="51"/>
      <c r="AI444" s="119" t="s">
        <v>13213</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 t="shared" si="13"/>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 t="shared" si="12"/>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 t="shared" si="13"/>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 t="shared" si="13"/>
        <v>41227</v>
      </c>
      <c r="AF448" s="16">
        <v>41276</v>
      </c>
      <c r="AG448" s="16">
        <v>41276</v>
      </c>
      <c r="AH448" s="51" t="s">
        <v>676</v>
      </c>
      <c r="AI448" s="119" t="s">
        <v>14056</v>
      </c>
      <c r="AJ448" s="119" t="s">
        <v>14058</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6642</v>
      </c>
      <c r="AA449" s="16">
        <v>41138</v>
      </c>
      <c r="AB449" s="32">
        <f>VLOOKUP(C449,Relatorios!A$3:B1220,2,0)</f>
        <v>41183</v>
      </c>
      <c r="AC449" s="45" t="s">
        <v>4166</v>
      </c>
      <c r="AD449" s="16" t="str">
        <f>VLOOKUP(B449,SAOM!B$2:T1990,16,0)</f>
        <v xml:space="preserve">
</v>
      </c>
      <c r="AE449" s="16">
        <f t="shared" si="13"/>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7340</v>
      </c>
      <c r="AA450" s="59">
        <v>41157</v>
      </c>
      <c r="AB450" s="32">
        <f>VLOOKUP(C450,Relatorios!A$3:B1221,2,0)</f>
        <v>41254</v>
      </c>
      <c r="AC450" s="49" t="s">
        <v>7341</v>
      </c>
      <c r="AD450" s="16" t="str">
        <f>VLOOKUP(B450,SAOM!B$2:T1991,16,0)</f>
        <v xml:space="preserve">
</v>
      </c>
      <c r="AE450" s="16">
        <f t="shared" si="13"/>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 t="shared" si="13"/>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 t="shared" si="13"/>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 t="shared" ref="AE453:AE516" si="15">AA453+90</f>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5618</v>
      </c>
      <c r="AA454" s="16">
        <v>41101</v>
      </c>
      <c r="AB454" s="32">
        <f>VLOOKUP(C454,Relatorios!A$3:B1225,2,0)</f>
        <v>41183</v>
      </c>
      <c r="AC454" s="45" t="s">
        <v>5123</v>
      </c>
      <c r="AD454" s="16" t="str">
        <f>VLOOKUP(B454,SAOM!B$2:T1995,16,0)</f>
        <v>-</v>
      </c>
      <c r="AE454" s="16">
        <f t="shared" si="15"/>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6034</v>
      </c>
      <c r="AA455" s="16">
        <v>41122</v>
      </c>
      <c r="AB455" s="32">
        <f>VLOOKUP(C455,Relatorios!A$3:B1226,2,0)</f>
        <v>41183</v>
      </c>
      <c r="AC455" s="45" t="s">
        <v>5280</v>
      </c>
      <c r="AD455" s="16" t="str">
        <f>VLOOKUP(B455,SAOM!B$2:T1996,16,0)</f>
        <v>9/7 - Endereço corrigido.</v>
      </c>
      <c r="AE455" s="16">
        <f t="shared" si="15"/>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8930</v>
      </c>
      <c r="AI456" s="119" t="s">
        <v>14066</v>
      </c>
      <c r="AJ456" s="119" t="s">
        <v>14602</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5666</v>
      </c>
      <c r="AA458" s="16">
        <v>41122</v>
      </c>
      <c r="AB458" s="32">
        <f>VLOOKUP(C458,Relatorios!A$3:B1229,2,0)</f>
        <v>41183</v>
      </c>
      <c r="AC458" s="45"/>
      <c r="AD458" s="16" t="str">
        <f>VLOOKUP(B458,SAOM!B$2:T1999,16,0)</f>
        <v>-</v>
      </c>
      <c r="AE458" s="16">
        <f t="shared" si="15"/>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 t="shared" si="15"/>
        <v>41156</v>
      </c>
      <c r="AF459" s="16">
        <v>41163</v>
      </c>
      <c r="AG459" s="16">
        <v>41326</v>
      </c>
      <c r="AH459" s="51" t="s">
        <v>8930</v>
      </c>
      <c r="AI459" s="119" t="s">
        <v>14098</v>
      </c>
      <c r="AJ459" s="119" t="s">
        <v>15848</v>
      </c>
      <c r="AK459" s="13" t="str">
        <f>VLOOKUP(B459,SAOM!B$2:U2117,20,0)</f>
        <v>O técnico não tem nenhum cabo para deixar lá. O técnico tem apenas o dele, sendo assim impossível de deixar na localidade.</v>
      </c>
      <c r="AL459" s="16">
        <v>41185</v>
      </c>
      <c r="AM459" s="16">
        <v>41192</v>
      </c>
      <c r="AN459" s="51" t="s">
        <v>676</v>
      </c>
      <c r="AO459" s="119" t="s">
        <v>8968</v>
      </c>
      <c r="AP459" s="119" t="s">
        <v>8991</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0">
        <v>41150</v>
      </c>
      <c r="AH460" s="187" t="s">
        <v>495</v>
      </c>
      <c r="AI460" s="119" t="s">
        <v>8969</v>
      </c>
      <c r="AJ460" s="119" t="s">
        <v>8992</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5608</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6191</v>
      </c>
      <c r="AD464" s="16" t="str">
        <f>VLOOKUP(B464,SAOM!B$2:T2005,16,0)</f>
        <v>-</v>
      </c>
      <c r="AE464" s="16">
        <f t="shared" si="15"/>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6879</v>
      </c>
      <c r="AD465" s="16" t="str">
        <f>VLOOKUP(B465,SAOM!B$2:T2006,16,0)</f>
        <v>-</v>
      </c>
      <c r="AE465" s="16">
        <f t="shared" si="15"/>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 t="shared" si="15"/>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 t="shared" si="15"/>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 t="shared" si="15"/>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7849</v>
      </c>
      <c r="AA470" s="59">
        <v>41263</v>
      </c>
      <c r="AB470" s="32">
        <f>VLOOKUP(C470,Relatorios!A$3:B1241,2,0)</f>
        <v>41277</v>
      </c>
      <c r="AC470" s="49" t="s">
        <v>13605</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 t="shared" si="15"/>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6033</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6033</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19" t="s">
        <v>8970</v>
      </c>
      <c r="AJ472" s="119" t="s">
        <v>8993</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5615</v>
      </c>
      <c r="AD473" s="16" t="str">
        <f>VLOOKUP(B473,SAOM!B$2:T2014,16,0)</f>
        <v>Telefone só da sinal de ocupado</v>
      </c>
      <c r="AE473" s="16">
        <f t="shared" si="15"/>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6022</v>
      </c>
      <c r="AA474" s="59">
        <v>41094</v>
      </c>
      <c r="AB474" s="32">
        <f>VLOOKUP(C474,Relatorios!A$3:B1245,2,0)</f>
        <v>41183</v>
      </c>
      <c r="AC474" s="49"/>
      <c r="AD474" s="59" t="str">
        <f>VLOOKUP(B474,SAOM!B$2:T2015,16,0)</f>
        <v>-</v>
      </c>
      <c r="AE474" s="59">
        <f t="shared" si="15"/>
        <v>41184</v>
      </c>
      <c r="AF474" s="59">
        <v>41253</v>
      </c>
      <c r="AG474" s="59">
        <v>41261</v>
      </c>
      <c r="AH474" s="186" t="s">
        <v>8931</v>
      </c>
      <c r="AI474" s="120" t="s">
        <v>12501</v>
      </c>
      <c r="AJ474" s="120" t="s">
        <v>13604</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 t="shared" si="15"/>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 t="shared" si="15"/>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 t="shared" si="15"/>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6033</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4" t="s">
        <v>8979</v>
      </c>
      <c r="AJ478" s="124" t="s">
        <v>8560</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5610</v>
      </c>
      <c r="AD479" s="16" t="str">
        <f>VLOOKUP(B479,SAOM!B$2:T2020,16,0)</f>
        <v>Em contato com o  Sr.Otávio Augusto Ramos Vieira 32 3339-2124, se localiza no Distrito em Padre Brito.</v>
      </c>
      <c r="AE479" s="16">
        <f t="shared" si="15"/>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5612</v>
      </c>
      <c r="AD481" s="16" t="str">
        <f>VLOOKUP(B481,SAOM!B$2:T2022,16,0)</f>
        <v>-</v>
      </c>
      <c r="AE481" s="16">
        <f t="shared" si="15"/>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5914</v>
      </c>
      <c r="AD482" s="59" t="str">
        <f>VLOOKUP(B482,SAOM!B$2:T2023,16,0)</f>
        <v>-</v>
      </c>
      <c r="AE482" s="59">
        <f t="shared" si="15"/>
        <v>41204</v>
      </c>
      <c r="AF482" s="59">
        <v>41253</v>
      </c>
      <c r="AG482" s="59">
        <v>41261</v>
      </c>
      <c r="AH482" s="186" t="s">
        <v>8931</v>
      </c>
      <c r="AI482" s="120" t="s">
        <v>12500</v>
      </c>
      <c r="AJ482" s="120" t="s">
        <v>13601</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 t="shared" si="15"/>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5606</v>
      </c>
      <c r="AD484" s="16" t="str">
        <f>VLOOKUP(B484,SAOM!B$2:T2025,16,0)</f>
        <v>-</v>
      </c>
      <c r="AE484" s="16">
        <f t="shared" si="15"/>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 t="shared" si="15"/>
        <v>41241</v>
      </c>
      <c r="AF485" s="59">
        <v>41253</v>
      </c>
      <c r="AG485" s="59">
        <v>41261</v>
      </c>
      <c r="AH485" s="186" t="s">
        <v>8931</v>
      </c>
      <c r="AI485" s="120" t="s">
        <v>12499</v>
      </c>
      <c r="AJ485" s="120" t="s">
        <v>13601</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19" t="s">
        <v>6332</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6073</v>
      </c>
      <c r="AA487" s="59">
        <v>41134</v>
      </c>
      <c r="AB487" s="32">
        <f>VLOOKUP(C487,Relatorios!A$3:B1258,2,0)</f>
        <v>41183</v>
      </c>
      <c r="AC487" s="49" t="s">
        <v>6030</v>
      </c>
      <c r="AD487" s="59" t="str">
        <f>VLOOKUP(B487,SAOM!B$2:T2028,16,0)</f>
        <v>-</v>
      </c>
      <c r="AE487" s="59">
        <f t="shared" si="15"/>
        <v>41224</v>
      </c>
      <c r="AF487" s="59">
        <v>41253</v>
      </c>
      <c r="AG487" s="59">
        <v>41261</v>
      </c>
      <c r="AH487" s="186" t="s">
        <v>8931</v>
      </c>
      <c r="AI487" s="120" t="s">
        <v>12499</v>
      </c>
      <c r="AJ487" s="120" t="s">
        <v>13601</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 t="shared" si="15"/>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6543</v>
      </c>
      <c r="AA489" s="16">
        <v>41134</v>
      </c>
      <c r="AB489" s="32">
        <f>VLOOKUP(C489,Relatorios!A$3:B1260,2,0)</f>
        <v>41183</v>
      </c>
      <c r="AC489" s="45" t="s">
        <v>4560</v>
      </c>
      <c r="AD489" s="16" t="str">
        <f>VLOOKUP(B489,SAOM!B$2:T2030,16,0)</f>
        <v xml:space="preserve">28/06/2012 14:47:37 	Marcos Gonzaga Milagres 	Endereço e contato confirmados </v>
      </c>
      <c r="AE489" s="16">
        <f t="shared" si="15"/>
        <v>41224</v>
      </c>
      <c r="AF489" s="16">
        <v>41327</v>
      </c>
      <c r="AG489" s="16">
        <v>41346</v>
      </c>
      <c r="AH489" s="51" t="s">
        <v>8932</v>
      </c>
      <c r="AI489" s="119" t="s">
        <v>16189</v>
      </c>
      <c r="AJ489" s="119" t="s">
        <v>16250</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6883</v>
      </c>
      <c r="AD490" s="16" t="str">
        <f>VLOOKUP(B490,SAOM!B$2:T2031,16,0)</f>
        <v xml:space="preserve">28/06/2012 14:49:38 	Marcos Gonzaga Milagres 	Correção realizada </v>
      </c>
      <c r="AE490" s="16">
        <f t="shared" si="15"/>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 t="shared" si="15"/>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 t="shared" si="15"/>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6884</v>
      </c>
      <c r="AD493" s="16" t="str">
        <f>VLOOKUP(B493,SAOM!B$2:T2034,16,0)</f>
        <v xml:space="preserve">28/06/2012 - Endereço corrigido. </v>
      </c>
      <c r="AE493" s="16">
        <f t="shared" si="15"/>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 t="shared" si="15"/>
        <v>41183</v>
      </c>
      <c r="AF494" s="16">
        <v>41163</v>
      </c>
      <c r="AG494" s="16">
        <v>41284</v>
      </c>
      <c r="AH494" s="51" t="s">
        <v>8932</v>
      </c>
      <c r="AI494" s="119" t="s">
        <v>12499</v>
      </c>
      <c r="AJ494" s="119" t="s">
        <v>14173</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 t="shared" si="15"/>
        <v>41193</v>
      </c>
      <c r="AF495" s="16">
        <v>41285</v>
      </c>
      <c r="AG495" s="51">
        <v>41298</v>
      </c>
      <c r="AH495" s="51" t="s">
        <v>8930</v>
      </c>
      <c r="AI495" s="120" t="s">
        <v>14188</v>
      </c>
      <c r="AJ495" s="120" t="s">
        <v>15093</v>
      </c>
      <c r="AK495" s="13" t="str">
        <f>VLOOKUP(B495,SAOM!B$2:U2153,20,0)</f>
        <v>Máquina do cliente</v>
      </c>
      <c r="AL495" s="16">
        <v>41205</v>
      </c>
      <c r="AM495" s="51" t="s">
        <v>497</v>
      </c>
      <c r="AN495" s="51" t="s">
        <v>8931</v>
      </c>
      <c r="AO495" s="120" t="s">
        <v>9317</v>
      </c>
      <c r="AP495" s="120" t="s">
        <v>9411</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6880</v>
      </c>
      <c r="AD496" s="16" t="str">
        <f>VLOOKUP(B496,SAOM!B$2:T2037,16,0)</f>
        <v xml:space="preserve">28/06/2012 15:08:27 	Marcos Gonzaga Milagres 	Endereço corrigido. </v>
      </c>
      <c r="AE496" s="16">
        <f t="shared" si="15"/>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12389</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6189</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 t="shared" si="14"/>
        <v>41348</v>
      </c>
      <c r="I498" s="15">
        <v>41103</v>
      </c>
      <c r="J498" s="237" t="s">
        <v>12389</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 t="shared" si="15"/>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 t="shared" si="15"/>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 t="shared" si="15"/>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 t="shared" si="15"/>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12389</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6349</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59">
        <v>41352</v>
      </c>
      <c r="AG504" s="59"/>
      <c r="AH504" s="256" t="s">
        <v>8931</v>
      </c>
      <c r="AI504" s="120" t="s">
        <v>16331</v>
      </c>
      <c r="AJ504" s="120" t="s">
        <v>4472</v>
      </c>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 t="shared" si="15"/>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 t="shared" si="15"/>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 t="shared" si="15"/>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 t="shared" si="15"/>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5616</v>
      </c>
      <c r="AD510" s="16" t="str">
        <f>VLOOKUP(B510,SAOM!B$2:T2051,16,0)</f>
        <v>Não autorizou</v>
      </c>
      <c r="AE510" s="16">
        <f t="shared" si="15"/>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 t="shared" si="15"/>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6033</v>
      </c>
      <c r="AA512" s="16">
        <v>41137</v>
      </c>
      <c r="AB512" s="32" t="str">
        <f>VLOOKUP(C512,Relatorios!A$3:B1283,2,0)</f>
        <v>Pendente</v>
      </c>
      <c r="AC512" s="45"/>
      <c r="AD512" s="16" t="str">
        <f>VLOOKUP(B512,SAOM!B$2:T2053,16,0)</f>
        <v>-</v>
      </c>
      <c r="AE512" s="16">
        <f t="shared" si="15"/>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6033</v>
      </c>
      <c r="AA513" s="16">
        <v>41135</v>
      </c>
      <c r="AB513" s="32" t="str">
        <f>VLOOKUP(C513,Relatorios!A$3:B1284,2,0)</f>
        <v>Pendente</v>
      </c>
      <c r="AC513" s="45"/>
      <c r="AD513" s="16" t="str">
        <f>VLOOKUP(B513,SAOM!B$2:T2054,16,0)</f>
        <v>-</v>
      </c>
      <c r="AE513" s="16">
        <f t="shared" si="15"/>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 t="shared" si="15"/>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 t="shared" si="15"/>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 t="shared" si="15"/>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 t="shared" ref="AE517:AE580" si="17">AA517+90</f>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5613</v>
      </c>
      <c r="AD518" s="16" t="str">
        <f>VLOOKUP(B518,SAOM!B$2:T2059,16,0)</f>
        <v xml:space="preserve">Cnes: 2170671 
Centro de Saúde Industrial </v>
      </c>
      <c r="AE518" s="16">
        <f t="shared" si="17"/>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 t="shared" si="17"/>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5692</v>
      </c>
      <c r="AA520" s="59">
        <v>41123</v>
      </c>
      <c r="AB520" s="32">
        <f>VLOOKUP(C520,Relatorios!A$3:B1291,2,0)</f>
        <v>41183</v>
      </c>
      <c r="AC520" s="49" t="s">
        <v>6026</v>
      </c>
      <c r="AD520" s="16" t="str">
        <f>VLOOKUP(B520,SAOM!B$2:T2061,16,0)</f>
        <v xml:space="preserve">26/6 - Ninguém atende
Cnes: 2169630 
UNIDADE DE SAÚDE DA FAMÍLIA CORRENTINHO </v>
      </c>
      <c r="AE520" s="16">
        <f t="shared" si="17"/>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5692</v>
      </c>
      <c r="AA521" s="16">
        <v>41144</v>
      </c>
      <c r="AB521" s="32">
        <f>VLOOKUP(C521,Relatorios!A$3:B1292,2,0)</f>
        <v>41183</v>
      </c>
      <c r="AC521" s="113" t="s">
        <v>5928</v>
      </c>
      <c r="AD521" s="16" t="str">
        <f>VLOOKUP(B521,SAOM!B$2:T2062,16,0)</f>
        <v>Cnes: 2169649 
UNIDADE DE SAÚDE DA FAMÍLIA PITO 
Endereço incorreto
 Endereço correto : rua g , centro 19/06/2012</v>
      </c>
      <c r="AE521" s="16">
        <f t="shared" si="17"/>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5692</v>
      </c>
      <c r="AA522" s="59">
        <v>41120</v>
      </c>
      <c r="AB522" s="32">
        <f>VLOOKUP(C522,Relatorios!A$3:B1293,2,0)</f>
        <v>41183</v>
      </c>
      <c r="AC522" s="49" t="s">
        <v>5915</v>
      </c>
      <c r="AD522" s="16" t="str">
        <f>VLOOKUP(B522,SAOM!B$2:T2063,16,0)</f>
        <v xml:space="preserve">Cnes: 2218186 
PSF REGIONAL VI </v>
      </c>
      <c r="AE522" s="16">
        <f t="shared" si="17"/>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5692</v>
      </c>
      <c r="AA523" s="59">
        <v>41148</v>
      </c>
      <c r="AB523" s="32">
        <f>VLOOKUP(C523,Relatorios!A$3:B1294,2,0)</f>
        <v>41183</v>
      </c>
      <c r="AC523" s="113" t="s">
        <v>5930</v>
      </c>
      <c r="AD523" s="16" t="str">
        <f>VLOOKUP(B523,SAOM!B$2:T2064,16,0)</f>
        <v>Cnes: 2218178 
PSF REGIONAL VII A 
Endereço incorreto.(33) 34212616 ENDEREÇO correto  (rua primavera 428. colina verde) 19/06/2012</v>
      </c>
      <c r="AE523" s="16">
        <f t="shared" si="17"/>
        <v>41238</v>
      </c>
      <c r="AF523" s="59">
        <v>41201</v>
      </c>
      <c r="AG523" s="59">
        <v>41284</v>
      </c>
      <c r="AH523" s="186" t="s">
        <v>8932</v>
      </c>
      <c r="AI523" s="13" t="s">
        <v>12496</v>
      </c>
      <c r="AJ523" s="127" t="s">
        <v>14175</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5692</v>
      </c>
      <c r="AA524" s="59">
        <v>41148</v>
      </c>
      <c r="AB524" s="32">
        <f>VLOOKUP(C524,Relatorios!A$3:B1295,2,0)</f>
        <v>41183</v>
      </c>
      <c r="AC524" s="49" t="s">
        <v>5911</v>
      </c>
      <c r="AD524" s="16" t="str">
        <f>VLOOKUP(B524,SAOM!B$2:T2065,16,0)</f>
        <v xml:space="preserve">Cnes: 2218194 
PSF REGIONAL VII B </v>
      </c>
      <c r="AE524" s="16">
        <f t="shared" si="17"/>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 t="shared" si="17"/>
        <v>41199</v>
      </c>
      <c r="AF525" s="59">
        <v>41253</v>
      </c>
      <c r="AG525" s="59">
        <v>41264</v>
      </c>
      <c r="AH525" s="186" t="s">
        <v>8931</v>
      </c>
      <c r="AI525" s="120" t="s">
        <v>12499</v>
      </c>
      <c r="AJ525" s="120" t="s">
        <v>13601</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15910</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 t="shared" si="17"/>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6547</v>
      </c>
      <c r="AA527" s="16">
        <v>41156</v>
      </c>
      <c r="AB527" s="32">
        <f>VLOOKUP(C527,Relatorios!A$3:B1298,2,0)</f>
        <v>41254</v>
      </c>
      <c r="AC527" s="63" t="s">
        <v>6185</v>
      </c>
      <c r="AD527" s="16" t="str">
        <f>VLOOKUP(B527,SAOM!B$2:T2068,16,0)</f>
        <v xml:space="preserve">Cnes: 2101645 
PSF CENTRO DE ATENÇÃO DA CRIANÇA CAIC 
NÃO ESTA CIENTE Verificar o telefone 19/06/2012
</v>
      </c>
      <c r="AE527" s="16">
        <f t="shared" si="17"/>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 t="shared" si="17"/>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8253</v>
      </c>
      <c r="AA530" s="59">
        <v>41207</v>
      </c>
      <c r="AB530" s="32" t="str">
        <f>VLOOKUP(C530,Relatorios!A$3:B1301,2,0)</f>
        <v>Pendente</v>
      </c>
      <c r="AC530" s="49" t="s">
        <v>6863</v>
      </c>
      <c r="AD530" s="16" t="str">
        <f>VLOOKUP(B530,SAOM!B$2:T2071,16,0)</f>
        <v xml:space="preserve">20/08/2012 11:38:23 - Ivan Santos - Resolvida. 
26/6 - Foram feitas varias tentativas sem sucesso. 
Cnes: 2220792 
PSF Monte Carlo/Serra Verde </v>
      </c>
      <c r="AE530" s="59">
        <f t="shared" si="17"/>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8423</v>
      </c>
      <c r="AA531" s="16">
        <v>41211</v>
      </c>
      <c r="AB531" s="32" t="str">
        <f>VLOOKUP(C531,Relatorios!A$3:B1302,2,0)</f>
        <v>Pendente</v>
      </c>
      <c r="AC531" s="55" t="s">
        <v>6867</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14070</v>
      </c>
      <c r="AH531" s="51" t="s">
        <v>8932</v>
      </c>
      <c r="AI531" s="119" t="s">
        <v>14186</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6024</v>
      </c>
      <c r="AA532" s="59">
        <v>41332</v>
      </c>
      <c r="AB532" s="60" t="e">
        <f>VLOOKUP(C532,Relatorios!A$3:B1303,2,0)</f>
        <v>#N/A</v>
      </c>
      <c r="AC532" s="49" t="s">
        <v>6868</v>
      </c>
      <c r="AD532" s="59" t="str">
        <f>VLOOKUP(B532,SAOM!B$2:T2073,16,0)</f>
        <v>20/08/2012 15:00:54
Ivan Santos
PSF Pedro Versiani não possui telefone, entrar em contato na Secretaria de Saude((33) 3529-2328 ). 
Cnes: 6520782 PSF Pedro Versiani 
Verificar o telefone nao corresponde. 19/06/2012</v>
      </c>
      <c r="AE532" s="59">
        <f t="shared" si="17"/>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5690</v>
      </c>
      <c r="AD533" s="16" t="str">
        <f>VLOOKUP(B533,SAOM!B$2:T2074,16,0)</f>
        <v xml:space="preserve">Cnes: 2210576 
UNIDADE DE SAÚDE FAMÍLIA LATICÍNIO </v>
      </c>
      <c r="AE533" s="16">
        <f t="shared" si="17"/>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5706</v>
      </c>
      <c r="AA534" s="16">
        <v>41135</v>
      </c>
      <c r="AB534" s="32">
        <f>VLOOKUP(C534,Relatorios!A$3:B1305,2,0)</f>
        <v>41193</v>
      </c>
      <c r="AC534" s="45"/>
      <c r="AD534" s="16" t="str">
        <f>VLOOKUP(B534,SAOM!B$2:T2075,16,0)</f>
        <v xml:space="preserve">Cnes: 2705346 
PSF Mucuri </v>
      </c>
      <c r="AE534" s="16">
        <f t="shared" si="17"/>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9377</v>
      </c>
      <c r="AA535" s="16">
        <v>41211</v>
      </c>
      <c r="AB535" s="32">
        <f>VLOOKUP(C535,Relatorios!A$3:B1306,2,0)</f>
        <v>41254</v>
      </c>
      <c r="AC535" s="55" t="s">
        <v>6869</v>
      </c>
      <c r="AD535" s="16" t="str">
        <f>VLOOKUP(B535,SAOM!B$2:T2076,16,0)</f>
        <v>21/08/2012 13:35:52
Ivan Santos
Resolvida. 
Cnes: 5916992 
PSF Pindorama/Vila Esperança 
Cliente não está ciente 19/06/2012</v>
      </c>
      <c r="AE535" s="16">
        <f t="shared" si="17"/>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5706</v>
      </c>
      <c r="AA536" s="16">
        <v>41117</v>
      </c>
      <c r="AB536" s="32">
        <f>VLOOKUP(C536,Relatorios!A$3:B1307,2,0)</f>
        <v>41193</v>
      </c>
      <c r="AC536" s="45"/>
      <c r="AD536" s="16" t="str">
        <f>VLOOKUP(B536,SAOM!B$2:T2077,16,0)</f>
        <v xml:space="preserve">Cnes: 2211203 
PSF PARCERIA COM A VIDA </v>
      </c>
      <c r="AE536" s="16">
        <f t="shared" si="17"/>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5706</v>
      </c>
      <c r="AA537" s="59">
        <v>41124</v>
      </c>
      <c r="AB537" s="32">
        <f>VLOOKUP(C537,Relatorios!A$3:B1308,2,0)</f>
        <v>41193</v>
      </c>
      <c r="AC537" s="49" t="s">
        <v>6023</v>
      </c>
      <c r="AD537" s="16" t="str">
        <f>VLOOKUP(B537,SAOM!B$2:T2078,16,0)</f>
        <v>Conseguiu contato
Cnes: 2209888  PSF SAÚDE PARA TODOS 
Verificar o telefone COM DEFEITO(SO OCUPADO) 19/06/2012</v>
      </c>
      <c r="AE537" s="16">
        <f t="shared" si="17"/>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 t="shared" si="17"/>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 t="shared" si="17"/>
        <v>41199</v>
      </c>
      <c r="AF539" s="59">
        <v>41253</v>
      </c>
      <c r="AG539" s="59">
        <v>41262</v>
      </c>
      <c r="AH539" s="186" t="s">
        <v>8931</v>
      </c>
      <c r="AI539" s="120" t="s">
        <v>12499</v>
      </c>
      <c r="AJ539" s="120" t="s">
        <v>13614</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5706</v>
      </c>
      <c r="AA540" s="59">
        <v>41122</v>
      </c>
      <c r="AB540" s="32">
        <f>VLOOKUP(C540,Relatorios!A$3:B1311,2,0)</f>
        <v>41193</v>
      </c>
      <c r="AC540" s="49"/>
      <c r="AD540" s="16" t="str">
        <f>VLOOKUP(B540,SAOM!B$2:T2081,16,0)</f>
        <v xml:space="preserve">Cnes: 6521932 
PSF Lajinha </v>
      </c>
      <c r="AE540" s="16">
        <f t="shared" si="17"/>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8423</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 t="shared" si="17"/>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 t="shared" si="16"/>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6544</v>
      </c>
      <c r="AA544" s="201">
        <v>41333</v>
      </c>
      <c r="AB544" s="202">
        <f>VLOOKUP(C544,Relatorios!A$3:B1315,2,0)</f>
        <v>41337</v>
      </c>
      <c r="AC544" s="242" t="s">
        <v>15907</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6651</v>
      </c>
      <c r="AD545" s="16" t="str">
        <f>VLOOKUP(B545,SAOM!B$2:T2086,16,0)</f>
        <v xml:space="preserve">26/06/2012 17:26:43 	Hernan Martins Alves 	OS identica a OS 3685. 
Cnes: 2210185 
PSF Vila Barreiros </v>
      </c>
      <c r="AE545" s="16">
        <f t="shared" si="17"/>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6"/>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7596</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6024</v>
      </c>
      <c r="AA548" s="59">
        <v>41255</v>
      </c>
      <c r="AB548" s="32" t="str">
        <f>VLOOKUP(C548,Relatorios!A$3:B1319,2,0)</f>
        <v>Pendente</v>
      </c>
      <c r="AC548" s="49" t="s">
        <v>9959</v>
      </c>
      <c r="AD548" s="16" t="str">
        <f>VLOOKUP(B548,SAOM!B$2:T2089,16,0)</f>
        <v xml:space="preserve">29/06/2012 16:07:06 	Marcos Gonzaga Milagres 	Inclusão de contato no Celular 
26/6 - Verificar telefone.
Cnes: 2168235
UNIDADE DE SAÚDE DA FAMÍLIA VIDA NOVA </v>
      </c>
      <c r="AE548" s="59">
        <f t="shared" si="17"/>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5706</v>
      </c>
      <c r="AA549" s="16">
        <v>41122</v>
      </c>
      <c r="AB549" s="32">
        <f>VLOOKUP(C549,Relatorios!A$3:B1320,2,0)</f>
        <v>41193</v>
      </c>
      <c r="AC549" s="45"/>
      <c r="AD549" s="16" t="str">
        <f>VLOOKUP(B549,SAOM!B$2:T2090,16,0)</f>
        <v xml:space="preserve">Cnes: 2209810
PSF VIVER COM SAÚDE 
</v>
      </c>
      <c r="AE549" s="16">
        <f t="shared" si="17"/>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6190</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6881</v>
      </c>
      <c r="AD551" s="16" t="str">
        <f>VLOOKUP(B551,SAOM!B$2:T2092,16,0)</f>
        <v xml:space="preserve">Cnes: 2209845 
PSF PRIORIZANDO A SAÚDE 
</v>
      </c>
      <c r="AE551" s="16">
        <f t="shared" si="17"/>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6"/>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7596</v>
      </c>
      <c r="AA552" s="16">
        <v>41333</v>
      </c>
      <c r="AB552" s="32" t="e">
        <f>VLOOKUP(C552,Relatorios!A$3:B1323,2,0)</f>
        <v>#N/A</v>
      </c>
      <c r="AC552" s="55" t="s">
        <v>6870</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6033</v>
      </c>
      <c r="AA553" s="16">
        <v>41221</v>
      </c>
      <c r="AB553" s="32">
        <f>VLOOKUP(C553,Relatorios!A$3:B1324,2,0)</f>
        <v>41291</v>
      </c>
      <c r="AC553" s="55" t="s">
        <v>6871</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9587</v>
      </c>
      <c r="AA555" s="16">
        <v>41222</v>
      </c>
      <c r="AB555" s="32" t="str">
        <f>VLOOKUP(C555,Relatorios!A$3:B1326,2,0)</f>
        <v>Pendente</v>
      </c>
      <c r="AC555" s="55" t="s">
        <v>6872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v>41327</v>
      </c>
      <c r="AG555" s="16"/>
      <c r="AH555" s="51" t="s">
        <v>676</v>
      </c>
      <c r="AI555" s="243" t="s">
        <v>16028</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 t="shared" si="16"/>
        <v>41187</v>
      </c>
      <c r="I556" s="28">
        <v>41086</v>
      </c>
      <c r="J556" s="52" t="s">
        <v>511</v>
      </c>
      <c r="K556" s="35" t="str">
        <f>VLOOKUP(B556,SAOM!B$2:H2097,4,0)</f>
        <v>Aceito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6024</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 t="shared" si="17"/>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8423</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 t="shared" si="17"/>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9761</v>
      </c>
      <c r="AA558" s="59">
        <v>41253</v>
      </c>
      <c r="AB558" s="32">
        <f>VLOOKUP(C558,Relatorios!A$3:B1329,2,0)</f>
        <v>41291</v>
      </c>
      <c r="AC558" s="49" t="s">
        <v>6893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5912</v>
      </c>
      <c r="AD559" s="16" t="str">
        <f>VLOOKUP(B559,SAOM!B$2:T2100,16,0)</f>
        <v xml:space="preserve">Cnes: 3340333 
UNIDADE DE SAÚDE UDR </v>
      </c>
      <c r="AE559" s="16">
        <f t="shared" si="17"/>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6881</v>
      </c>
      <c r="AD560" s="16" t="str">
        <f>VLOOKUP(B560,SAOM!B$2:T2101,16,0)</f>
        <v xml:space="preserve">Cnes: 6439659 
UNIDADE DE SAÚDE SETE DE SETEMBRO </v>
      </c>
      <c r="AE560" s="16">
        <f t="shared" si="17"/>
        <v>41269</v>
      </c>
      <c r="AF560" s="16">
        <v>41163</v>
      </c>
      <c r="AG560" s="16"/>
      <c r="AH560" s="51" t="s">
        <v>8932</v>
      </c>
      <c r="AI560" s="119" t="s">
        <v>12499</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 t="shared" si="17"/>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 t="shared" si="17"/>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 t="shared" si="17"/>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6879</v>
      </c>
      <c r="AD565" s="16" t="str">
        <f>VLOOKUP(B565,SAOM!B$2:T2106,16,0)</f>
        <v xml:space="preserve">Cnes: 6433200 
UNIDADE BÁSICA DE SAÚDE SÃO BENEDITO </v>
      </c>
      <c r="AE565" s="16">
        <f t="shared" si="17"/>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5929</v>
      </c>
      <c r="AA566" s="16">
        <v>41131</v>
      </c>
      <c r="AB566" s="32">
        <f>VLOOKUP(C566,Relatorios!A$3:B1337,2,0)</f>
        <v>41193</v>
      </c>
      <c r="AC566" s="45" t="s">
        <v>4565</v>
      </c>
      <c r="AD566" s="16" t="str">
        <f>VLOOKUP(B566,SAOM!B$2:T2107,16,0)</f>
        <v xml:space="preserve">Cnes: 6696430 
PSF Jardim São Paulo </v>
      </c>
      <c r="AE566" s="16">
        <f t="shared" si="17"/>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 t="shared" si="16"/>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7267</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 t="shared" si="17"/>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6183</v>
      </c>
      <c r="AA568" s="16">
        <v>41152</v>
      </c>
      <c r="AB568" s="32">
        <f>VLOOKUP(C568,Relatorios!A$3:B1339,2,0)</f>
        <v>41254</v>
      </c>
      <c r="AC568" s="45" t="s">
        <v>7026</v>
      </c>
      <c r="AD568" s="16" t="str">
        <f>VLOOKUP(B568,SAOM!B$2:T2109,16,0)</f>
        <v xml:space="preserve">Cnes: 3048640 
CENTRO SAÚDE MANOEL LOPES CANÇADO-PSF IV 
</v>
      </c>
      <c r="AE568" s="16">
        <f t="shared" si="17"/>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12389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6044</v>
      </c>
      <c r="AA570" s="16">
        <v>41124</v>
      </c>
      <c r="AB570" s="32" t="str">
        <f>VLOOKUP(C570,Relatorios!A$3:B1341,2,0)</f>
        <v>Pendente</v>
      </c>
      <c r="AC570" s="45"/>
      <c r="AD570" s="16" t="str">
        <f>VLOOKUP(B570,SAOM!B$2:T2111,16,0)</f>
        <v xml:space="preserve">Cnes: 5873827 
PSF Cidade Alta </v>
      </c>
      <c r="AE570" s="16">
        <f t="shared" si="17"/>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5706</v>
      </c>
      <c r="AA571" s="59">
        <v>41152</v>
      </c>
      <c r="AB571" s="32">
        <f>VLOOKUP(C571,Relatorios!A$3:B1342,2,0)</f>
        <v>41193</v>
      </c>
      <c r="AC571" s="216" t="s">
        <v>6340</v>
      </c>
      <c r="AD571" s="16" t="str">
        <f>VLOOKUP(B571,SAOM!B$2:T2112,16,0)</f>
        <v xml:space="preserve">Cnes: 6696422 
PSF Castro Pires </v>
      </c>
      <c r="AE571" s="16">
        <f t="shared" si="17"/>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6041</v>
      </c>
      <c r="AA572" s="59">
        <v>41137</v>
      </c>
      <c r="AB572" s="32">
        <f>VLOOKUP(C572,Relatorios!A$3:B1343,2,0)</f>
        <v>41193</v>
      </c>
      <c r="AC572" s="49" t="s">
        <v>6042</v>
      </c>
      <c r="AD572" s="16" t="str">
        <f>VLOOKUP(B572,SAOM!B$2:T2113,16,0)</f>
        <v xml:space="preserve">Cnes: 6696457 
PSF Filadélfia </v>
      </c>
      <c r="AE572" s="16">
        <f t="shared" si="17"/>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8253</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 t="shared" si="17"/>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6024</v>
      </c>
      <c r="AA574" s="59">
        <v>41254</v>
      </c>
      <c r="AB574" s="32" t="str">
        <f>VLOOKUP(C574,Relatorios!A$3:B1345,2,0)</f>
        <v>Pendente</v>
      </c>
      <c r="AC574" s="179" t="s">
        <v>6873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 t="shared" si="17"/>
        <v>41344</v>
      </c>
      <c r="AF574" s="59">
        <v>41327</v>
      </c>
      <c r="AG574" s="59">
        <v>41339</v>
      </c>
      <c r="AH574" s="186" t="s">
        <v>8930</v>
      </c>
      <c r="AI574" s="16" t="s">
        <v>16029</v>
      </c>
      <c r="AJ574" s="120" t="s">
        <v>16104</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6024</v>
      </c>
      <c r="AA575" s="59">
        <v>41243</v>
      </c>
      <c r="AB575" s="32" t="str">
        <f>VLOOKUP(C575,Relatorios!A$3:B1346,2,0)</f>
        <v>Pendente</v>
      </c>
      <c r="AC575" s="179" t="s">
        <v>6874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 t="shared" si="17"/>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6024</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5692</v>
      </c>
      <c r="AA577" s="59">
        <v>41141</v>
      </c>
      <c r="AB577" s="32">
        <f>VLOOKUP(C577,Relatorios!A$3:B1348,2,0)</f>
        <v>41183</v>
      </c>
      <c r="AC577" s="49" t="s">
        <v>5750</v>
      </c>
      <c r="AD577" s="16" t="str">
        <f>VLOOKUP(B577,SAOM!B$2:T2118,16,0)</f>
        <v xml:space="preserve">Cnes: 2169878 
CENTRO DE SAÚDE DE DORES DE GUANHÃES 
</v>
      </c>
      <c r="AE577" s="16">
        <f t="shared" si="17"/>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5663</v>
      </c>
      <c r="AA578" s="16">
        <v>41103</v>
      </c>
      <c r="AB578" s="32">
        <f>VLOOKUP(C578,Relatorios!A$3:B1349,2,0)</f>
        <v>41183</v>
      </c>
      <c r="AC578" s="45"/>
      <c r="AD578" s="16" t="str">
        <f>VLOOKUP(B578,SAOM!B$2:T2119,16,0)</f>
        <v xml:space="preserve">Cnes: 5561574 
PSF GEROLIVA DIAS DUARTE 
</v>
      </c>
      <c r="AE578" s="16">
        <f t="shared" si="17"/>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5604</v>
      </c>
      <c r="AD579" s="16" t="str">
        <f>VLOOKUP(B579,SAOM!B$2:T2120,16,0)</f>
        <v xml:space="preserve">Cnes: 3578097 
PSF DR. LINNEU DE OLIVEIRA LARA 
</v>
      </c>
      <c r="AE579" s="16">
        <f t="shared" si="17"/>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6563</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8932</v>
      </c>
      <c r="AI583" s="196" t="s">
        <v>8971</v>
      </c>
      <c r="AJ583" s="196" t="s">
        <v>8994</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8253</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7849</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19" t="s">
        <v>14098</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 t="shared" si="19"/>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9665</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 t="shared" si="19"/>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15838</v>
      </c>
      <c r="AH594" s="51" t="s">
        <v>676</v>
      </c>
      <c r="AI594" s="119" t="s">
        <v>15839</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5630</v>
      </c>
      <c r="AA596" s="16">
        <v>41122</v>
      </c>
      <c r="AB596" s="32">
        <f>VLOOKUP(C596,Relatorios!A$3:B1367,2,0)</f>
        <v>41183</v>
      </c>
      <c r="AC596" s="45"/>
      <c r="AD596" s="16" t="str">
        <f>VLOOKUP(B596,SAOM!B$2:T2137,16,0)</f>
        <v xml:space="preserve">Cnes: 2118041 
UNIDADE MISTA DE SAÚDE DE LAGAMAR </v>
      </c>
      <c r="AE596" s="16">
        <f t="shared" si="19"/>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9665</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6022</v>
      </c>
      <c r="AA598" s="16">
        <v>41117</v>
      </c>
      <c r="AB598" s="32">
        <f>VLOOKUP(C598,Relatorios!A$3:B1369,2,0)</f>
        <v>41183</v>
      </c>
      <c r="AC598" s="45"/>
      <c r="AD598" s="16" t="str">
        <f>VLOOKUP(B598,SAOM!B$2:T2139,16,0)</f>
        <v xml:space="preserve">Cnes: 2170051 
CENTRO DE SAÚDE AURÉLIO TEIXEIRA COTA 
</v>
      </c>
      <c r="AE598" s="16">
        <f t="shared" si="19"/>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 t="shared" si="19"/>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12389</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6184</v>
      </c>
      <c r="AA601" s="16">
        <v>41127</v>
      </c>
      <c r="AB601" s="32">
        <f>VLOOKUP(C601,Relatorios!A$3:B1372,2,0)</f>
        <v>41193</v>
      </c>
      <c r="AC601" s="45"/>
      <c r="AD601" s="16" t="str">
        <f>VLOOKUP(B601,SAOM!B$2:T2142,16,0)</f>
        <v xml:space="preserve">Cnes: 6697321 
UBR Nordeste </v>
      </c>
      <c r="AE601" s="16">
        <f t="shared" si="19"/>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5692</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5910</v>
      </c>
      <c r="AD606" s="16" t="str">
        <f>VLOOKUP(B606,SAOM!B$2:T2147,16,0)</f>
        <v xml:space="preserve">Cnes: 2100959 
CENTRO DE SAÚDE MANOEL JOAQUIM PEREIRA /PSF PADRE GERALDO CORREA LOUREIRO CRUZEIRO DA FORTALEZA 
</v>
      </c>
      <c r="AE606" s="59">
        <f t="shared" si="19"/>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 t="shared" si="19"/>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 t="shared" si="19"/>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 t="shared" si="19"/>
        <v>41211</v>
      </c>
      <c r="AF609" s="59">
        <v>41332</v>
      </c>
      <c r="AG609" s="59">
        <v>41333</v>
      </c>
      <c r="AH609" s="186" t="s">
        <v>8932</v>
      </c>
      <c r="AI609" s="120" t="s">
        <v>15842</v>
      </c>
      <c r="AJ609" s="119" t="s">
        <v>15911</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 t="shared" si="19"/>
        <v>41204</v>
      </c>
      <c r="AF610" s="59">
        <v>41332</v>
      </c>
      <c r="AG610" s="59">
        <v>41333</v>
      </c>
      <c r="AH610" s="186" t="s">
        <v>8932</v>
      </c>
      <c r="AI610" s="120" t="s">
        <v>15842</v>
      </c>
      <c r="AJ610" s="120" t="s">
        <v>15912</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 t="shared" si="19"/>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 t="shared" si="19"/>
        <v>41207</v>
      </c>
      <c r="AF612" s="16">
        <v>41193</v>
      </c>
      <c r="AG612" s="51" t="s">
        <v>497</v>
      </c>
      <c r="AH612" s="239" t="s">
        <v>8930</v>
      </c>
      <c r="AI612" s="119" t="s">
        <v>8854</v>
      </c>
      <c r="AJ612" s="119" t="s">
        <v>9033</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 t="shared" si="19"/>
        <v>41212</v>
      </c>
      <c r="AF613" s="16">
        <v>41282</v>
      </c>
      <c r="AG613" s="16"/>
      <c r="AH613" s="239" t="s">
        <v>8930</v>
      </c>
      <c r="AI613" s="119" t="s">
        <v>8980</v>
      </c>
      <c r="AJ613" s="119" t="s">
        <v>4472</v>
      </c>
      <c r="AK613" s="13" t="str">
        <f>VLOOKUP(B613,SAOM!B$2:U2271,20,0)</f>
        <v>localidade não possui computador</v>
      </c>
      <c r="AL613" s="16">
        <v>41239</v>
      </c>
      <c r="AM613" s="16">
        <v>41241</v>
      </c>
      <c r="AN613" s="51" t="s">
        <v>8931</v>
      </c>
      <c r="AO613" s="119" t="s">
        <v>8854</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 t="shared" si="19"/>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19" t="s">
        <v>14106</v>
      </c>
      <c r="AJ615" s="119" t="s">
        <v>14107</v>
      </c>
      <c r="AK615" s="13" t="str">
        <f>VLOOKUP(B615,SAOM!B$2:U2273,20,0)</f>
        <v>O computador disponível ja possui uma conexão.</v>
      </c>
      <c r="AL615" s="16">
        <v>41239</v>
      </c>
      <c r="AM615" s="16">
        <v>41241</v>
      </c>
      <c r="AN615" s="51" t="s">
        <v>8931</v>
      </c>
      <c r="AO615" s="119" t="s">
        <v>8854</v>
      </c>
      <c r="AP615" s="119" t="s">
        <v>9957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 t="shared" si="19"/>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5909</v>
      </c>
      <c r="AA617" s="16">
        <v>41117</v>
      </c>
      <c r="AB617" s="32">
        <f>VLOOKUP(C617,Relatorios!A$3:B1388,2,0)</f>
        <v>41271</v>
      </c>
      <c r="AC617" s="45"/>
      <c r="AD617" s="16" t="str">
        <f>VLOOKUP(B617,SAOM!B$2:T2158,16,0)</f>
        <v xml:space="preserve">UBS Laranjeiras </v>
      </c>
      <c r="AE617" s="16">
        <f t="shared" si="19"/>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 t="shared" si="19"/>
        <v>41207</v>
      </c>
      <c r="AF618" s="59">
        <v>41332</v>
      </c>
      <c r="AG618" s="59">
        <v>41333</v>
      </c>
      <c r="AH618" s="186" t="s">
        <v>8932</v>
      </c>
      <c r="AI618" s="120" t="s">
        <v>15842</v>
      </c>
      <c r="AJ618" s="119" t="s">
        <v>16018</v>
      </c>
      <c r="AK618" s="13" t="str">
        <f>VLOOKUP(B618,SAOM!B$2:U2276,20,0)</f>
        <v>Técnico sem cabo de rede</v>
      </c>
      <c r="AL618" s="16">
        <v>41185</v>
      </c>
      <c r="AM618" s="16">
        <v>41191</v>
      </c>
      <c r="AN618" s="51" t="s">
        <v>676</v>
      </c>
      <c r="AO618" s="119" t="s">
        <v>8972</v>
      </c>
      <c r="AP618" s="119" t="s">
        <v>8995</v>
      </c>
    </row>
    <row r="619" spans="1:42" s="61"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 t="shared" si="19"/>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 t="shared" si="19"/>
        <v>41206</v>
      </c>
      <c r="AF620" s="16">
        <v>41292</v>
      </c>
      <c r="AG620" s="16">
        <v>41332</v>
      </c>
      <c r="AH620" s="51" t="s">
        <v>8930</v>
      </c>
      <c r="AI620" s="119" t="s">
        <v>14608</v>
      </c>
      <c r="AJ620" s="119" t="s">
        <v>15906</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 t="shared" si="19"/>
        <v>41206</v>
      </c>
      <c r="AF621" s="59">
        <v>41253</v>
      </c>
      <c r="AG621" s="59">
        <v>41270</v>
      </c>
      <c r="AH621" s="186" t="s">
        <v>8932</v>
      </c>
      <c r="AI621" s="120" t="s">
        <v>12499</v>
      </c>
      <c r="AJ621" s="120" t="s">
        <v>13601</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12389</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5630</v>
      </c>
      <c r="AA623" s="16">
        <v>41121</v>
      </c>
      <c r="AB623" s="32">
        <f>VLOOKUP(C623,Relatorios!A$3:B1394,2,0)</f>
        <v>41183</v>
      </c>
      <c r="AC623" s="45"/>
      <c r="AD623" s="16" t="str">
        <f>VLOOKUP(B623,SAOM!B$2:T2164,16,0)</f>
        <v xml:space="preserve">Cnes:2220210 
CENTRO SAÚDE DR JOSÉ WANDERLEY 
</v>
      </c>
      <c r="AE623" s="16">
        <f t="shared" si="19"/>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 t="shared" si="19"/>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6043</v>
      </c>
      <c r="AA625" s="16">
        <v>41130</v>
      </c>
      <c r="AB625" s="32">
        <f>VLOOKUP(C625,Relatorios!A$3:B1396,2,0)</f>
        <v>41135</v>
      </c>
      <c r="AC625" s="45"/>
      <c r="AD625" s="16" t="str">
        <f>VLOOKUP(B625,SAOM!B$2:T2166,16,0)</f>
        <v>-</v>
      </c>
      <c r="AE625" s="16">
        <f t="shared" si="19"/>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5716</v>
      </c>
      <c r="AA626" s="59">
        <v>41122</v>
      </c>
      <c r="AB626" s="32">
        <f>VLOOKUP(C626,Relatorios!A$3:B1397,2,0)</f>
        <v>41135</v>
      </c>
      <c r="AC626" s="49"/>
      <c r="AD626" s="16" t="str">
        <f>VLOOKUP(B626,SAOM!B$2:T2167,16,0)</f>
        <v>-</v>
      </c>
      <c r="AE626" s="16">
        <f t="shared" si="19"/>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5668</v>
      </c>
      <c r="AA627" s="16">
        <v>41124</v>
      </c>
      <c r="AB627" s="32">
        <f>VLOOKUP(C627,Relatorios!A$3:B1398,2,0)</f>
        <v>41135</v>
      </c>
      <c r="AC627" s="45"/>
      <c r="AD627" s="16" t="str">
        <f>VLOOKUP(B627,SAOM!B$2:T2168,16,0)</f>
        <v>-</v>
      </c>
      <c r="AE627" s="16">
        <f t="shared" si="19"/>
        <v>41214</v>
      </c>
      <c r="AF627" s="16">
        <v>41288</v>
      </c>
      <c r="AG627" s="16">
        <v>41311</v>
      </c>
      <c r="AH627" s="51" t="s">
        <v>8930</v>
      </c>
      <c r="AI627" s="119" t="s">
        <v>14593</v>
      </c>
      <c r="AJ627" s="119" t="s">
        <v>15730</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 t="shared" si="19"/>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 t="shared" si="19"/>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 t="shared" si="19"/>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 t="shared" si="19"/>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 t="shared" si="19"/>
        <v>41240</v>
      </c>
      <c r="AF632" s="59">
        <v>41331</v>
      </c>
      <c r="AG632" s="59">
        <v>41332</v>
      </c>
      <c r="AH632" s="186" t="s">
        <v>8930</v>
      </c>
      <c r="AI632" s="44" t="s">
        <v>8972</v>
      </c>
      <c r="AJ632" s="44" t="s">
        <v>16093</v>
      </c>
      <c r="AK632" s="13" t="str">
        <f>VLOOKUP(B632,SAOM!B$2:U2290,20,0)</f>
        <v>-</v>
      </c>
      <c r="AL632" s="59">
        <v>41253</v>
      </c>
      <c r="AM632" s="59">
        <v>41270</v>
      </c>
      <c r="AN632" s="186" t="s">
        <v>8932</v>
      </c>
      <c r="AO632" s="120" t="s">
        <v>12499</v>
      </c>
      <c r="AP632" s="120" t="s">
        <v>13601</v>
      </c>
    </row>
    <row r="633" spans="1:42" s="61"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 t="shared" si="19"/>
        <v>41240</v>
      </c>
      <c r="AF633" s="59">
        <v>41253</v>
      </c>
      <c r="AG633" s="59">
        <v>41277</v>
      </c>
      <c r="AH633" s="186" t="s">
        <v>8932</v>
      </c>
      <c r="AI633" s="120" t="s">
        <v>12505</v>
      </c>
      <c r="AJ633" s="120" t="s">
        <v>13601</v>
      </c>
      <c r="AK633" s="13" t="str">
        <f>VLOOKUP(B633,SAOM!B$2:U2291,20,0)</f>
        <v>-</v>
      </c>
    </row>
    <row r="634" spans="1:42"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 t="shared" si="19"/>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 t="shared" si="19"/>
        <v>41217</v>
      </c>
      <c r="AF635" s="16">
        <v>41327</v>
      </c>
      <c r="AG635" s="16"/>
      <c r="AH635" s="51" t="s">
        <v>676</v>
      </c>
      <c r="AI635" s="16" t="s">
        <v>16030</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 t="shared" si="19"/>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 t="shared" si="19"/>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 t="shared" si="19"/>
        <v>41218</v>
      </c>
      <c r="AF638" s="16">
        <v>41333</v>
      </c>
      <c r="AG638" s="51">
        <v>41333</v>
      </c>
      <c r="AH638" s="51" t="s">
        <v>8932</v>
      </c>
      <c r="AI638" s="119" t="s">
        <v>8972</v>
      </c>
      <c r="AJ638" s="119" t="s">
        <v>16021</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 t="shared" si="19"/>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 t="shared" si="19"/>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 t="shared" si="19"/>
        <v>41240</v>
      </c>
      <c r="AF642" s="16">
        <v>41185</v>
      </c>
      <c r="AG642" s="16">
        <v>41191</v>
      </c>
      <c r="AH642" s="51" t="s">
        <v>676</v>
      </c>
      <c r="AI642" s="119" t="s">
        <v>8973</v>
      </c>
      <c r="AJ642" s="119" t="s">
        <v>8996</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 t="shared" si="19"/>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 t="shared" si="19"/>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 t="shared" ref="AE645:AE708" si="23">AA645+90</f>
        <v>41241</v>
      </c>
      <c r="AF645" s="16">
        <v>41333</v>
      </c>
      <c r="AG645" s="16">
        <v>41333</v>
      </c>
      <c r="AH645" s="51" t="s">
        <v>8932</v>
      </c>
      <c r="AI645" s="119" t="s">
        <v>15842</v>
      </c>
      <c r="AJ645" s="119" t="s">
        <v>16021</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7025</v>
      </c>
      <c r="AD646" s="16" t="str">
        <f>VLOOKUP(B646,SAOM!B$2:T2187,16,0)</f>
        <v>-</v>
      </c>
      <c r="AE646" s="16">
        <f t="shared" si="23"/>
        <v>41241</v>
      </c>
      <c r="AF646" s="16">
        <v>41332</v>
      </c>
      <c r="AG646" s="16">
        <v>41333</v>
      </c>
      <c r="AH646" s="51" t="s">
        <v>8932</v>
      </c>
      <c r="AI646" s="119" t="s">
        <v>15842</v>
      </c>
      <c r="AJ646" s="119" t="s">
        <v>16019</v>
      </c>
      <c r="AK646" s="13" t="str">
        <f>VLOOKUP(B646,SAOM!B$2:U2304,20,0)</f>
        <v>Não.</v>
      </c>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 t="shared" si="23"/>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8423</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 t="shared" si="23"/>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8253</v>
      </c>
      <c r="AA649" s="59">
        <v>41207</v>
      </c>
      <c r="AB649" s="32" t="str">
        <f>VLOOKUP(C649,Relatorios!A$3:B1420,2,0)</f>
        <v>Pendente</v>
      </c>
      <c r="AC649" s="49"/>
      <c r="AD649" s="16" t="str">
        <f>VLOOKUP(B649,SAOM!B$2:T2190,16,0)</f>
        <v>-</v>
      </c>
      <c r="AE649" s="59">
        <f t="shared" si="23"/>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8423</v>
      </c>
      <c r="AA650" s="16">
        <v>41213</v>
      </c>
      <c r="AB650" s="32">
        <f>VLOOKUP(C650,Relatorios!A$3:B1421,2,0)</f>
        <v>41254</v>
      </c>
      <c r="AC650" s="45"/>
      <c r="AD650" s="16" t="str">
        <f>VLOOKUP(B650,SAOM!B$2:T2191,16,0)</f>
        <v>-</v>
      </c>
      <c r="AE650" s="16">
        <f t="shared" si="23"/>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 t="shared" si="23"/>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3"/>
        <v>41220</v>
      </c>
      <c r="AF652" s="16">
        <v>41222</v>
      </c>
      <c r="AG652" s="16">
        <v>41304</v>
      </c>
      <c r="AH652" s="51" t="s">
        <v>8930</v>
      </c>
      <c r="AI652" s="119" t="s">
        <v>15128</v>
      </c>
      <c r="AJ652" s="119" t="s">
        <v>13601</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3"/>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 t="shared" si="23"/>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6543</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 t="shared" si="23"/>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6341</v>
      </c>
      <c r="AD656" s="16" t="str">
        <f>VLOOKUP(B656,SAOM!B$2:T2197,16,0)</f>
        <v>-</v>
      </c>
      <c r="AE656" s="16">
        <f t="shared" si="23"/>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9415</v>
      </c>
      <c r="AA657" s="59">
        <v>41221</v>
      </c>
      <c r="AB657" s="32">
        <f>VLOOKUP(C657,Relatorios!A$3:B1428,2,0)</f>
        <v>41277</v>
      </c>
      <c r="AC657" s="49" t="s">
        <v>6334</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 t="shared" si="23"/>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12389</v>
      </c>
      <c r="K658" s="37" t="str">
        <f>VLOOKUP(B658,SAOM!B$2:H2199,4,0)</f>
        <v>Agendado</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6333</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6336</v>
      </c>
      <c r="AA659" s="16">
        <v>41131</v>
      </c>
      <c r="AB659" s="32">
        <f>VLOOKUP(C659,Relatorios!A$3:B1430,2,0)</f>
        <v>41183</v>
      </c>
      <c r="AC659" s="45"/>
      <c r="AD659" s="16" t="str">
        <f>VLOOKUP(B659,SAOM!B$2:T2200,16,0)</f>
        <v>-</v>
      </c>
      <c r="AE659" s="16">
        <f t="shared" si="23"/>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6192</v>
      </c>
      <c r="AD660" s="16" t="str">
        <f>VLOOKUP(B660,SAOM!B$2:T2201,16,0)</f>
        <v>-</v>
      </c>
      <c r="AE660" s="16">
        <f t="shared" si="23"/>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8422</v>
      </c>
      <c r="AA661" s="16">
        <v>41213</v>
      </c>
      <c r="AB661" s="32">
        <f>VLOOKUP(C661,Relatorios!A$3:B1432,2,0)</f>
        <v>41277</v>
      </c>
      <c r="AC661" s="45"/>
      <c r="AD661" s="16" t="str">
        <f>VLOOKUP(B661,SAOM!B$2:T2202,16,0)</f>
        <v>-</v>
      </c>
      <c r="AE661" s="16">
        <f t="shared" si="23"/>
        <v>41303</v>
      </c>
      <c r="AF661" s="16">
        <v>41204</v>
      </c>
      <c r="AG661" s="16">
        <v>41204</v>
      </c>
      <c r="AH661" s="51" t="s">
        <v>495</v>
      </c>
      <c r="AI661" s="119" t="s">
        <v>8979</v>
      </c>
      <c r="AJ661" s="119" t="s">
        <v>9410</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8251</v>
      </c>
      <c r="AA662" s="59">
        <v>41178</v>
      </c>
      <c r="AB662" s="32">
        <f>VLOOKUP(C662,Relatorios!A$3:B1433,2,0)</f>
        <v>41277</v>
      </c>
      <c r="AC662" s="49" t="s">
        <v>6186</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3"/>
        <v>41213</v>
      </c>
      <c r="AF663" s="16">
        <v>41201</v>
      </c>
      <c r="AG663" s="16">
        <v>41205</v>
      </c>
      <c r="AH663" s="51" t="s">
        <v>495</v>
      </c>
      <c r="AI663" s="196" t="s">
        <v>9002</v>
      </c>
      <c r="AJ663" s="119" t="s">
        <v>9053</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3"/>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 t="shared" si="23"/>
        <v>41218</v>
      </c>
      <c r="AF666" s="16">
        <v>41163</v>
      </c>
      <c r="AG666" s="16"/>
      <c r="AH666" s="51" t="s">
        <v>676</v>
      </c>
      <c r="AI666" s="119" t="s">
        <v>12499</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 t="shared" si="23"/>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 t="shared" si="23"/>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 t="shared" si="23"/>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 t="shared" si="23"/>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5692</v>
      </c>
      <c r="AA671" s="16">
        <v>41234</v>
      </c>
      <c r="AB671" s="32">
        <f>VLOOKUP(C671,Relatorios!A$3:B1442,2,0)</f>
        <v>41291</v>
      </c>
      <c r="AC671" s="45"/>
      <c r="AD671" s="16" t="str">
        <f>VLOOKUP(B671,SAOM!B$2:T2212,16,0)</f>
        <v>-</v>
      </c>
      <c r="AE671" s="16">
        <f t="shared" si="23"/>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6640</v>
      </c>
      <c r="AA672" s="16">
        <v>41235</v>
      </c>
      <c r="AB672" s="32">
        <f>VLOOKUP(C672,Relatorios!A$3:B1443,2,0)</f>
        <v>41291</v>
      </c>
      <c r="AC672" s="45"/>
      <c r="AD672" s="16" t="str">
        <f>VLOOKUP(B672,SAOM!B$2:T2213,16,0)</f>
        <v>-</v>
      </c>
      <c r="AE672" s="16">
        <f t="shared" si="23"/>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14586</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12506</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 t="shared" si="23"/>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 t="shared" si="23"/>
        <v>41387</v>
      </c>
      <c r="AF674" s="16">
        <v>41305</v>
      </c>
      <c r="AG674" s="16">
        <v>41320</v>
      </c>
      <c r="AH674" s="51" t="s">
        <v>8932</v>
      </c>
      <c r="AI674" s="119" t="s">
        <v>15731</v>
      </c>
      <c r="AJ674" s="119" t="s">
        <v>15818</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3"/>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 t="shared" si="23"/>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 t="shared" si="23"/>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6024</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9761</v>
      </c>
      <c r="AA680" s="16">
        <v>41242</v>
      </c>
      <c r="AB680" s="32">
        <f>VLOOKUP(C680,Relatorios!A$3:B1451,2,0)</f>
        <v>41291</v>
      </c>
      <c r="AC680" s="45"/>
      <c r="AD680" s="16" t="str">
        <f>VLOOKUP(B680,SAOM!B$2:T2221,16,0)</f>
        <v>-</v>
      </c>
      <c r="AE680" s="16">
        <f t="shared" si="23"/>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7808</v>
      </c>
      <c r="AA681" s="59">
        <v>41187</v>
      </c>
      <c r="AB681" s="32">
        <f>VLOOKUP(C681,Relatorios!A$3:B1452,2,0)</f>
        <v>41193</v>
      </c>
      <c r="AC681" s="179" t="s">
        <v>6877</v>
      </c>
      <c r="AD681" s="16" t="str">
        <f>VLOOKUP(B681,SAOM!B$2:T2222,16,0)</f>
        <v xml:space="preserve">22/08/2012 14:45:29
Ivan Santos
Cliente mudou da RUA TANCREDO NEVES, 124, para a Rua Maria das dores Alvarenga, 416 ? Jardim das Flores. 
</v>
      </c>
      <c r="AE681" s="59">
        <f t="shared" si="23"/>
        <v>41277</v>
      </c>
      <c r="AF681" s="59">
        <v>41327</v>
      </c>
      <c r="AG681" s="59">
        <v>41344</v>
      </c>
      <c r="AH681" s="186" t="s">
        <v>8932</v>
      </c>
      <c r="AI681" s="16" t="s">
        <v>16031</v>
      </c>
      <c r="AJ681" s="120" t="s">
        <v>16191</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9664</v>
      </c>
      <c r="AA682" s="59">
        <v>41227</v>
      </c>
      <c r="AB682" s="32">
        <f>VLOOKUP(C682,Relatorios!A$3:B1453,2,0)</f>
        <v>41277</v>
      </c>
      <c r="AC682" s="179" t="s">
        <v>6878</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 t="shared" si="23"/>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5630</v>
      </c>
      <c r="AA684" s="59">
        <v>41187</v>
      </c>
      <c r="AB684" s="32">
        <f>VLOOKUP(C684,Relatorios!A$3:B1455,2,0)</f>
        <v>41277</v>
      </c>
      <c r="AC684" s="49"/>
      <c r="AD684" s="16" t="str">
        <f>VLOOKUP(B684,SAOM!B$2:T2225,16,0)</f>
        <v>-</v>
      </c>
      <c r="AE684" s="59">
        <f t="shared" si="23"/>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6339</v>
      </c>
      <c r="AA685" s="16">
        <v>41134</v>
      </c>
      <c r="AB685" s="32">
        <f>VLOOKUP(C685,Relatorios!A$3:B1456,2,0)</f>
        <v>41183</v>
      </c>
      <c r="AC685" s="45"/>
      <c r="AD685" s="16" t="str">
        <f>VLOOKUP(B685,SAOM!B$2:T2226,16,0)</f>
        <v>-</v>
      </c>
      <c r="AE685" s="16">
        <f t="shared" si="23"/>
        <v>41224</v>
      </c>
      <c r="AF685" s="16">
        <v>41144</v>
      </c>
      <c r="AG685" s="51" t="s">
        <v>497</v>
      </c>
      <c r="AH685" s="51" t="s">
        <v>497</v>
      </c>
      <c r="AI685" s="119" t="s">
        <v>6864</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12318</v>
      </c>
      <c r="AA686" s="16">
        <v>41263</v>
      </c>
      <c r="AB686" s="32">
        <f>VLOOKUP(C686,Relatorios!A$3:B1457,2,0)</f>
        <v>41299</v>
      </c>
      <c r="AC686" s="45"/>
      <c r="AD686" s="16" t="str">
        <f>VLOOKUP(B686,SAOM!B$2:T2227,16,0)</f>
        <v>-</v>
      </c>
      <c r="AE686" s="16">
        <f t="shared" si="23"/>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8930</v>
      </c>
      <c r="AI688" s="119" t="s">
        <v>15733</v>
      </c>
      <c r="AJ688" s="119" t="s">
        <v>15734</v>
      </c>
      <c r="AK688" s="13" t="str">
        <f>VLOOKUP(B688,SAOM!B$2:U2346,20,0)</f>
        <v>-</v>
      </c>
      <c r="AL688" s="16">
        <v>41297</v>
      </c>
      <c r="AM688" s="16">
        <v>41309</v>
      </c>
      <c r="AN688" s="51" t="s">
        <v>8932</v>
      </c>
      <c r="AO688" s="119" t="s">
        <v>15127</v>
      </c>
      <c r="AP688" s="119" t="s">
        <v>15374</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5751</v>
      </c>
      <c r="AA689" s="16">
        <v>41117</v>
      </c>
      <c r="AB689" s="32">
        <f>VLOOKUP(C689,Relatorios!A$3:B1460,2,0)</f>
        <v>41277</v>
      </c>
      <c r="AC689" s="45"/>
      <c r="AD689" s="16" t="str">
        <f>VLOOKUP(B689,SAOM!B$2:T2230,16,0)</f>
        <v>-</v>
      </c>
      <c r="AE689" s="16">
        <f t="shared" si="23"/>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6548</v>
      </c>
      <c r="AA690" s="16">
        <v>41135</v>
      </c>
      <c r="AB690" s="32">
        <f>VLOOKUP(C690,Relatorios!A$3:B1461,2,0)</f>
        <v>41183</v>
      </c>
      <c r="AC690" s="45"/>
      <c r="AD690" s="16" t="str">
        <f>VLOOKUP(B690,SAOM!B$2:T2231,16,0)</f>
        <v>-</v>
      </c>
      <c r="AE690" s="16">
        <f t="shared" si="23"/>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6029</v>
      </c>
      <c r="AA691" s="16">
        <v>41141</v>
      </c>
      <c r="AB691" s="32">
        <f>VLOOKUP(C691,Relatorios!A$3:B1462,2,0)</f>
        <v>41277</v>
      </c>
      <c r="AC691" s="45"/>
      <c r="AD691" s="16" t="str">
        <f>VLOOKUP(B691,SAOM!B$2:T2232,16,0)</f>
        <v>-</v>
      </c>
      <c r="AE691" s="16">
        <f t="shared" si="23"/>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6029</v>
      </c>
      <c r="AA692" s="16">
        <v>41137</v>
      </c>
      <c r="AB692" s="32">
        <f>VLOOKUP(C692,Relatorios!A$3:B1463,2,0)</f>
        <v>41277</v>
      </c>
      <c r="AC692" s="45"/>
      <c r="AD692" s="16" t="str">
        <f>VLOOKUP(B692,SAOM!B$2:T2233,16,0)</f>
        <v>-</v>
      </c>
      <c r="AE692" s="16">
        <f t="shared" si="23"/>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6025</v>
      </c>
      <c r="AA693" s="59">
        <v>41122</v>
      </c>
      <c r="AB693" s="32">
        <f>VLOOKUP(C693,Relatorios!A$3:B1464,2,0)</f>
        <v>41183</v>
      </c>
      <c r="AC693" s="49"/>
      <c r="AD693" s="16" t="str">
        <f>VLOOKUP(B693,SAOM!B$2:T2234,16,0)</f>
        <v>-</v>
      </c>
      <c r="AE693" s="16">
        <f t="shared" si="23"/>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6562</v>
      </c>
      <c r="AA694" s="16">
        <v>41137</v>
      </c>
      <c r="AB694" s="32">
        <f>VLOOKUP(C694,Relatorios!A$3:B1465,2,0)</f>
        <v>41277</v>
      </c>
      <c r="AC694" s="45"/>
      <c r="AD694" s="16" t="str">
        <f>VLOOKUP(B694,SAOM!B$2:T2235,16,0)</f>
        <v>-</v>
      </c>
      <c r="AE694" s="16">
        <f t="shared" si="23"/>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6029</v>
      </c>
      <c r="AA695" s="16">
        <v>41142</v>
      </c>
      <c r="AB695" s="32">
        <f>VLOOKUP(C695,Relatorios!A$3:B1466,2,0)</f>
        <v>41291</v>
      </c>
      <c r="AC695" s="45"/>
      <c r="AD695" s="16" t="str">
        <f>VLOOKUP(B695,SAOM!B$2:T2236,16,0)</f>
        <v>-</v>
      </c>
      <c r="AE695" s="16">
        <f t="shared" si="23"/>
        <v>41232</v>
      </c>
      <c r="AF695" s="16">
        <v>41218</v>
      </c>
      <c r="AG695" s="16">
        <v>41283</v>
      </c>
      <c r="AH695" s="51" t="s">
        <v>495</v>
      </c>
      <c r="AI695" s="119" t="s">
        <v>14053</v>
      </c>
      <c r="AJ695" s="119" t="s">
        <v>14592</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6029</v>
      </c>
      <c r="AA696" s="16">
        <v>41137</v>
      </c>
      <c r="AB696" s="32">
        <f>VLOOKUP(C696,Relatorios!A$3:B1467,2,0)</f>
        <v>41277</v>
      </c>
      <c r="AC696" s="45"/>
      <c r="AD696" s="16" t="str">
        <f>VLOOKUP(B696,SAOM!B$2:T2237,16,0)</f>
        <v>-</v>
      </c>
      <c r="AE696" s="16">
        <f t="shared" si="23"/>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6029</v>
      </c>
      <c r="AA697" s="16">
        <v>41137</v>
      </c>
      <c r="AB697" s="32">
        <f>VLOOKUP(C697,Relatorios!A$3:B1468,2,0)</f>
        <v>41277</v>
      </c>
      <c r="AC697" s="45"/>
      <c r="AD697" s="16" t="str">
        <f>VLOOKUP(B697,SAOM!B$2:T2238,16,0)</f>
        <v>-</v>
      </c>
      <c r="AE697" s="16">
        <f t="shared" si="23"/>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6029</v>
      </c>
      <c r="AA698" s="16">
        <v>41124</v>
      </c>
      <c r="AB698" s="32">
        <f>VLOOKUP(C698,Relatorios!A$3:B1469,2,0)</f>
        <v>41277</v>
      </c>
      <c r="AC698" s="45"/>
      <c r="AD698" s="16" t="str">
        <f>VLOOKUP(B698,SAOM!B$2:T2239,16,0)</f>
        <v>-</v>
      </c>
      <c r="AE698" s="16">
        <f t="shared" si="23"/>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6029</v>
      </c>
      <c r="AA699" s="16">
        <v>41123</v>
      </c>
      <c r="AB699" s="32">
        <f>VLOOKUP(C699,Relatorios!A$3:B1470,2,0)</f>
        <v>41183</v>
      </c>
      <c r="AC699" s="45"/>
      <c r="AD699" s="16" t="str">
        <f>VLOOKUP(B699,SAOM!B$2:T2240,16,0)</f>
        <v>-</v>
      </c>
      <c r="AE699" s="16">
        <f t="shared" si="23"/>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6590</v>
      </c>
      <c r="AA700" s="16">
        <v>41137</v>
      </c>
      <c r="AB700" s="32">
        <f>VLOOKUP(C700,Relatorios!A$3:B1471,2,0)</f>
        <v>41277</v>
      </c>
      <c r="AC700" s="45"/>
      <c r="AD700" s="16" t="str">
        <f>VLOOKUP(B700,SAOM!B$2:T2241,16,0)</f>
        <v>-</v>
      </c>
      <c r="AE700" s="16">
        <f t="shared" si="23"/>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6024</v>
      </c>
      <c r="AA701" s="16">
        <v>41123</v>
      </c>
      <c r="AB701" s="32">
        <f>VLOOKUP(C701,Relatorios!A$3:B1472,2,0)</f>
        <v>41277</v>
      </c>
      <c r="AC701" s="45"/>
      <c r="AD701" s="16" t="str">
        <f>VLOOKUP(B701,SAOM!B$2:T2242,16,0)</f>
        <v>-</v>
      </c>
      <c r="AE701" s="16">
        <f t="shared" si="23"/>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6031</v>
      </c>
      <c r="AA702" s="16">
        <v>41123</v>
      </c>
      <c r="AB702" s="32">
        <f>VLOOKUP(C702,Relatorios!A$3:B1473,2,0)</f>
        <v>41183</v>
      </c>
      <c r="AC702" s="45"/>
      <c r="AD702" s="16" t="str">
        <f>VLOOKUP(B702,SAOM!B$2:T2243,16,0)</f>
        <v>-</v>
      </c>
      <c r="AE702" s="16">
        <f t="shared" si="23"/>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6024</v>
      </c>
      <c r="AA703" s="59">
        <v>41122</v>
      </c>
      <c r="AB703" s="32">
        <f>VLOOKUP(C703,Relatorios!A$3:B1474,2,0)</f>
        <v>41183</v>
      </c>
      <c r="AC703" s="49"/>
      <c r="AD703" s="16" t="str">
        <f>VLOOKUP(B703,SAOM!B$2:T2244,16,0)</f>
        <v>-</v>
      </c>
      <c r="AE703" s="16">
        <f t="shared" si="23"/>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 t="shared" si="23"/>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5663</v>
      </c>
      <c r="AA705" s="16">
        <v>41120</v>
      </c>
      <c r="AB705" s="32">
        <f>VLOOKUP(C705,Relatorios!A$3:B1476,2,0)</f>
        <v>41183</v>
      </c>
      <c r="AC705" s="45"/>
      <c r="AD705" s="16" t="str">
        <f>VLOOKUP(B705,SAOM!B$2:T2246,16,0)</f>
        <v>-</v>
      </c>
      <c r="AE705" s="16">
        <f t="shared" si="23"/>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6039</v>
      </c>
      <c r="AA706" s="16">
        <v>41127</v>
      </c>
      <c r="AB706" s="32" t="str">
        <f>VLOOKUP(C706,Relatorios!A$3:B1477,2,0)</f>
        <v>Pendente</v>
      </c>
      <c r="AC706" s="45"/>
      <c r="AD706" s="16" t="str">
        <f>VLOOKUP(B706,SAOM!B$2:T2247,16,0)</f>
        <v>-</v>
      </c>
      <c r="AE706" s="16">
        <f t="shared" si="23"/>
        <v>41217</v>
      </c>
      <c r="AF706" s="16">
        <v>41129</v>
      </c>
      <c r="AG706" s="16">
        <v>41131</v>
      </c>
      <c r="AH706" s="51" t="s">
        <v>495</v>
      </c>
      <c r="AI706" s="119" t="s">
        <v>6332</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6039</v>
      </c>
      <c r="AA707" s="16">
        <v>41128</v>
      </c>
      <c r="AB707" s="32" t="str">
        <f>VLOOKUP(C707,Relatorios!A$3:B1478,2,0)</f>
        <v>Pendente</v>
      </c>
      <c r="AC707" s="45"/>
      <c r="AD707" s="16" t="str">
        <f>VLOOKUP(B707,SAOM!B$2:T2248,16,0)</f>
        <v>-</v>
      </c>
      <c r="AE707" s="16">
        <f t="shared" si="23"/>
        <v>41218</v>
      </c>
      <c r="AF707" s="16">
        <v>41137</v>
      </c>
      <c r="AG707" s="16">
        <v>41150</v>
      </c>
      <c r="AH707" s="51" t="s">
        <v>676</v>
      </c>
      <c r="AI707" s="119" t="s">
        <v>8974</v>
      </c>
      <c r="AJ707" s="119" t="s">
        <v>8997</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6039</v>
      </c>
      <c r="AA708" s="16">
        <v>41127</v>
      </c>
      <c r="AB708" s="32" t="str">
        <f>VLOOKUP(C708,Relatorios!A$3:B1479,2,0)</f>
        <v>Pendente</v>
      </c>
      <c r="AC708" s="45"/>
      <c r="AD708" s="16" t="str">
        <f>VLOOKUP(B708,SAOM!B$2:T2249,16,0)</f>
        <v>-</v>
      </c>
      <c r="AE708" s="16">
        <f t="shared" si="23"/>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6147</v>
      </c>
      <c r="AA709" s="16">
        <v>41127</v>
      </c>
      <c r="AB709" s="32" t="str">
        <f>VLOOKUP(C709,Relatorios!A$3:B1480,2,0)</f>
        <v>Pendente</v>
      </c>
      <c r="AC709" s="45"/>
      <c r="AD709" s="16" t="str">
        <f>VLOOKUP(B709,SAOM!B$2:T2250,16,0)</f>
        <v>-</v>
      </c>
      <c r="AE709" s="16">
        <f t="shared" ref="AE709:AE772" si="29">AA709+90</f>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6039</v>
      </c>
      <c r="AA710" s="16">
        <v>41123</v>
      </c>
      <c r="AB710" s="32" t="str">
        <f>VLOOKUP(C710,Relatorios!A$3:B1481,2,0)</f>
        <v>Pendente</v>
      </c>
      <c r="AC710" s="45"/>
      <c r="AD710" s="16" t="str">
        <f>VLOOKUP(B710,SAOM!B$2:T2251,16,0)</f>
        <v>-</v>
      </c>
      <c r="AE710" s="16">
        <f t="shared" si="29"/>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6039</v>
      </c>
      <c r="AA711" s="16">
        <v>41124</v>
      </c>
      <c r="AB711" s="32" t="str">
        <f>VLOOKUP(C711,Relatorios!A$3:B1482,2,0)</f>
        <v>Pendente</v>
      </c>
      <c r="AC711" s="45"/>
      <c r="AD711" s="16" t="str">
        <f>VLOOKUP(B711,SAOM!B$2:T2252,16,0)</f>
        <v>-</v>
      </c>
      <c r="AE711" s="16">
        <f t="shared" si="29"/>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 t="shared" si="29"/>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 t="shared" si="29"/>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6028</v>
      </c>
      <c r="AA715" s="16">
        <v>41123</v>
      </c>
      <c r="AB715" s="32">
        <f>VLOOKUP(C715,Relatorios!A$3:B1486,2,0)</f>
        <v>41299</v>
      </c>
      <c r="AC715" s="45"/>
      <c r="AD715" s="16" t="str">
        <f>VLOOKUP(B715,SAOM!B$2:T2256,16,0)</f>
        <v>-</v>
      </c>
      <c r="AE715" s="16">
        <f t="shared" si="29"/>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 t="shared" si="29"/>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 t="shared" si="29"/>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 t="shared" si="29"/>
        <v>41205</v>
      </c>
      <c r="AF718" s="16">
        <v>41197</v>
      </c>
      <c r="AG718" s="16">
        <v>41201</v>
      </c>
      <c r="AH718" s="51" t="s">
        <v>495</v>
      </c>
      <c r="AI718" s="188" t="s">
        <v>8923</v>
      </c>
      <c r="AJ718" s="7" t="s">
        <v>9003</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 t="shared" si="29"/>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 3428-3250</v>
      </c>
      <c r="W720" s="64" t="str">
        <f>VLOOKUP(B720,SAOM!B$2:O2261,11,0)</f>
        <v>31250-115</v>
      </c>
      <c r="X720" s="37" t="str">
        <f>VLOOKUP(B720,SAOM!B$2:Q2261,13,0)</f>
        <v>00:20:0e:10:4f:86</v>
      </c>
      <c r="Y720" s="28">
        <v>41114</v>
      </c>
      <c r="Z720" s="44" t="s">
        <v>4091</v>
      </c>
      <c r="AA720" s="59">
        <v>41114</v>
      </c>
      <c r="AB720" s="32" t="e">
        <f>VLOOKUP(C720,Relatorios!A$3:B1491,2,0)</f>
        <v>#N/A</v>
      </c>
      <c r="AC720" s="49" t="s">
        <v>5614</v>
      </c>
      <c r="AD720" s="16" t="str">
        <f>VLOOKUP(B720,SAOM!B$2:T2261,16,0)</f>
        <v>-</v>
      </c>
      <c r="AE720" s="16">
        <f t="shared" si="29"/>
        <v>41204</v>
      </c>
      <c r="AF720" s="59">
        <v>41348</v>
      </c>
      <c r="AG720" s="59">
        <v>41353</v>
      </c>
      <c r="AH720" s="186" t="s">
        <v>8931</v>
      </c>
      <c r="AI720" s="120" t="s">
        <v>16260</v>
      </c>
      <c r="AJ720" s="120" t="s">
        <v>16341</v>
      </c>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5597</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 t="shared" si="29"/>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6033</v>
      </c>
      <c r="AA726" s="16">
        <v>41248</v>
      </c>
      <c r="AB726" s="32">
        <f>VLOOKUP(C726,Relatorios!A$3:B1497,2,0)</f>
        <v>41291</v>
      </c>
      <c r="AC726" s="45"/>
      <c r="AD726" s="16" t="str">
        <f>VLOOKUP(B726,SAOM!B$2:T2267,16,0)</f>
        <v>-</v>
      </c>
      <c r="AE726" s="16">
        <f t="shared" si="29"/>
        <v>41338</v>
      </c>
      <c r="AF726" s="16">
        <v>41324</v>
      </c>
      <c r="AG726" s="16" t="s">
        <v>14117</v>
      </c>
      <c r="AH726" s="51" t="s">
        <v>495</v>
      </c>
      <c r="AI726" s="119" t="s">
        <v>15840</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12389</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 t="shared" si="29"/>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 t="shared" si="29"/>
        <v>41214</v>
      </c>
      <c r="AF731" s="59">
        <v>41253</v>
      </c>
      <c r="AG731" s="59">
        <v>41277</v>
      </c>
      <c r="AH731" s="186" t="s">
        <v>8930</v>
      </c>
      <c r="AI731" s="120" t="s">
        <v>12499</v>
      </c>
      <c r="AJ731" s="120" t="s">
        <v>14063</v>
      </c>
      <c r="AK731" s="13" t="str">
        <f>VLOOKUP(B731,SAOM!B$2:U2389,20,0)</f>
        <v>-</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 t="shared" si="29"/>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9962</v>
      </c>
      <c r="AA733" s="16">
        <v>41243</v>
      </c>
      <c r="AB733" s="32">
        <f>VLOOKUP(C733,Relatorios!A$3:B1504,2,0)</f>
        <v>41291</v>
      </c>
      <c r="AC733" s="45"/>
      <c r="AD733" s="16" t="str">
        <f>VLOOKUP(B733,SAOM!B$2:T2274,16,0)</f>
        <v>-</v>
      </c>
      <c r="AE733" s="16">
        <f t="shared" si="29"/>
        <v>41333</v>
      </c>
      <c r="AF733" s="16">
        <v>41288</v>
      </c>
      <c r="AG733" s="16" t="s">
        <v>14117</v>
      </c>
      <c r="AH733" s="51" t="s">
        <v>495</v>
      </c>
      <c r="AI733" s="72" t="s">
        <v>14595</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 t="shared" si="29"/>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7267</v>
      </c>
      <c r="AA735" s="59">
        <v>41157</v>
      </c>
      <c r="AB735" s="32" t="str">
        <f>VLOOKUP(C735,Relatorios!A$3:B1506,2,0)</f>
        <v>Pendente</v>
      </c>
      <c r="AC735" s="49"/>
      <c r="AD735" s="59" t="str">
        <f>VLOOKUP(B735,SAOM!B$2:T2276,16,0)</f>
        <v>-</v>
      </c>
      <c r="AE735" s="59">
        <f t="shared" si="29"/>
        <v>41247</v>
      </c>
      <c r="AF735" s="59">
        <v>41253</v>
      </c>
      <c r="AG735" s="59">
        <v>41264</v>
      </c>
      <c r="AH735" s="186" t="s">
        <v>8932</v>
      </c>
      <c r="AI735" s="120" t="s">
        <v>12499</v>
      </c>
      <c r="AJ735" s="120" t="s">
        <v>13601</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7267</v>
      </c>
      <c r="AA736" s="16">
        <v>41157</v>
      </c>
      <c r="AB736" s="32" t="str">
        <f>VLOOKUP(C736,Relatorios!A$3:B1507,2,0)</f>
        <v>Pendente</v>
      </c>
      <c r="AC736" s="45"/>
      <c r="AD736" s="16" t="str">
        <f>VLOOKUP(B736,SAOM!B$2:T2277,16,0)</f>
        <v>-</v>
      </c>
      <c r="AE736" s="16">
        <f t="shared" si="29"/>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 t="shared" si="29"/>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29"/>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 t="shared" si="29"/>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29"/>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5692</v>
      </c>
      <c r="AA741" s="16">
        <v>41261</v>
      </c>
      <c r="AB741" s="32">
        <f>VLOOKUP(C741,Relatorios!A$3:B1512,2,0)</f>
        <v>41291</v>
      </c>
      <c r="AC741" s="45"/>
      <c r="AD741" s="16" t="str">
        <f>VLOOKUP(B741,SAOM!B$2:T2282,16,0)</f>
        <v>-</v>
      </c>
      <c r="AE741" s="16">
        <f t="shared" si="29"/>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8422</v>
      </c>
      <c r="AA742" s="59">
        <v>41233</v>
      </c>
      <c r="AB742" s="32">
        <f>VLOOKUP(C742,Relatorios!A$3:B1513,2,0)</f>
        <v>41277</v>
      </c>
      <c r="AC742" s="49"/>
      <c r="AD742" s="16" t="str">
        <f>VLOOKUP(B742,SAOM!B$2:T2283,16,0)</f>
        <v>-</v>
      </c>
      <c r="AE742" s="59">
        <f t="shared" si="29"/>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6243</v>
      </c>
      <c r="AA744" s="16">
        <v>41130</v>
      </c>
      <c r="AB744" s="32">
        <f>VLOOKUP(C744,Relatorios!A$3:B1515,2,0)</f>
        <v>41254</v>
      </c>
      <c r="AC744" s="45"/>
      <c r="AD744" s="16" t="str">
        <f>VLOOKUP(B744,SAOM!B$2:T2285,16,0)</f>
        <v>-</v>
      </c>
      <c r="AE744" s="16">
        <f t="shared" si="29"/>
        <v>41220</v>
      </c>
      <c r="AF744" s="16">
        <v>41327</v>
      </c>
      <c r="AG744" s="16">
        <v>41339</v>
      </c>
      <c r="AH744" s="51" t="s">
        <v>8932</v>
      </c>
      <c r="AI744" s="16" t="s">
        <v>16032</v>
      </c>
      <c r="AJ744" s="119" t="s">
        <v>16099</v>
      </c>
      <c r="AK744" s="13" t="str">
        <f>VLOOKUP(B744,SAOM!B$2:U2402,20,0)</f>
        <v>técnico não possui o cabo</v>
      </c>
      <c r="AL744" s="16">
        <v>41197</v>
      </c>
      <c r="AM744" s="16">
        <v>41199</v>
      </c>
      <c r="AN744" s="51" t="s">
        <v>8931</v>
      </c>
      <c r="AO744" s="119" t="s">
        <v>8975</v>
      </c>
      <c r="AP744" s="119" t="s">
        <v>8998</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6643</v>
      </c>
      <c r="AA745" s="16">
        <v>41141</v>
      </c>
      <c r="AB745" s="32">
        <f>VLOOKUP(C745,Relatorios!A$3:B1516,2,0)</f>
        <v>41299</v>
      </c>
      <c r="AC745" s="45"/>
      <c r="AD745" s="16" t="str">
        <f>VLOOKUP(B745,SAOM!B$2:T2286,16,0)</f>
        <v>-</v>
      </c>
      <c r="AE745" s="16">
        <f t="shared" si="29"/>
        <v>41231</v>
      </c>
      <c r="AF745" s="16">
        <v>41327</v>
      </c>
      <c r="AG745" s="16">
        <v>41339</v>
      </c>
      <c r="AH745" s="51" t="s">
        <v>8932</v>
      </c>
      <c r="AI745" s="16" t="s">
        <v>16033</v>
      </c>
      <c r="AJ745" s="119" t="s">
        <v>16100</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5692</v>
      </c>
      <c r="AA746" s="16">
        <v>41261</v>
      </c>
      <c r="AB746" s="32">
        <f>VLOOKUP(C746,Relatorios!A$3:B1517,2,0)</f>
        <v>41291</v>
      </c>
      <c r="AC746" s="45"/>
      <c r="AD746" s="16" t="str">
        <f>VLOOKUP(B746,SAOM!B$2:T2287,16,0)</f>
        <v>-</v>
      </c>
      <c r="AE746" s="16">
        <f t="shared" si="29"/>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 t="shared" ref="F747:F778"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5692</v>
      </c>
      <c r="AA747" s="16">
        <v>41260</v>
      </c>
      <c r="AB747" s="32">
        <f>VLOOKUP(C747,Relatorios!A$3:B1518,2,0)</f>
        <v>41291</v>
      </c>
      <c r="AC747" s="45"/>
      <c r="AD747" s="16" t="str">
        <f>VLOOKUP(B747,SAOM!B$2:T2288,16,0)</f>
        <v>-</v>
      </c>
      <c r="AE747" s="16">
        <f t="shared" si="29"/>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6243</v>
      </c>
      <c r="AA748" s="16">
        <v>41137</v>
      </c>
      <c r="AB748" s="32" t="str">
        <f>VLOOKUP(C748,Relatorios!A$3:B1519,2,0)</f>
        <v>Pronto pra ser entregue</v>
      </c>
      <c r="AC748" s="45"/>
      <c r="AD748" s="16" t="str">
        <f>VLOOKUP(B748,SAOM!B$2:T2289,16,0)</f>
        <v>-</v>
      </c>
      <c r="AE748" s="16">
        <f t="shared" si="29"/>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5692</v>
      </c>
      <c r="AA749" s="16">
        <v>41261</v>
      </c>
      <c r="AB749" s="32">
        <f>VLOOKUP(C749,Relatorios!A$3:B1520,2,0)</f>
        <v>41291</v>
      </c>
      <c r="AC749" s="45"/>
      <c r="AD749" s="16" t="str">
        <f>VLOOKUP(B749,SAOM!B$2:T2290,16,0)</f>
        <v>-</v>
      </c>
      <c r="AE749" s="16">
        <f t="shared" si="29"/>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8422</v>
      </c>
      <c r="AA750" s="59">
        <v>41240</v>
      </c>
      <c r="AB750" s="32">
        <f>VLOOKUP(C750,Relatorios!A$3:B1521,2,0)</f>
        <v>41277</v>
      </c>
      <c r="AC750" s="49" t="s">
        <v>9715</v>
      </c>
      <c r="AD750" s="16" t="str">
        <f>VLOOKUP(B750,SAOM!B$2:T2291,16,0)</f>
        <v>-</v>
      </c>
      <c r="AE750" s="59">
        <f t="shared" si="29"/>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7806</v>
      </c>
      <c r="AA751" s="16">
        <v>41235</v>
      </c>
      <c r="AB751" s="32">
        <f>VLOOKUP(C751,Relatorios!A$3:B1522,2,0)</f>
        <v>41277</v>
      </c>
      <c r="AC751" s="45"/>
      <c r="AD751" s="16" t="str">
        <f>VLOOKUP(B751,SAOM!B$2:T2292,16,0)</f>
        <v>-</v>
      </c>
      <c r="AE751" s="16">
        <f t="shared" si="29"/>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7806</v>
      </c>
      <c r="AA752" s="59">
        <v>41255</v>
      </c>
      <c r="AB752" s="32">
        <f>VLOOKUP(C752,Relatorios!A$3:B1523,2,0)</f>
        <v>41299</v>
      </c>
      <c r="AC752" s="49" t="s">
        <v>12510</v>
      </c>
      <c r="AD752" s="16" t="str">
        <f>VLOOKUP(B752,SAOM!B$2:T2293,16,0)</f>
        <v xml:space="preserve">24/08/2012 13:07:39 	Ivan Santos 	Resolvida.  	Pendência Ativação Resolvida
23/08/2012 19:01:46 	Verônica Bruna Barroso 	Numero não se refere a unidade de saúde do endereço descrito a cima. </v>
      </c>
      <c r="AE752" s="59">
        <f t="shared" si="29"/>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7806</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 t="shared" si="29"/>
        <v>41298</v>
      </c>
      <c r="AF753" s="59">
        <v>41212</v>
      </c>
      <c r="AG753" s="59">
        <v>41212</v>
      </c>
      <c r="AH753" s="186" t="s">
        <v>8932</v>
      </c>
      <c r="AI753" s="120" t="s">
        <v>9407</v>
      </c>
      <c r="AJ753" s="120" t="s">
        <v>9406</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7809</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 t="shared" si="29"/>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7806</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 t="shared" si="29"/>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7806</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59">
        <v>41205</v>
      </c>
      <c r="AG756" s="59">
        <v>41205</v>
      </c>
      <c r="AH756" s="186" t="s">
        <v>495</v>
      </c>
      <c r="AI756" s="120" t="s">
        <v>8979</v>
      </c>
      <c r="AJ756" s="181" t="s">
        <v>9054</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7806</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7806</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 t="shared" si="29"/>
        <v>41295</v>
      </c>
      <c r="AF760" s="59">
        <v>41284</v>
      </c>
      <c r="AG760" s="59"/>
      <c r="AH760" s="186" t="s">
        <v>676</v>
      </c>
      <c r="AI760" s="120" t="s">
        <v>14177</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7809</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7806</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7806</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7806</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7806</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 t="shared" si="32"/>
        <v>41161</v>
      </c>
      <c r="G766" s="15">
        <f>VLOOKUP(B766,SAOM!B$2:D2310,3,0)</f>
        <v>41161</v>
      </c>
      <c r="H766" s="199">
        <f t="shared" si="28"/>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7806</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 t="shared" si="29"/>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7806</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7994</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7806</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7994</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 t="shared" si="29"/>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7809</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 t="shared" si="29"/>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7806</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7806</v>
      </c>
      <c r="AA773" s="59">
        <v>41208</v>
      </c>
      <c r="AB773" s="32">
        <f>VLOOKUP(C773,Relatorios!A$3:B1544,2,0)</f>
        <v>41277</v>
      </c>
      <c r="AC773" s="49"/>
      <c r="AD773" s="16" t="str">
        <f>VLOOKUP(B773,SAOM!B$2:T2314,16,0)</f>
        <v>-</v>
      </c>
      <c r="AE773" s="59">
        <f t="shared" ref="AE773:AE836" si="34">AA773+90</f>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7806</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5819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6040</v>
      </c>
      <c r="AA775" s="59">
        <v>41123</v>
      </c>
      <c r="AB775" s="32">
        <f>VLOOKUP(C775,Relatorios!A$3:B1546,2,0)</f>
        <v>41183</v>
      </c>
      <c r="AC775" s="49"/>
      <c r="AD775" s="59" t="str">
        <f>VLOOKUP(B775,SAOM!B$2:T2316,16,0)</f>
        <v>-</v>
      </c>
      <c r="AE775" s="59">
        <f t="shared" si="34"/>
        <v>41213</v>
      </c>
      <c r="AF775" s="59">
        <v>41253</v>
      </c>
      <c r="AG775" s="59">
        <v>41271</v>
      </c>
      <c r="AH775" s="186" t="s">
        <v>8930</v>
      </c>
      <c r="AI775" s="120" t="s">
        <v>12499</v>
      </c>
      <c r="AJ775" s="120" t="s">
        <v>13601</v>
      </c>
      <c r="AK775" s="13" t="str">
        <f>VLOOKUP(B775,SAOM!B$2:U2433,20,0)</f>
        <v>-</v>
      </c>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5819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6035</v>
      </c>
      <c r="AA776" s="16">
        <v>41127</v>
      </c>
      <c r="AB776" s="32">
        <f>VLOOKUP(C776,Relatorios!A$3:B1547,2,0)</f>
        <v>41183</v>
      </c>
      <c r="AC776" s="45"/>
      <c r="AD776" s="16" t="str">
        <f>VLOOKUP(B776,SAOM!B$2:T2317,16,0)</f>
        <v>-</v>
      </c>
      <c r="AE776" s="16">
        <f t="shared" si="34"/>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5828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13072</v>
      </c>
      <c r="AA777" s="16">
        <v>41256</v>
      </c>
      <c r="AB777" s="32">
        <f>VLOOKUP(C777,Relatorios!A$3:B1548,2,0)</f>
        <v>41291</v>
      </c>
      <c r="AC777" s="45"/>
      <c r="AD777" s="16" t="str">
        <f>VLOOKUP(B777,SAOM!B$2:T2318,16,0)</f>
        <v>-</v>
      </c>
      <c r="AE777" s="16">
        <f t="shared" si="34"/>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6039</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8703</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8703</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6644</v>
      </c>
      <c r="AD781" s="16" t="str">
        <f>VLOOKUP(B781,SAOM!B$2:T2322,16,0)</f>
        <v>-</v>
      </c>
      <c r="AE781" s="16">
        <f t="shared" si="34"/>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5819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6035</v>
      </c>
      <c r="AA782" s="59">
        <v>41124</v>
      </c>
      <c r="AB782" s="32">
        <f>VLOOKUP(C782,Relatorios!A$3:B1553,2,0)</f>
        <v>41183</v>
      </c>
      <c r="AC782" s="49"/>
      <c r="AD782" s="59" t="str">
        <f>VLOOKUP(B782,SAOM!B$2:T2323,16,0)</f>
        <v>-</v>
      </c>
      <c r="AE782" s="59">
        <f t="shared" si="34"/>
        <v>41214</v>
      </c>
      <c r="AF782" s="59">
        <v>41253</v>
      </c>
      <c r="AG782" s="59">
        <v>41271</v>
      </c>
      <c r="AH782" s="186" t="s">
        <v>8930</v>
      </c>
      <c r="AI782" s="120" t="s">
        <v>12499</v>
      </c>
      <c r="AJ782" s="120" t="s">
        <v>13601</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5819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5819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5819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6337</v>
      </c>
      <c r="AD785" s="16" t="str">
        <f>VLOOKUP(B785,SAOM!B$2:T2326,16,0)</f>
        <v>-</v>
      </c>
      <c r="AE785" s="16">
        <f t="shared" si="34"/>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5819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5700</v>
      </c>
      <c r="AA786" s="16">
        <v>41127</v>
      </c>
      <c r="AB786" s="32">
        <f>VLOOKUP(C786,Relatorios!A$3:B1557,2,0)</f>
        <v>41183</v>
      </c>
      <c r="AC786" s="45"/>
      <c r="AD786" s="16" t="str">
        <f>VLOOKUP(B786,SAOM!B$2:T2327,16,0)</f>
        <v>-</v>
      </c>
      <c r="AE786" s="16">
        <f t="shared" si="34"/>
        <v>41217</v>
      </c>
      <c r="AF786" s="16">
        <v>41324</v>
      </c>
      <c r="AG786" s="16">
        <v>41324</v>
      </c>
      <c r="AH786" s="51" t="s">
        <v>8930</v>
      </c>
      <c r="AI786" s="119" t="s">
        <v>15842</v>
      </c>
      <c r="AJ786" s="119" t="s">
        <v>15843</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5819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6035</v>
      </c>
      <c r="AA787" s="16">
        <v>41137</v>
      </c>
      <c r="AB787" s="32">
        <f>VLOOKUP(C787,Relatorios!A$3:B1558,2,0)</f>
        <v>41183</v>
      </c>
      <c r="AC787" s="45"/>
      <c r="AD787" s="16" t="str">
        <f>VLOOKUP(B787,SAOM!B$2:T2328,16,0)</f>
        <v>-</v>
      </c>
      <c r="AE787" s="16">
        <f t="shared" si="34"/>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5819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 t="shared" si="34"/>
        <v>41231</v>
      </c>
      <c r="AF788" s="16">
        <v>41324</v>
      </c>
      <c r="AG788" s="16">
        <v>41324</v>
      </c>
      <c r="AH788" s="51" t="s">
        <v>8930</v>
      </c>
      <c r="AI788" s="119" t="s">
        <v>15842</v>
      </c>
      <c r="AJ788" s="119" t="s">
        <v>15845</v>
      </c>
      <c r="AK788" s="13" t="str">
        <f>VLOOKUP(B788,SAOM!B$2:U2446,20,0)</f>
        <v>Sem computador na localidade</v>
      </c>
      <c r="AL788" s="16">
        <v>41292</v>
      </c>
      <c r="AM788" s="16">
        <v>41304</v>
      </c>
      <c r="AN788" s="51" t="s">
        <v>676</v>
      </c>
      <c r="AO788" s="119" t="s">
        <v>14609</v>
      </c>
      <c r="AP788" s="119" t="s">
        <v>14689</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5819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5700</v>
      </c>
      <c r="AA789" s="16">
        <v>41130</v>
      </c>
      <c r="AB789" s="32">
        <f>VLOOKUP(C789,Relatorios!A$3:B1560,2,0)</f>
        <v>41183</v>
      </c>
      <c r="AC789" s="45" t="s">
        <v>6192</v>
      </c>
      <c r="AD789" s="16" t="str">
        <f>VLOOKUP(B789,SAOM!B$2:T2330,16,0)</f>
        <v>-</v>
      </c>
      <c r="AE789" s="16">
        <f t="shared" si="34"/>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5819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7593</v>
      </c>
      <c r="AA790" s="16">
        <v>41163</v>
      </c>
      <c r="AB790" s="32">
        <f>VLOOKUP(C790,Relatorios!A$3:B1561,2,0)</f>
        <v>41193</v>
      </c>
      <c r="AC790" s="45"/>
      <c r="AD790" s="16" t="str">
        <f>VLOOKUP(B790,SAOM!B$2:T2331,16,0)</f>
        <v>-</v>
      </c>
      <c r="AE790" s="16">
        <f t="shared" si="34"/>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5819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 t="shared" si="34"/>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5819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6033</v>
      </c>
      <c r="AA792" s="16">
        <v>41158</v>
      </c>
      <c r="AB792" s="32">
        <f>VLOOKUP(C792,Relatorios!A$3:B1563,2,0)</f>
        <v>41299</v>
      </c>
      <c r="AC792" s="45"/>
      <c r="AD792" s="16" t="str">
        <f>VLOOKUP(B792,SAOM!B$2:T2333,16,0)</f>
        <v>-</v>
      </c>
      <c r="AE792" s="16">
        <f t="shared" si="34"/>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5819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7596</v>
      </c>
      <c r="AA793" s="16">
        <v>41165</v>
      </c>
      <c r="AB793" s="32">
        <f>VLOOKUP(C793,Relatorios!A$3:B1564,2,0)</f>
        <v>41193</v>
      </c>
      <c r="AC793" s="45"/>
      <c r="AD793" s="16" t="str">
        <f>VLOOKUP(B793,SAOM!B$2:T2334,16,0)</f>
        <v>-</v>
      </c>
      <c r="AE793" s="16">
        <f t="shared" si="34"/>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5819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 t="shared" si="34"/>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5819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 t="shared" si="34"/>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5819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8253</v>
      </c>
      <c r="AA796" s="16">
        <v>41255</v>
      </c>
      <c r="AB796" s="32">
        <f>VLOOKUP(C796,Relatorios!A$3:B1567,2,0)</f>
        <v>41291</v>
      </c>
      <c r="AC796" s="45" t="s">
        <v>7024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8930</v>
      </c>
      <c r="AI796" s="119" t="s">
        <v>15842</v>
      </c>
      <c r="AJ796" s="119" t="s">
        <v>15844</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 t="shared" si="33"/>
        <v>41176</v>
      </c>
      <c r="I797" s="15" t="s">
        <v>497</v>
      </c>
      <c r="J797" s="12" t="s">
        <v>511</v>
      </c>
      <c r="K797" s="37" t="str">
        <f>VLOOKUP(B797,SAOM!B$2:H2338,4,0)</f>
        <v>Aceito</v>
      </c>
      <c r="L797" s="12" t="s">
        <v>676</v>
      </c>
      <c r="M797" s="12" t="s">
        <v>497</v>
      </c>
      <c r="N797" s="13" t="s">
        <v>5819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 t="shared" si="34"/>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 t="shared" si="33"/>
        <v>41353</v>
      </c>
      <c r="I798" s="28">
        <v>41292</v>
      </c>
      <c r="J798" s="52" t="s">
        <v>511</v>
      </c>
      <c r="K798" s="35" t="str">
        <f>VLOOKUP(B798,SAOM!B$2:H2339,4,0)</f>
        <v>Aceito</v>
      </c>
      <c r="L798" s="52" t="s">
        <v>495</v>
      </c>
      <c r="M798" s="52" t="s">
        <v>497</v>
      </c>
      <c r="N798" s="44" t="s">
        <v>5819</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15914</v>
      </c>
      <c r="AA798" s="59">
        <v>41338</v>
      </c>
      <c r="AB798" s="60" t="e">
        <f>VLOOKUP(C798,Relatorios!A$3:B1569,2,0)</f>
        <v>#N/A</v>
      </c>
      <c r="AC798" s="49" t="s">
        <v>15915</v>
      </c>
      <c r="AD798" s="59" t="str">
        <f>VLOOKUP(B798,SAOM!B$2:T2339,16,0)</f>
        <v>18/01/2013 12:54:59 	Hernan Martins Alves 	Conforme Aline, o endereço correto do local é Rua Nossa Senhora dos Prazeres 255, Distrito de Lavras Novas - Ouro Preto.   	Pendência Ativação</v>
      </c>
      <c r="AE798" s="59">
        <f t="shared" si="34"/>
        <v>41428</v>
      </c>
      <c r="AF798" s="59" t="s">
        <v>4472</v>
      </c>
      <c r="AG798" s="59"/>
      <c r="AH798" s="186"/>
      <c r="AI798" s="120" t="s">
        <v>13213</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 t="shared" ref="F799:F842" si="35">E799+45</f>
        <v>41161</v>
      </c>
      <c r="G799" s="15">
        <f>VLOOKUP(B799,SAOM!B$2:D2343,3,0)</f>
        <v>41191</v>
      </c>
      <c r="H799" s="28">
        <f t="shared" si="33"/>
        <v>41176</v>
      </c>
      <c r="I799" s="28">
        <v>41185</v>
      </c>
      <c r="J799" s="52" t="s">
        <v>511</v>
      </c>
      <c r="K799" s="37" t="str">
        <f>VLOOKUP(B799,SAOM!B$2:H2340,4,0)</f>
        <v>Aceito</v>
      </c>
      <c r="L799" s="12" t="s">
        <v>495</v>
      </c>
      <c r="M799" s="52" t="s">
        <v>497</v>
      </c>
      <c r="N799" s="44" t="s">
        <v>5819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8253</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 t="shared" si="34"/>
        <v>41343</v>
      </c>
      <c r="AF799" s="59">
        <v>41324</v>
      </c>
      <c r="AG799" s="59">
        <v>41324</v>
      </c>
      <c r="AH799" s="51" t="s">
        <v>8930</v>
      </c>
      <c r="AI799" s="119" t="s">
        <v>15842</v>
      </c>
      <c r="AJ799" s="120" t="s">
        <v>15846</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5819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6563</v>
      </c>
      <c r="AA800" s="16">
        <v>41149</v>
      </c>
      <c r="AB800" s="32">
        <f>VLOOKUP(C800,Relatorios!A$3:B1571,2,0)</f>
        <v>41183</v>
      </c>
      <c r="AC800" s="45"/>
      <c r="AD800" s="16" t="str">
        <f>VLOOKUP(B800,SAOM!B$2:T2341,16,0)</f>
        <v>-</v>
      </c>
      <c r="AE800" s="16">
        <f t="shared" si="34"/>
        <v>41239</v>
      </c>
      <c r="AF800" s="16">
        <v>41324</v>
      </c>
      <c r="AG800" s="16">
        <v>41324</v>
      </c>
      <c r="AH800" s="51" t="s">
        <v>8930</v>
      </c>
      <c r="AI800" s="119" t="s">
        <v>15850</v>
      </c>
      <c r="AJ800" s="119" t="s">
        <v>15851</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5819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7178</v>
      </c>
      <c r="AA801" s="16">
        <v>41151</v>
      </c>
      <c r="AB801" s="32">
        <f>VLOOKUP(C801,Relatorios!A$3:B1572,2,0)</f>
        <v>41254</v>
      </c>
      <c r="AC801" s="45"/>
      <c r="AD801" s="16" t="str">
        <f>VLOOKUP(B801,SAOM!B$2:T2342,16,0)</f>
        <v>-</v>
      </c>
      <c r="AE801" s="16">
        <f t="shared" si="34"/>
        <v>41241</v>
      </c>
      <c r="AF801" s="16">
        <v>41324</v>
      </c>
      <c r="AG801" s="16">
        <v>41324</v>
      </c>
      <c r="AH801" s="51" t="s">
        <v>8930</v>
      </c>
      <c r="AI801" s="119" t="s">
        <v>15842</v>
      </c>
      <c r="AJ801" s="119" t="s">
        <v>15852</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5819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6545</v>
      </c>
      <c r="AA802" s="16">
        <v>41135</v>
      </c>
      <c r="AB802" s="32">
        <f>VLOOKUP(C802,Relatorios!A$3:B1573,2,0)</f>
        <v>41183</v>
      </c>
      <c r="AC802" s="45"/>
      <c r="AD802" s="16" t="str">
        <f>VLOOKUP(B802,SAOM!B$2:T2343,16,0)</f>
        <v>-</v>
      </c>
      <c r="AE802" s="16">
        <f t="shared" si="34"/>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5819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5630</v>
      </c>
      <c r="AA803" s="59">
        <v>41134</v>
      </c>
      <c r="AB803" s="32">
        <f>VLOOKUP(C803,Relatorios!A$3:B1574,2,0)</f>
        <v>41291</v>
      </c>
      <c r="AC803" s="49"/>
      <c r="AD803" s="59" t="str">
        <f>VLOOKUP(B803,SAOM!B$2:T2344,16,0)</f>
        <v>-</v>
      </c>
      <c r="AE803" s="59">
        <f t="shared" si="34"/>
        <v>41224</v>
      </c>
      <c r="AF803" s="59">
        <v>41253</v>
      </c>
      <c r="AG803" s="59">
        <v>41264</v>
      </c>
      <c r="AH803" s="186" t="s">
        <v>8930</v>
      </c>
      <c r="AI803" s="120" t="s">
        <v>12499</v>
      </c>
      <c r="AJ803" s="120" t="s">
        <v>13601</v>
      </c>
      <c r="AK803" s="13" t="str">
        <f>VLOOKUP(B803,SAOM!B$2:U2461,20,0)</f>
        <v>técnico não possui cabo</v>
      </c>
      <c r="AL803" s="59">
        <v>41187</v>
      </c>
      <c r="AM803" s="59">
        <v>41198</v>
      </c>
      <c r="AN803" s="186" t="s">
        <v>676</v>
      </c>
      <c r="AO803" s="120" t="s">
        <v>8976</v>
      </c>
      <c r="AP803" s="225" t="s">
        <v>8999</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5819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5630</v>
      </c>
      <c r="AA804" s="16">
        <v>41137</v>
      </c>
      <c r="AB804" s="32">
        <f>VLOOKUP(C804,Relatorios!A$3:B1575,2,0)</f>
        <v>41183</v>
      </c>
      <c r="AC804" s="45"/>
      <c r="AD804" s="16" t="str">
        <f>VLOOKUP(B804,SAOM!B$2:T2345,16,0)</f>
        <v>Parece que o bairro é Soares, fica no Subdistrito de Glaura.</v>
      </c>
      <c r="AE804" s="16">
        <f t="shared" si="34"/>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5819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5630</v>
      </c>
      <c r="AA805" s="16">
        <v>41138</v>
      </c>
      <c r="AB805" s="32">
        <f>VLOOKUP(C805,Relatorios!A$3:B1576,2,0)</f>
        <v>41183</v>
      </c>
      <c r="AC805" s="45"/>
      <c r="AD805" s="16" t="str">
        <f>VLOOKUP(B805,SAOM!B$2:T2346,16,0)</f>
        <v>-</v>
      </c>
      <c r="AE805" s="16">
        <f t="shared" si="34"/>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5819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6342</v>
      </c>
      <c r="AA806" s="16">
        <v>41134</v>
      </c>
      <c r="AB806" s="32">
        <f>VLOOKUP(C806,Relatorios!A$3:B1577,2,0)</f>
        <v>41183</v>
      </c>
      <c r="AC806" s="45"/>
      <c r="AD806" s="16" t="str">
        <f>VLOOKUP(B806,SAOM!B$2:T2347,16,0)</f>
        <v>-</v>
      </c>
      <c r="AE806" s="16">
        <f t="shared" si="34"/>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5819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6546</v>
      </c>
      <c r="AA807" s="16">
        <v>41135</v>
      </c>
      <c r="AB807" s="32">
        <f>VLOOKUP(C807,Relatorios!A$3:B1578,2,0)</f>
        <v>41183</v>
      </c>
      <c r="AC807" s="45"/>
      <c r="AD807" s="16" t="str">
        <f>VLOOKUP(B807,SAOM!B$2:T2348,16,0)</f>
        <v>-</v>
      </c>
      <c r="AE807" s="16">
        <f t="shared" si="34"/>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5819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6345</v>
      </c>
      <c r="AA808" s="16">
        <v>41134</v>
      </c>
      <c r="AB808" s="32">
        <f>VLOOKUP(C808,Relatorios!A$3:B1579,2,0)</f>
        <v>41183</v>
      </c>
      <c r="AC808" s="45"/>
      <c r="AD808" s="16" t="str">
        <f>VLOOKUP(B808,SAOM!B$2:T2349,16,0)</f>
        <v>-</v>
      </c>
      <c r="AE808" s="16">
        <f t="shared" si="34"/>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5819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6338</v>
      </c>
      <c r="AA809" s="16">
        <v>41134</v>
      </c>
      <c r="AB809" s="32">
        <f>VLOOKUP(C809,Relatorios!A$3:B1580,2,0)</f>
        <v>41183</v>
      </c>
      <c r="AC809" s="45" t="s">
        <v>6192</v>
      </c>
      <c r="AD809" s="16" t="str">
        <f>VLOOKUP(B809,SAOM!B$2:T2350,16,0)</f>
        <v>-</v>
      </c>
      <c r="AE809" s="16">
        <f t="shared" si="34"/>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5819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6345</v>
      </c>
      <c r="AA810" s="16">
        <v>41135</v>
      </c>
      <c r="AB810" s="32">
        <f>VLOOKUP(C810,Relatorios!A$3:B1581,2,0)</f>
        <v>41183</v>
      </c>
      <c r="AC810" s="45"/>
      <c r="AD810" s="16" t="str">
        <f>VLOOKUP(B810,SAOM!B$2:T2351,16,0)</f>
        <v>-</v>
      </c>
      <c r="AE810" s="16">
        <f t="shared" si="34"/>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5666</v>
      </c>
      <c r="AA811" s="16">
        <v>41173</v>
      </c>
      <c r="AB811" s="32">
        <f>VLOOKUP(C811,Relatorios!A$3:B1582,2,0)</f>
        <v>41193</v>
      </c>
      <c r="AC811" s="45"/>
      <c r="AD811" s="16" t="str">
        <f>VLOOKUP(B811,SAOM!B$2:T2352,16,0)</f>
        <v>-</v>
      </c>
      <c r="AE811" s="16">
        <f t="shared" si="34"/>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8704</v>
      </c>
      <c r="AA812" s="16">
        <v>41178</v>
      </c>
      <c r="AB812" s="32">
        <f>VLOOKUP(C812,Relatorios!A$3:B1583,2,0)</f>
        <v>41277</v>
      </c>
      <c r="AC812" s="45"/>
      <c r="AD812" s="16" t="str">
        <f>VLOOKUP(B812,SAOM!B$2:T2353,16,0)</f>
        <v>-</v>
      </c>
      <c r="AE812" s="16">
        <f t="shared" si="34"/>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5692</v>
      </c>
      <c r="AA813" s="16">
        <v>41176</v>
      </c>
      <c r="AB813" s="32">
        <f>VLOOKUP(C813,Relatorios!A$3:B1584,2,0)</f>
        <v>41193</v>
      </c>
      <c r="AC813" s="45"/>
      <c r="AD813" s="16" t="str">
        <f>VLOOKUP(B813,SAOM!B$2:T2354,16,0)</f>
        <v>-</v>
      </c>
      <c r="AE813" s="16">
        <f t="shared" si="34"/>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5666</v>
      </c>
      <c r="AA814" s="59">
        <v>41171</v>
      </c>
      <c r="AB814" s="32">
        <f>VLOOKUP(C814,Relatorios!A$3:B1585,2,0)</f>
        <v>41193</v>
      </c>
      <c r="AC814" s="49"/>
      <c r="AD814" s="59" t="str">
        <f>VLOOKUP(B814,SAOM!B$2:T2355,16,0)</f>
        <v>-</v>
      </c>
      <c r="AE814" s="59">
        <f t="shared" si="34"/>
        <v>41261</v>
      </c>
      <c r="AF814" s="59">
        <v>41253</v>
      </c>
      <c r="AG814" s="59">
        <v>41309</v>
      </c>
      <c r="AH814" s="186" t="s">
        <v>8932</v>
      </c>
      <c r="AI814" s="120" t="s">
        <v>12508</v>
      </c>
      <c r="AJ814" s="120" t="s">
        <v>15375</v>
      </c>
      <c r="AK814" s="13" t="str">
        <f>VLOOKUP(B814,SAOM!B$2:U2472,20,0)</f>
        <v>-</v>
      </c>
      <c r="AL814" s="59">
        <v>41184</v>
      </c>
      <c r="AM814" s="59">
        <v>41192</v>
      </c>
      <c r="AN814" s="186" t="s">
        <v>676</v>
      </c>
      <c r="AO814" s="120" t="s">
        <v>8977</v>
      </c>
      <c r="AP814" s="120" t="s">
        <v>9000</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5666</v>
      </c>
      <c r="AA815" s="16">
        <v>41172</v>
      </c>
      <c r="AB815" s="32">
        <f>VLOOKUP(C815,Relatorios!A$3:B1586,2,0)</f>
        <v>41193</v>
      </c>
      <c r="AC815" s="45"/>
      <c r="AD815" s="16" t="str">
        <f>VLOOKUP(B815,SAOM!B$2:T2356,16,0)</f>
        <v>-</v>
      </c>
      <c r="AE815" s="16">
        <f t="shared" si="34"/>
        <v>41262</v>
      </c>
      <c r="AF815" s="16">
        <v>41163</v>
      </c>
      <c r="AG815" s="16">
        <v>41288</v>
      </c>
      <c r="AH815" s="51" t="s">
        <v>676</v>
      </c>
      <c r="AI815" s="119" t="s">
        <v>12499</v>
      </c>
      <c r="AJ815" s="119" t="s">
        <v>14060</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5692</v>
      </c>
      <c r="AA816" s="16">
        <v>41177</v>
      </c>
      <c r="AB816" s="32">
        <f>VLOOKUP(C816,Relatorios!A$3:B1587,2,0)</f>
        <v>41193</v>
      </c>
      <c r="AC816" s="45"/>
      <c r="AD816" s="16" t="str">
        <f>VLOOKUP(B816,SAOM!B$2:T2357,16,0)</f>
        <v>-</v>
      </c>
      <c r="AE816" s="16">
        <f t="shared" si="34"/>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7849</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 t="shared" si="34"/>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6640</v>
      </c>
      <c r="AA818" s="59">
        <v>41176</v>
      </c>
      <c r="AB818" s="32">
        <f>VLOOKUP(C818,Relatorios!A$3:B1589,2,0)</f>
        <v>41193</v>
      </c>
      <c r="AC818" s="49"/>
      <c r="AD818" s="16" t="str">
        <f>VLOOKUP(B818,SAOM!B$2:T2359,16,0)</f>
        <v>-</v>
      </c>
      <c r="AE818" s="16">
        <f t="shared" si="34"/>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5666</v>
      </c>
      <c r="AA819" s="59">
        <v>41170</v>
      </c>
      <c r="AB819" s="32">
        <f>VLOOKUP(C819,Relatorios!A$3:B1590,2,0)</f>
        <v>41193</v>
      </c>
      <c r="AC819" s="49"/>
      <c r="AD819" s="16" t="str">
        <f>VLOOKUP(B819,SAOM!B$2:T2360,16,0)</f>
        <v>-</v>
      </c>
      <c r="AE819" s="16">
        <f t="shared" si="34"/>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6640</v>
      </c>
      <c r="AA820" s="16">
        <v>41177</v>
      </c>
      <c r="AB820" s="32">
        <f>VLOOKUP(C820,Relatorios!A$3:B1591,2,0)</f>
        <v>41254</v>
      </c>
      <c r="AC820" s="45"/>
      <c r="AD820" s="16" t="str">
        <f>VLOOKUP(B820,SAOM!B$2:T2361,16,0)</f>
        <v>-</v>
      </c>
      <c r="AE820" s="16">
        <f t="shared" si="34"/>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5666</v>
      </c>
      <c r="AA821" s="59">
        <v>41172</v>
      </c>
      <c r="AB821" s="32">
        <f>VLOOKUP(C821,Relatorios!A$3:B1592,2,0)</f>
        <v>41254</v>
      </c>
      <c r="AC821" s="49"/>
      <c r="AD821" s="16" t="str">
        <f>VLOOKUP(B821,SAOM!B$2:T2362,16,0)</f>
        <v>-</v>
      </c>
      <c r="AE821" s="16">
        <f t="shared" si="34"/>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5666</v>
      </c>
      <c r="AA822" s="59">
        <v>41172</v>
      </c>
      <c r="AB822" s="32">
        <f>VLOOKUP(C822,Relatorios!A$3:B1593,2,0)</f>
        <v>41193</v>
      </c>
      <c r="AC822" s="49"/>
      <c r="AD822" s="16" t="str">
        <f>VLOOKUP(B822,SAOM!B$2:T2363,16,0)</f>
        <v>-</v>
      </c>
      <c r="AE822" s="16">
        <f t="shared" si="34"/>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5666</v>
      </c>
      <c r="AA823" s="59">
        <v>41170</v>
      </c>
      <c r="AB823" s="32">
        <f>VLOOKUP(C823,Relatorios!A$3:B1594,2,0)</f>
        <v>41193</v>
      </c>
      <c r="AC823" s="49"/>
      <c r="AD823" s="16" t="str">
        <f>VLOOKUP(B823,SAOM!B$2:T2364,16,0)</f>
        <v>-</v>
      </c>
      <c r="AE823" s="16">
        <f t="shared" si="34"/>
        <v>41260</v>
      </c>
      <c r="AF823" s="59">
        <v>41285</v>
      </c>
      <c r="AG823" s="59">
        <v>41309</v>
      </c>
      <c r="AH823" s="186" t="s">
        <v>8932</v>
      </c>
      <c r="AI823" s="120" t="s">
        <v>14185</v>
      </c>
      <c r="AJ823" s="120" t="s">
        <v>15376</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5666</v>
      </c>
      <c r="AA824" s="59">
        <v>41170</v>
      </c>
      <c r="AB824" s="32">
        <f>VLOOKUP(C824,Relatorios!A$3:B1595,2,0)</f>
        <v>41193</v>
      </c>
      <c r="AC824" s="49"/>
      <c r="AD824" s="16" t="str">
        <f>VLOOKUP(B824,SAOM!B$2:T2365,16,0)</f>
        <v>-</v>
      </c>
      <c r="AE824" s="16">
        <f t="shared" si="34"/>
        <v>41260</v>
      </c>
      <c r="AF824" s="59">
        <v>41289</v>
      </c>
      <c r="AG824" s="59">
        <v>41309</v>
      </c>
      <c r="AH824" s="186" t="s">
        <v>8932</v>
      </c>
      <c r="AI824" s="120" t="s">
        <v>14182</v>
      </c>
      <c r="AJ824" s="120" t="s">
        <v>15375</v>
      </c>
      <c r="AK824" s="13" t="str">
        <f>VLOOKUP(B824,SAOM!B$2:U2482,20,0)</f>
        <v>A localidade não possui computador</v>
      </c>
      <c r="AL824" s="59">
        <v>41285</v>
      </c>
      <c r="AM824" s="59">
        <v>41288</v>
      </c>
      <c r="AN824" s="186" t="s">
        <v>676</v>
      </c>
      <c r="AO824" s="120" t="s">
        <v>14182</v>
      </c>
      <c r="AP824" s="120" t="s">
        <v>14060</v>
      </c>
    </row>
    <row r="825" spans="1:42" s="61"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5666</v>
      </c>
      <c r="AA825" s="59">
        <v>41170</v>
      </c>
      <c r="AB825" s="32">
        <f>VLOOKUP(C825,Relatorios!A$3:B1596,2,0)</f>
        <v>41193</v>
      </c>
      <c r="AC825" s="49"/>
      <c r="AD825" s="16" t="str">
        <f>VLOOKUP(B825,SAOM!B$2:T2366,16,0)</f>
        <v>-</v>
      </c>
      <c r="AE825" s="16">
        <f t="shared" si="34"/>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5666</v>
      </c>
      <c r="AA826" s="59">
        <v>41170</v>
      </c>
      <c r="AB826" s="32">
        <f>VLOOKUP(C826,Relatorios!A$3:B1597,2,0)</f>
        <v>41193</v>
      </c>
      <c r="AC826" s="49"/>
      <c r="AD826" s="16" t="str">
        <f>VLOOKUP(B826,SAOM!B$2:T2367,16,0)</f>
        <v>-</v>
      </c>
      <c r="AE826" s="16">
        <f t="shared" si="34"/>
        <v>41260</v>
      </c>
      <c r="AF826" s="59">
        <v>41215</v>
      </c>
      <c r="AG826" s="59">
        <v>41242</v>
      </c>
      <c r="AH826" s="186" t="s">
        <v>495</v>
      </c>
      <c r="AI826" s="120" t="s">
        <v>9954</v>
      </c>
      <c r="AJ826" s="120" t="s">
        <v>14057</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5666</v>
      </c>
      <c r="AA827" s="59">
        <v>41170</v>
      </c>
      <c r="AB827" s="32">
        <f>VLOOKUP(C827,Relatorios!A$3:B1598,2,0)</f>
        <v>41193</v>
      </c>
      <c r="AC827" s="49"/>
      <c r="AD827" s="16" t="str">
        <f>VLOOKUP(B827,SAOM!B$2:T2368,16,0)</f>
        <v>-</v>
      </c>
      <c r="AE827" s="16">
        <f t="shared" si="34"/>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6701</v>
      </c>
      <c r="AA828" s="59">
        <v>41166</v>
      </c>
      <c r="AB828" s="32">
        <f>VLOOKUP(C828,Relatorios!A$3:B1599,2,0)</f>
        <v>41193</v>
      </c>
      <c r="AC828" s="49"/>
      <c r="AD828" s="16" t="str">
        <f>VLOOKUP(B828,SAOM!B$2:T2369,16,0)</f>
        <v>-</v>
      </c>
      <c r="AE828" s="16">
        <f t="shared" si="34"/>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6640</v>
      </c>
      <c r="AA829" s="59">
        <v>41179</v>
      </c>
      <c r="AB829" s="32">
        <f>VLOOKUP(C829,Relatorios!A$3:B1600,2,0)</f>
        <v>41193</v>
      </c>
      <c r="AC829" s="49"/>
      <c r="AD829" s="16" t="str">
        <f>VLOOKUP(B829,SAOM!B$2:T2370,16,0)</f>
        <v>-</v>
      </c>
      <c r="AE829" s="16">
        <f t="shared" si="34"/>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6640</v>
      </c>
      <c r="AA830" s="16">
        <v>41141</v>
      </c>
      <c r="AB830" s="32">
        <f>VLOOKUP(C830,Relatorios!A$3:B1601,2,0)</f>
        <v>41183</v>
      </c>
      <c r="AC830" s="45"/>
      <c r="AD830" s="16" t="str">
        <f>VLOOKUP(B830,SAOM!B$2:T2371,16,0)</f>
        <v>-</v>
      </c>
      <c r="AE830" s="16">
        <f t="shared" si="34"/>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5666</v>
      </c>
      <c r="AA831" s="16">
        <v>41137</v>
      </c>
      <c r="AB831" s="32">
        <f>VLOOKUP(C831,Relatorios!A$3:B1602,2,0)</f>
        <v>41183</v>
      </c>
      <c r="AC831" s="45"/>
      <c r="AD831" s="16" t="str">
        <f>VLOOKUP(B831,SAOM!B$2:T2372,16,0)</f>
        <v>-</v>
      </c>
      <c r="AE831" s="16">
        <f t="shared" si="34"/>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6638</v>
      </c>
      <c r="AA832" s="16">
        <v>41137</v>
      </c>
      <c r="AB832" s="32">
        <f>VLOOKUP(C832,Relatorios!A$3:B1603,2,0)</f>
        <v>41183</v>
      </c>
      <c r="AC832" s="45"/>
      <c r="AD832" s="16" t="str">
        <f>VLOOKUP(B832,SAOM!B$2:T2373,16,0)</f>
        <v>-</v>
      </c>
      <c r="AE832" s="16">
        <f t="shared" si="34"/>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6645</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5666</v>
      </c>
      <c r="AA834" s="16">
        <v>41138</v>
      </c>
      <c r="AB834" s="32">
        <f>VLOOKUP(C834,Relatorios!A$3:B1605,2,0)</f>
        <v>41183</v>
      </c>
      <c r="AC834" s="45"/>
      <c r="AD834" s="16" t="str">
        <f>VLOOKUP(B834,SAOM!B$2:T2375,16,0)</f>
        <v>-</v>
      </c>
      <c r="AE834" s="16">
        <f t="shared" si="34"/>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5666</v>
      </c>
      <c r="AA835" s="16">
        <v>41137</v>
      </c>
      <c r="AB835" s="32">
        <f>VLOOKUP(C835,Relatorios!A$3:B1606,2,0)</f>
        <v>41183</v>
      </c>
      <c r="AC835" s="45"/>
      <c r="AD835" s="16" t="str">
        <f>VLOOKUP(B835,SAOM!B$2:T2376,16,0)</f>
        <v>-</v>
      </c>
      <c r="AE835" s="16">
        <f t="shared" si="34"/>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5666</v>
      </c>
      <c r="AA836" s="16">
        <v>41142</v>
      </c>
      <c r="AB836" s="32">
        <f>VLOOKUP(C836,Relatorios!A$3:B1607,2,0)</f>
        <v>41183</v>
      </c>
      <c r="AC836" s="45"/>
      <c r="AD836" s="16" t="str">
        <f>VLOOKUP(B836,SAOM!B$2:T2377,16,0)</f>
        <v>-</v>
      </c>
      <c r="AE836" s="16">
        <f t="shared" si="34"/>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6640</v>
      </c>
      <c r="AA837" s="16">
        <v>41141</v>
      </c>
      <c r="AB837" s="32">
        <f>VLOOKUP(C837,Relatorios!A$3:B1608,2,0)</f>
        <v>41183</v>
      </c>
      <c r="AC837" s="45"/>
      <c r="AD837" s="16" t="str">
        <f>VLOOKUP(B837,SAOM!B$2:T2378,16,0)</f>
        <v>-</v>
      </c>
      <c r="AE837" s="16">
        <f t="shared" ref="AE837:AE900" si="37">AA837+90</f>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6640</v>
      </c>
      <c r="AA838" s="16">
        <v>41138</v>
      </c>
      <c r="AB838" s="32">
        <f>VLOOKUP(C838,Relatorios!A$3:B1609,2,0)</f>
        <v>41183</v>
      </c>
      <c r="AC838" s="45"/>
      <c r="AD838" s="16" t="str">
        <f>VLOOKUP(B838,SAOM!B$2:T2379,16,0)</f>
        <v>-</v>
      </c>
      <c r="AE838" s="16">
        <f t="shared" si="37"/>
        <v>41228</v>
      </c>
      <c r="AF838" s="16">
        <v>41163</v>
      </c>
      <c r="AG838" s="16">
        <v>41284</v>
      </c>
      <c r="AH838" s="51" t="s">
        <v>8930</v>
      </c>
      <c r="AI838" s="119" t="s">
        <v>12499</v>
      </c>
      <c r="AJ838" s="119" t="s">
        <v>13601</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6640</v>
      </c>
      <c r="AA839" s="16">
        <v>41141</v>
      </c>
      <c r="AB839" s="32">
        <f>VLOOKUP(C839,Relatorios!A$3:B1610,2,0)</f>
        <v>41183</v>
      </c>
      <c r="AC839" s="45"/>
      <c r="AD839" s="16" t="str">
        <f>VLOOKUP(B839,SAOM!B$2:T2380,16,0)</f>
        <v>-</v>
      </c>
      <c r="AE839" s="16">
        <f t="shared" si="37"/>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6147</v>
      </c>
      <c r="AA840" s="16">
        <v>41206</v>
      </c>
      <c r="AB840" s="32">
        <f>VLOOKUP(C840,Relatorios!A$3:B1611,2,0)</f>
        <v>41291</v>
      </c>
      <c r="AC840" s="45"/>
      <c r="AD840" s="16" t="str">
        <f>VLOOKUP(B840,SAOM!B$2:T2381,16,0)</f>
        <v>-</v>
      </c>
      <c r="AE840" s="16">
        <f t="shared" si="37"/>
        <v>41296</v>
      </c>
      <c r="AF840" s="16">
        <v>41201</v>
      </c>
      <c r="AG840" s="16">
        <v>41206</v>
      </c>
      <c r="AH840" s="51" t="s">
        <v>495</v>
      </c>
      <c r="AI840" s="119" t="s">
        <v>8972</v>
      </c>
      <c r="AJ840" s="119" t="s">
        <v>9318</v>
      </c>
      <c r="AK840" s="13" t="str">
        <f>VLOOKUP(B840,SAOM!B$2:U2498,20,0)</f>
        <v>-</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6039</v>
      </c>
      <c r="AA841" s="16">
        <v>41151</v>
      </c>
      <c r="AB841" s="32">
        <f>VLOOKUP(C841,Relatorios!A$3:B1612,2,0)</f>
        <v>41291</v>
      </c>
      <c r="AC841" s="45"/>
      <c r="AD841" s="16" t="str">
        <f>VLOOKUP(B841,SAOM!B$2:T2382,16,0)</f>
        <v>-</v>
      </c>
      <c r="AE841" s="16">
        <f t="shared" si="37"/>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9717</v>
      </c>
      <c r="AA842" s="16">
        <v>41236</v>
      </c>
      <c r="AB842" s="32">
        <f>VLOOKUP(C842,Relatorios!A$3:B1613,2,0)</f>
        <v>41277</v>
      </c>
      <c r="AC842" s="45"/>
      <c r="AD842" s="16" t="str">
        <f>VLOOKUP(B842,SAOM!B$2:T2383,16,0)</f>
        <v>-</v>
      </c>
      <c r="AE842" s="16">
        <f t="shared" si="37"/>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 t="shared" si="37"/>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7339</v>
      </c>
      <c r="AA844" s="59">
        <v>41157</v>
      </c>
      <c r="AB844" s="32">
        <f>VLOOKUP(C844,Relatorios!A$3:B1615,2,0)</f>
        <v>41193</v>
      </c>
      <c r="AC844" s="49" t="s">
        <v>7342</v>
      </c>
      <c r="AD844" s="16" t="str">
        <f>VLOOKUP(B844,SAOM!B$2:T2385,16,0)</f>
        <v>-</v>
      </c>
      <c r="AE844" s="16">
        <f t="shared" si="37"/>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6024</v>
      </c>
      <c r="AA845" s="16">
        <v>41171</v>
      </c>
      <c r="AB845" s="32">
        <f>VLOOKUP(C845,Relatorios!A$3:B1616,2,0)</f>
        <v>41254</v>
      </c>
      <c r="AC845" s="45"/>
      <c r="AD845" s="16" t="str">
        <f>VLOOKUP(B845,SAOM!B$2:T2386,16,0)</f>
        <v>-</v>
      </c>
      <c r="AE845" s="16">
        <f t="shared" si="37"/>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6024</v>
      </c>
      <c r="AA846" s="16">
        <v>41170</v>
      </c>
      <c r="AB846" s="32">
        <f>VLOOKUP(C846,Relatorios!A$3:B1617,2,0)</f>
        <v>41254</v>
      </c>
      <c r="AC846" s="45"/>
      <c r="AD846" s="16" t="str">
        <f>VLOOKUP(B846,SAOM!B$2:T2387,16,0)</f>
        <v>-</v>
      </c>
      <c r="AE846" s="16">
        <f t="shared" si="37"/>
        <v>41260</v>
      </c>
      <c r="AF846" s="16">
        <v>41285</v>
      </c>
      <c r="AG846" s="16" t="s">
        <v>14117</v>
      </c>
      <c r="AH846" s="51" t="s">
        <v>676</v>
      </c>
      <c r="AI846" s="119" t="s">
        <v>16107</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7624</v>
      </c>
      <c r="AA847" s="16">
        <v>41166</v>
      </c>
      <c r="AB847" s="32">
        <f>VLOOKUP(C847,Relatorios!A$3:B1618,2,0)</f>
        <v>41254</v>
      </c>
      <c r="AC847" s="45"/>
      <c r="AD847" s="16" t="str">
        <f>VLOOKUP(B847,SAOM!B$2:T2388,16,0)</f>
        <v>-</v>
      </c>
      <c r="AE847" s="16">
        <f t="shared" si="37"/>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7624</v>
      </c>
      <c r="AA848" s="16">
        <v>41166</v>
      </c>
      <c r="AB848" s="32">
        <f>VLOOKUP(C848,Relatorios!A$3:B1619,2,0)</f>
        <v>41254</v>
      </c>
      <c r="AC848" s="45"/>
      <c r="AD848" s="16" t="str">
        <f>VLOOKUP(B848,SAOM!B$2:T2389,16,0)</f>
        <v>-</v>
      </c>
      <c r="AE848" s="16">
        <f t="shared" si="37"/>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7597</v>
      </c>
      <c r="AA849" s="16">
        <v>41165</v>
      </c>
      <c r="AB849" s="32">
        <f>VLOOKUP(C849,Relatorios!A$3:B1620,2,0)</f>
        <v>41254</v>
      </c>
      <c r="AC849" s="45"/>
      <c r="AD849" s="16" t="str">
        <f>VLOOKUP(B849,SAOM!B$2:T2390,16,0)</f>
        <v>-</v>
      </c>
      <c r="AE849" s="16">
        <f t="shared" si="37"/>
        <v>41255</v>
      </c>
      <c r="AF849" s="16">
        <v>41185</v>
      </c>
      <c r="AG849" s="16">
        <v>41206</v>
      </c>
      <c r="AH849" s="51" t="s">
        <v>495</v>
      </c>
      <c r="AI849" s="119" t="s">
        <v>8561</v>
      </c>
      <c r="AJ849" s="119" t="s">
        <v>9316</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6299</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6299</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6640</v>
      </c>
      <c r="AA851" s="16">
        <v>41218</v>
      </c>
      <c r="AB851" s="32">
        <f>VLOOKUP(C851,Relatorios!A$3:B1622,2,0)</f>
        <v>41277</v>
      </c>
      <c r="AC851" s="45"/>
      <c r="AD851" s="16" t="str">
        <f>VLOOKUP(B851,SAOM!B$2:T2392,16,0)</f>
        <v>-</v>
      </c>
      <c r="AE851" s="16">
        <f t="shared" si="37"/>
        <v>41308</v>
      </c>
      <c r="AF851" s="16">
        <v>41253</v>
      </c>
      <c r="AG851" s="16">
        <v>41276</v>
      </c>
      <c r="AH851" s="51" t="s">
        <v>495</v>
      </c>
      <c r="AI851" s="119" t="s">
        <v>12509</v>
      </c>
      <c r="AJ851" s="119" t="s">
        <v>14059</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6307</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6544</v>
      </c>
      <c r="AA852" s="16">
        <v>41234</v>
      </c>
      <c r="AB852" s="32">
        <f>VLOOKUP(C852,Relatorios!A$3:B1623,2,0)</f>
        <v>41183</v>
      </c>
      <c r="AC852" s="45"/>
      <c r="AD852" s="16" t="str">
        <f>VLOOKUP(B852,SAOM!B$2:T2393,16,0)</f>
        <v>-</v>
      </c>
      <c r="AE852" s="16">
        <f t="shared" si="37"/>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15769</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 t="shared" si="37"/>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5929</v>
      </c>
      <c r="AA854" s="16">
        <v>41137</v>
      </c>
      <c r="AB854" s="32">
        <f>VLOOKUP(C854,Relatorios!A$3:B1625,2,0)</f>
        <v>41193</v>
      </c>
      <c r="AC854" s="45"/>
      <c r="AD854" s="16" t="str">
        <f>VLOOKUP(B854,SAOM!B$2:T2395,16,0)</f>
        <v>-</v>
      </c>
      <c r="AE854" s="16">
        <f t="shared" si="37"/>
        <v>41227</v>
      </c>
      <c r="AF854" s="16">
        <v>41278</v>
      </c>
      <c r="AG854" s="16" t="s">
        <v>14070</v>
      </c>
      <c r="AH854" s="51" t="s">
        <v>8932</v>
      </c>
      <c r="AI854" s="119" t="s">
        <v>14075</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7339</v>
      </c>
      <c r="AA855" s="59">
        <v>41166</v>
      </c>
      <c r="AB855" s="32">
        <f>VLOOKUP(C855,Relatorios!A$3:B1626,2,0)</f>
        <v>41193</v>
      </c>
      <c r="AC855" s="59" t="s">
        <v>7595</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59">
        <v>41198</v>
      </c>
      <c r="AG855" s="59"/>
      <c r="AH855" s="186" t="s">
        <v>8932</v>
      </c>
      <c r="AI855" s="120" t="s">
        <v>12497</v>
      </c>
      <c r="AJ855" s="120" t="s">
        <v>14176</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6350</v>
      </c>
      <c r="AD857" s="16" t="str">
        <f>VLOOKUP(B857,SAOM!B$2:T2398,16,0)</f>
        <v xml:space="preserve">13/8 - Local está em construção, com previsão de término para Outubro.
</v>
      </c>
      <c r="AE857" s="16">
        <f t="shared" si="37"/>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6325</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 t="shared" si="37"/>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6325</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6325</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 t="shared" si="37"/>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9712</v>
      </c>
      <c r="AA861" s="16">
        <v>41233</v>
      </c>
      <c r="AB861" s="32">
        <f>VLOOKUP(C861,Relatorios!A$3:B1632,2,0)</f>
        <v>41291</v>
      </c>
      <c r="AC861" s="45"/>
      <c r="AD861" s="16" t="str">
        <f>VLOOKUP(B861,SAOM!B$2:T2402,16,0)</f>
        <v>-</v>
      </c>
      <c r="AE861" s="16">
        <f t="shared" si="37"/>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 t="shared" si="37"/>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7849</v>
      </c>
      <c r="AA863" s="16">
        <v>41173</v>
      </c>
      <c r="AB863" s="32" t="str">
        <f>VLOOKUP(C863,Relatorios!A$3:B1634,2,0)</f>
        <v>Pendente</v>
      </c>
      <c r="AC863" s="45"/>
      <c r="AD863" s="16" t="str">
        <f>VLOOKUP(B863,SAOM!B$2:T2404,16,0)</f>
        <v>-</v>
      </c>
      <c r="AE863" s="16">
        <f t="shared" si="37"/>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7849</v>
      </c>
      <c r="AA864" s="16">
        <v>41186</v>
      </c>
      <c r="AB864" s="32">
        <f>VLOOKUP(C864,Relatorios!A$3:B1635,2,0)</f>
        <v>41254</v>
      </c>
      <c r="AC864" s="45"/>
      <c r="AD864" s="16" t="str">
        <f>VLOOKUP(B864,SAOM!B$2:T2405,16,0)</f>
        <v>-</v>
      </c>
      <c r="AE864" s="16">
        <f t="shared" si="37"/>
        <v>41276</v>
      </c>
      <c r="AF864" s="16">
        <v>41276</v>
      </c>
      <c r="AG864" s="16" t="s">
        <v>14076</v>
      </c>
      <c r="AH864" s="51" t="s">
        <v>676</v>
      </c>
      <c r="AI864" s="119" t="s">
        <v>14077</v>
      </c>
      <c r="AJ864" s="196"/>
      <c r="AK864" s="13" t="str">
        <f>VLOOKUP(B864,SAOM!B$2:U2522,20,0)</f>
        <v>Não veio no kit</v>
      </c>
      <c r="AL864" s="16">
        <v>41198</v>
      </c>
      <c r="AM864" s="16">
        <v>41207</v>
      </c>
      <c r="AN864" s="51" t="s">
        <v>495</v>
      </c>
      <c r="AO864" s="119" t="s">
        <v>8928</v>
      </c>
      <c r="AP864" s="196" t="s">
        <v>9320</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9718</v>
      </c>
      <c r="AA865" s="16">
        <v>41236</v>
      </c>
      <c r="AB865" s="32">
        <f>VLOOKUP(C865,Relatorios!A$3:B1636,2,0)</f>
        <v>41277</v>
      </c>
      <c r="AC865" s="45" t="s">
        <v>6891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7849</v>
      </c>
      <c r="AA866" s="16">
        <v>41173</v>
      </c>
      <c r="AB866" s="32">
        <f>VLOOKUP(C866,Relatorios!A$3:B1637,2,0)</f>
        <v>41254</v>
      </c>
      <c r="AC866" s="45"/>
      <c r="AD866" s="16" t="str">
        <f>VLOOKUP(B866,SAOM!B$2:T2407,16,0)</f>
        <v>-</v>
      </c>
      <c r="AE866" s="16">
        <f t="shared" si="37"/>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7849</v>
      </c>
      <c r="AA867" s="59">
        <v>41172</v>
      </c>
      <c r="AB867" s="32">
        <f>VLOOKUP(C867,Relatorios!A$3:B1638,2,0)</f>
        <v>41254</v>
      </c>
      <c r="AC867" s="49"/>
      <c r="AD867" s="16" t="str">
        <f>VLOOKUP(B867,SAOM!B$2:T2408,16,0)</f>
        <v>-</v>
      </c>
      <c r="AE867" s="16">
        <f t="shared" si="37"/>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13982</v>
      </c>
      <c r="AA868" s="16">
        <v>41269</v>
      </c>
      <c r="AB868" s="32">
        <f>VLOOKUP(C868,Relatorios!A$3:B1639,2,0)</f>
        <v>41254</v>
      </c>
      <c r="AC868" s="45"/>
      <c r="AD868" s="16" t="str">
        <f>VLOOKUP(B868,SAOM!B$2:T2409,16,0)</f>
        <v>-</v>
      </c>
      <c r="AE868" s="16">
        <f t="shared" si="37"/>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 t="shared" si="37"/>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9761</v>
      </c>
      <c r="AA871" s="16">
        <v>41248</v>
      </c>
      <c r="AB871" s="32" t="str">
        <f>VLOOKUP(C871,Relatorios!A$3:B1642,2,0)</f>
        <v>Pronto pra ser entregue</v>
      </c>
      <c r="AC871" s="45" t="s">
        <v>6889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9761</v>
      </c>
      <c r="AA872" s="16">
        <v>41256</v>
      </c>
      <c r="AB872" s="32">
        <f>VLOOKUP(C872,Relatorios!A$3:B1643,2,0)</f>
        <v>41291</v>
      </c>
      <c r="AC872" s="45"/>
      <c r="AD872" s="16" t="str">
        <f>VLOOKUP(B872,SAOM!B$2:T2413,16,0)</f>
        <v>-</v>
      </c>
      <c r="AE872" s="16">
        <f t="shared" si="37"/>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9761</v>
      </c>
      <c r="AA873" s="16">
        <v>41242</v>
      </c>
      <c r="AB873" s="32">
        <f>VLOOKUP(C873,Relatorios!A$3:B1644,2,0)</f>
        <v>41291</v>
      </c>
      <c r="AC873" s="45"/>
      <c r="AD873" s="16" t="str">
        <f>VLOOKUP(B873,SAOM!B$2:T2414,16,0)</f>
        <v>-</v>
      </c>
      <c r="AE873" s="16">
        <f t="shared" si="37"/>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6640</v>
      </c>
      <c r="AA874" s="16">
        <v>41143</v>
      </c>
      <c r="AB874" s="32">
        <f>VLOOKUP(C874,Relatorios!A$3:B1645,2,0)</f>
        <v>41183</v>
      </c>
      <c r="AC874" s="45"/>
      <c r="AD874" s="16" t="str">
        <f>VLOOKUP(B874,SAOM!B$2:T2415,16,0)</f>
        <v>-</v>
      </c>
      <c r="AE874" s="16">
        <f t="shared" si="37"/>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6640</v>
      </c>
      <c r="AA875" s="16">
        <v>41143</v>
      </c>
      <c r="AB875" s="32">
        <f>VLOOKUP(C875,Relatorios!A$3:B1646,2,0)</f>
        <v>41183</v>
      </c>
      <c r="AC875" s="45"/>
      <c r="AD875" s="16" t="str">
        <f>VLOOKUP(B875,SAOM!B$2:T2416,16,0)</f>
        <v>-</v>
      </c>
      <c r="AE875" s="16">
        <f t="shared" si="37"/>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6325</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 t="shared" si="37"/>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6325</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 t="shared" si="37"/>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6325</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6351</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9956</v>
      </c>
      <c r="AA879" s="59">
        <v>41242</v>
      </c>
      <c r="AB879" s="32">
        <f>VLOOKUP(C879,Relatorios!A$3:B1650,2,0)</f>
        <v>41299</v>
      </c>
      <c r="AC879" s="49" t="s">
        <v>6886</v>
      </c>
      <c r="AD879" s="16" t="str">
        <f>VLOOKUP(B879,SAOM!B$2:T2420,16,0)</f>
        <v>04/09/2012 15:18:25 	Hernan Martins Alves 	Telefone no contato é residencial.   	Pendência Ativação</v>
      </c>
      <c r="AE879" s="59">
        <f t="shared" si="37"/>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6352</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12511</v>
      </c>
      <c r="AD880" s="16" t="str">
        <f>VLOOKUP(B880,SAOM!B$2:T2421,16,0)</f>
        <v>04/09/2012 15:20:12 	Hernan Martins Alves 	Telefone no contato é residencial.   	Pendência Ativação</v>
      </c>
      <c r="AE880" s="59">
        <f t="shared" si="37"/>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6352</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7849</v>
      </c>
      <c r="AA881" s="59">
        <v>41248</v>
      </c>
      <c r="AB881" s="32">
        <f>VLOOKUP(C881,Relatorios!A$3:B1652,2,0)</f>
        <v>41277</v>
      </c>
      <c r="AC881" s="49" t="s">
        <v>6886</v>
      </c>
      <c r="AD881" s="16" t="str">
        <f>VLOOKUP(B881,SAOM!B$2:T2422,16,0)</f>
        <v>04/09/2012 15:21:55 	Hernan Martins Alves 	Telefone no contato é residencial.   	Pendência Ativação</v>
      </c>
      <c r="AE881" s="59">
        <f t="shared" si="37"/>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19" t="s">
        <v>8972</v>
      </c>
      <c r="AJ882" s="119" t="s">
        <v>9636</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7849</v>
      </c>
      <c r="AA883" s="16">
        <v>41185</v>
      </c>
      <c r="AB883" s="32">
        <f>VLOOKUP(C883,Relatorios!A$3:B1654,2,0)</f>
        <v>41254</v>
      </c>
      <c r="AC883" s="45"/>
      <c r="AD883" s="16" t="str">
        <f>VLOOKUP(B883,SAOM!B$2:T2424,16,0)</f>
        <v>-</v>
      </c>
      <c r="AE883" s="16">
        <f t="shared" si="37"/>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7849</v>
      </c>
      <c r="AA884" s="16">
        <v>41185</v>
      </c>
      <c r="AB884" s="32">
        <f>VLOOKUP(C884,Relatorios!A$3:B1655,2,0)</f>
        <v>41254</v>
      </c>
      <c r="AC884" s="45"/>
      <c r="AD884" s="16" t="str">
        <f>VLOOKUP(B884,SAOM!B$2:T2425,16,0)</f>
        <v>-</v>
      </c>
      <c r="AE884" s="16">
        <f t="shared" si="37"/>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9665</v>
      </c>
      <c r="AA885" s="59">
        <v>41235</v>
      </c>
      <c r="AB885" s="32">
        <f>VLOOKUP(C885,Relatorios!A$3:B1656,2,0)</f>
        <v>41277</v>
      </c>
      <c r="AC885" s="49" t="s">
        <v>6892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 t="shared" si="37"/>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9714</v>
      </c>
      <c r="AA886" s="16">
        <v>41236</v>
      </c>
      <c r="AB886" s="32" t="str">
        <f>VLOOKUP(C886,Relatorios!A$3:B1657,2,0)</f>
        <v>Pronto pra ser entregue</v>
      </c>
      <c r="AC886" s="45" t="s">
        <v>6888</v>
      </c>
      <c r="AD886" s="16" t="str">
        <f>VLOOKUP(B886,SAOM!B$2:T2427,16,0)</f>
        <v>10/09/2012 10:28:01 	Ivan Santos 	Corrigido.  	Pendência Ativação Resolvida
04/09/2012 15:25:35 	Hernan Martins Alves 	Contato incorreto.   	Pendência Ativação</v>
      </c>
      <c r="AE886" s="16">
        <f t="shared" si="37"/>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9665</v>
      </c>
      <c r="AA887" s="16">
        <v>41235</v>
      </c>
      <c r="AB887" s="32">
        <f>VLOOKUP(C887,Relatorios!A$3:B1658,2,0)</f>
        <v>41277</v>
      </c>
      <c r="AC887" s="45"/>
      <c r="AD887" s="16" t="str">
        <f>VLOOKUP(B887,SAOM!B$2:T2428,16,0)</f>
        <v>-</v>
      </c>
      <c r="AE887" s="16">
        <f t="shared" si="37"/>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9714</v>
      </c>
      <c r="AA888" s="59">
        <v>41234</v>
      </c>
      <c r="AB888" s="32" t="str">
        <f>VLOOKUP(C888,Relatorios!A$3:B1659,2,0)</f>
        <v>Pronto pra ser entregue</v>
      </c>
      <c r="AC888" s="49"/>
      <c r="AD888" s="16" t="str">
        <f>VLOOKUP(B888,SAOM!B$2:T2429,16,0)</f>
        <v>-</v>
      </c>
      <c r="AE888" s="59">
        <f t="shared" si="37"/>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9664</v>
      </c>
      <c r="AA889" s="59">
        <v>41233</v>
      </c>
      <c r="AB889" s="32" t="str">
        <f>VLOOKUP(C889,Relatorios!A$3:B1660,2,0)</f>
        <v>Pronto pra ser entregue</v>
      </c>
      <c r="AC889" s="49"/>
      <c r="AD889" s="16" t="str">
        <f>VLOOKUP(B889,SAOM!B$2:T2430,16,0)</f>
        <v>-</v>
      </c>
      <c r="AE889" s="59">
        <f t="shared" si="37"/>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9665</v>
      </c>
      <c r="AA890" s="59">
        <v>41233</v>
      </c>
      <c r="AB890" s="32">
        <f>VLOOKUP(C890,Relatorios!A$3:B1661,2,0)</f>
        <v>41277</v>
      </c>
      <c r="AC890" s="49"/>
      <c r="AD890" s="16" t="str">
        <f>VLOOKUP(B890,SAOM!B$2:T2431,16,0)</f>
        <v>-</v>
      </c>
      <c r="AE890" s="59">
        <f t="shared" si="37"/>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13610</v>
      </c>
      <c r="AA891" s="16">
        <v>41257</v>
      </c>
      <c r="AB891" s="32">
        <f>VLOOKUP(C891,Relatorios!A$3:B1662,2,0)</f>
        <v>41277</v>
      </c>
      <c r="AC891" s="45"/>
      <c r="AD891" s="16" t="str">
        <f>VLOOKUP(B891,SAOM!B$2:T2432,16,0)</f>
        <v>-</v>
      </c>
      <c r="AE891" s="16">
        <f t="shared" si="37"/>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12389</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7849</v>
      </c>
      <c r="AA894" s="16">
        <v>41263</v>
      </c>
      <c r="AB894" s="32">
        <f>VLOOKUP(C894,Relatorios!A$3:B1665,2,0)</f>
        <v>41277</v>
      </c>
      <c r="AC894" s="45"/>
      <c r="AD894" s="16" t="str">
        <f>VLOOKUP(B894,SAOM!B$2:T2435,16,0)</f>
        <v>-</v>
      </c>
      <c r="AE894" s="16">
        <f t="shared" si="37"/>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7849</v>
      </c>
      <c r="AA895" s="16">
        <v>41262</v>
      </c>
      <c r="AB895" s="32">
        <f>VLOOKUP(C895,Relatorios!A$3:B1666,2,0)</f>
        <v>41277</v>
      </c>
      <c r="AC895" s="45"/>
      <c r="AD895" s="16" t="str">
        <f>VLOOKUP(B895,SAOM!B$2:T2436,16,0)</f>
        <v>-</v>
      </c>
      <c r="AE895" s="16">
        <f t="shared" si="37"/>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7849</v>
      </c>
      <c r="AA896" s="59">
        <v>41262</v>
      </c>
      <c r="AB896" s="32">
        <f>VLOOKUP(C896,Relatorios!A$3:B1667,2,0)</f>
        <v>41277</v>
      </c>
      <c r="AC896" s="49" t="s">
        <v>13607</v>
      </c>
      <c r="AD896" s="59" t="str">
        <f>VLOOKUP(B896,SAOM!B$2:T2437,16,0)</f>
        <v>-</v>
      </c>
      <c r="AE896" s="59">
        <f t="shared" si="37"/>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7849</v>
      </c>
      <c r="AA897" s="16">
        <v>41261</v>
      </c>
      <c r="AB897" s="32">
        <f>VLOOKUP(C897,Relatorios!A$3:B1668,2,0)</f>
        <v>41277</v>
      </c>
      <c r="AC897" s="45"/>
      <c r="AD897" s="16" t="str">
        <f>VLOOKUP(B897,SAOM!B$2:T2438,16,0)</f>
        <v>-</v>
      </c>
      <c r="AE897" s="16">
        <f t="shared" si="37"/>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6642</v>
      </c>
      <c r="AA898" s="59">
        <v>41166</v>
      </c>
      <c r="AB898" s="32">
        <f>VLOOKUP(C898,Relatorios!A$3:B1669,2,0)</f>
        <v>41193</v>
      </c>
      <c r="AC898" s="49"/>
      <c r="AD898" s="16" t="str">
        <f>VLOOKUP(B898,SAOM!B$2:T2439,16,0)</f>
        <v>-</v>
      </c>
      <c r="AE898" s="16">
        <f t="shared" si="37"/>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9761</v>
      </c>
      <c r="AA899" s="16">
        <v>41243</v>
      </c>
      <c r="AB899" s="32">
        <f>VLOOKUP(C899,Relatorios!A$3:B1670,2,0)</f>
        <v>41291</v>
      </c>
      <c r="AC899" s="45"/>
      <c r="AD899" s="16" t="str">
        <f>VLOOKUP(B899,SAOM!B$2:T2440,16,0)</f>
        <v>-</v>
      </c>
      <c r="AE899" s="16">
        <f t="shared" si="37"/>
        <v>41333</v>
      </c>
      <c r="AF899" s="16">
        <v>41278</v>
      </c>
      <c r="AG899" s="16" t="s">
        <v>14076</v>
      </c>
      <c r="AH899" s="51" t="s">
        <v>495</v>
      </c>
      <c r="AI899" s="119" t="s">
        <v>14104</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8422</v>
      </c>
      <c r="AA900" s="16">
        <v>41185</v>
      </c>
      <c r="AB900" s="32">
        <f>VLOOKUP(C900,Relatorios!A$3:B1671,2,0)</f>
        <v>41254</v>
      </c>
      <c r="AC900" s="45"/>
      <c r="AD900" s="16" t="str">
        <f>VLOOKUP(B900,SAOM!B$2:T2441,16,0)</f>
        <v>-</v>
      </c>
      <c r="AE900" s="16">
        <f t="shared" si="37"/>
        <v>41275</v>
      </c>
      <c r="AF900" s="16">
        <v>41278</v>
      </c>
      <c r="AG900" s="16">
        <v>41297</v>
      </c>
      <c r="AH900" s="51" t="s">
        <v>8932</v>
      </c>
      <c r="AI900" s="119" t="s">
        <v>14068</v>
      </c>
      <c r="AJ900" s="7" t="s">
        <v>14717</v>
      </c>
      <c r="AK900" s="13" t="str">
        <f>VLOOKUP(B900,SAOM!B$2:U2558,20,0)</f>
        <v>-</v>
      </c>
      <c r="AL900" s="16">
        <v>41197</v>
      </c>
      <c r="AM900" s="16">
        <v>41207</v>
      </c>
      <c r="AN900" s="51" t="s">
        <v>495</v>
      </c>
      <c r="AO900" s="119" t="s">
        <v>8978</v>
      </c>
      <c r="AP900" s="7" t="s">
        <v>9319</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ref="H901:H964" si="41">F901+15</f>
        <v>41189</v>
      </c>
      <c r="I901" s="15">
        <v>41281</v>
      </c>
      <c r="J901" s="12" t="s">
        <v>12389</v>
      </c>
      <c r="K901" s="37" t="str">
        <f>VLOOKUP(B901,SAOM!B$2:H2442,4,0)</f>
        <v>Agendado</v>
      </c>
      <c r="L901" s="12" t="s">
        <v>495</v>
      </c>
      <c r="M901" s="12" t="s">
        <v>495</v>
      </c>
      <c r="N901" s="13" t="s">
        <v>6353</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ref="AE901:AE964" si="42">AA901+90</f>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 t="shared" si="42"/>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 t="shared" si="42"/>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 t="shared" si="42"/>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 t="shared" si="42"/>
        <v>41288</v>
      </c>
      <c r="AF905" s="59">
        <v>41327</v>
      </c>
      <c r="AG905" s="16">
        <v>41348</v>
      </c>
      <c r="AH905" s="186" t="s">
        <v>8932</v>
      </c>
      <c r="AI905" s="120" t="s">
        <v>9412</v>
      </c>
      <c r="AJ905" s="120" t="s">
        <v>16262</v>
      </c>
      <c r="AK905" s="13" t="str">
        <f>VLOOKUP(B905,SAOM!B$2:U2563,20,0)</f>
        <v>A localidade não possui computador</v>
      </c>
      <c r="AL905" s="59">
        <v>41277</v>
      </c>
      <c r="AM905" s="16">
        <v>41281</v>
      </c>
      <c r="AN905" s="186" t="s">
        <v>8932</v>
      </c>
      <c r="AO905" s="120" t="s">
        <v>9412</v>
      </c>
      <c r="AP905" s="120" t="s">
        <v>14181</v>
      </c>
    </row>
    <row r="906" spans="1:42" s="61"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 t="shared" si="42"/>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 t="shared" si="42"/>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 t="shared" si="42"/>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 t="shared" si="42"/>
        <v>41274</v>
      </c>
      <c r="AF909" s="16">
        <v>41218</v>
      </c>
      <c r="AG909" s="16">
        <v>41222</v>
      </c>
      <c r="AH909" s="51" t="s">
        <v>8932</v>
      </c>
      <c r="AI909" s="119" t="s">
        <v>8962</v>
      </c>
      <c r="AJ909" s="119" t="s">
        <v>9632</v>
      </c>
      <c r="AK909" s="13" t="str">
        <f>VLOOKUP(B909,SAOM!B$2:U2567,20,0)</f>
        <v>-</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 t="shared" si="42"/>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 t="shared" si="42"/>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6605</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7808</v>
      </c>
      <c r="AA912" s="59">
        <v>41187</v>
      </c>
      <c r="AB912" s="32">
        <f>VLOOKUP(C912,Relatorios!A$3:B1683,2,0)</f>
        <v>41254</v>
      </c>
      <c r="AC912" s="49" t="s">
        <v>8924</v>
      </c>
      <c r="AD912" s="16" t="str">
        <f>VLOOKUP(B912,SAOM!B$2:T2453,16,0)</f>
        <v>-</v>
      </c>
      <c r="AE912" s="59">
        <f t="shared" si="42"/>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6605</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7808</v>
      </c>
      <c r="AA913" s="59">
        <v>41187</v>
      </c>
      <c r="AB913" s="32">
        <f>VLOOKUP(C913,Relatorios!A$3:B1684,2,0)</f>
        <v>41254</v>
      </c>
      <c r="AC913" s="49"/>
      <c r="AD913" s="16" t="str">
        <f>VLOOKUP(B913,SAOM!B$2:T2454,16,0)</f>
        <v>-</v>
      </c>
      <c r="AE913" s="59">
        <f t="shared" si="42"/>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6605</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7808</v>
      </c>
      <c r="AA914" s="59">
        <v>41177</v>
      </c>
      <c r="AB914" s="32">
        <f>VLOOKUP(C914,Relatorios!A$3:B1685,2,0)</f>
        <v>41193</v>
      </c>
      <c r="AC914" s="49"/>
      <c r="AD914" s="16" t="str">
        <f>VLOOKUP(B914,SAOM!B$2:T2455,16,0)</f>
        <v>-</v>
      </c>
      <c r="AE914" s="16">
        <f t="shared" si="42"/>
        <v>41267</v>
      </c>
      <c r="AF914" s="59">
        <v>41198</v>
      </c>
      <c r="AG914" s="59">
        <v>41199</v>
      </c>
      <c r="AH914" s="186" t="s">
        <v>8930</v>
      </c>
      <c r="AI914" s="120" t="s">
        <v>8979</v>
      </c>
      <c r="AJ914" s="120" t="s">
        <v>8953</v>
      </c>
      <c r="AK914" s="13" t="str">
        <f>VLOOKUP(B914,SAOM!B$2:U2572,20,0)</f>
        <v>-</v>
      </c>
    </row>
    <row r="915" spans="1:42" s="61"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6307</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6024</v>
      </c>
      <c r="AA915" s="59">
        <v>41172</v>
      </c>
      <c r="AB915" s="32">
        <f>VLOOKUP(C915,Relatorios!A$3:B1686,2,0)</f>
        <v>41254</v>
      </c>
      <c r="AC915" s="49"/>
      <c r="AD915" s="16" t="str">
        <f>VLOOKUP(B915,SAOM!B$2:T2456,16,0)</f>
        <v>-</v>
      </c>
      <c r="AE915" s="16">
        <f t="shared" si="42"/>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6307</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6024</v>
      </c>
      <c r="AA916" s="16">
        <v>41185</v>
      </c>
      <c r="AB916" s="32">
        <f>VLOOKUP(C916,Relatorios!A$3:B1687,2,0)</f>
        <v>41291</v>
      </c>
      <c r="AC916" s="45"/>
      <c r="AD916" s="16" t="str">
        <f>VLOOKUP(B916,SAOM!B$2:T2457,16,0)</f>
        <v>-</v>
      </c>
      <c r="AE916" s="16">
        <f t="shared" si="42"/>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6307</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6024</v>
      </c>
      <c r="AA917" s="16">
        <v>41173</v>
      </c>
      <c r="AB917" s="32">
        <f>VLOOKUP(C917,Relatorios!A$3:B1688,2,0)</f>
        <v>41254</v>
      </c>
      <c r="AC917" s="45"/>
      <c r="AD917" s="16" t="str">
        <f>VLOOKUP(B917,SAOM!B$2:T2458,16,0)</f>
        <v>-</v>
      </c>
      <c r="AE917" s="16">
        <f t="shared" si="42"/>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8422</v>
      </c>
      <c r="AA918" s="16">
        <v>41191</v>
      </c>
      <c r="AB918" s="32">
        <f>VLOOKUP(C918,Relatorios!A$3:B1689,2,0)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8422</v>
      </c>
      <c r="AA919" s="59">
        <v>41187</v>
      </c>
      <c r="AB919" s="32">
        <f>VLOOKUP(C919,Relatorios!A$3:B1690,2,0)</f>
        <v>41277</v>
      </c>
      <c r="AC919" s="49"/>
      <c r="AD919" s="16" t="str">
        <f>VLOOKUP(B919,SAOM!B$2:T2460,16,0)</f>
        <v>-</v>
      </c>
      <c r="AE919" s="59">
        <f t="shared" si="42"/>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8422</v>
      </c>
      <c r="AA920" s="16">
        <v>41197</v>
      </c>
      <c r="AB920" s="32">
        <f>VLOOKUP(C920,Relatorios!A$3:B1691,2,0)</f>
        <v>41277</v>
      </c>
      <c r="AC920" s="45"/>
      <c r="AD920" s="16" t="str">
        <f>VLOOKUP(B920,SAOM!B$2:T2461,16,0)</f>
        <v>-</v>
      </c>
      <c r="AE920" s="16">
        <f t="shared" si="42"/>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8422</v>
      </c>
      <c r="AA921" s="59">
        <v>41187</v>
      </c>
      <c r="AB921" s="32">
        <f>VLOOKUP(C921,Relatorios!A$3:B1692,2,0)</f>
        <v>41277</v>
      </c>
      <c r="AC921" s="49"/>
      <c r="AD921" s="16" t="str">
        <f>VLOOKUP(B921,SAOM!B$2:T2462,16,0)</f>
        <v>-</v>
      </c>
      <c r="AE921" s="59">
        <f t="shared" si="42"/>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6187</v>
      </c>
      <c r="AA922" s="16">
        <v>41176</v>
      </c>
      <c r="AB922" s="32">
        <f>VLOOKUP(C922,Relatorios!A$3:B1693,2,0)</f>
        <v>41291</v>
      </c>
      <c r="AC922" s="45"/>
      <c r="AD922" s="16" t="str">
        <f>VLOOKUP(B922,SAOM!B$2:T2463,16,0)</f>
        <v>-</v>
      </c>
      <c r="AE922" s="16">
        <f t="shared" si="42"/>
        <v>41266</v>
      </c>
      <c r="AF922" s="16">
        <v>41201</v>
      </c>
      <c r="AG922" s="16">
        <v>41219</v>
      </c>
      <c r="AH922" s="51" t="s">
        <v>676</v>
      </c>
      <c r="AI922" s="119" t="s">
        <v>9005</v>
      </c>
      <c r="AJ922" s="119" t="s">
        <v>9414</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12392</v>
      </c>
      <c r="AA923" s="16">
        <v>41278</v>
      </c>
      <c r="AB923" s="32">
        <f>VLOOKUP(C923,Relatorios!A$3:B1694,2,0)</f>
        <v>41299</v>
      </c>
      <c r="AC923" s="45"/>
      <c r="AD923" s="16" t="str">
        <f>VLOOKUP(B923,SAOM!B$2:T2464,16,0)</f>
        <v>-</v>
      </c>
      <c r="AE923" s="16">
        <f t="shared" si="42"/>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12392</v>
      </c>
      <c r="AA924" s="16">
        <v>41281</v>
      </c>
      <c r="AB924" s="32">
        <f>VLOOKUP(C924,Relatorios!A$3:B1695,2,0)</f>
        <v>41299</v>
      </c>
      <c r="AC924" s="45"/>
      <c r="AD924" s="16" t="str">
        <f>VLOOKUP(B924,SAOM!B$2:T2465,16,0)</f>
        <v>-</v>
      </c>
      <c r="AE924" s="16">
        <f t="shared" si="42"/>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12392</v>
      </c>
      <c r="AA925" s="59">
        <v>41281</v>
      </c>
      <c r="AB925" s="32">
        <f>VLOOKUP(C925,Relatorios!A$3:B1696,2,0)</f>
        <v>41299</v>
      </c>
      <c r="AC925" s="49" t="s">
        <v>14064</v>
      </c>
      <c r="AD925" s="59" t="str">
        <f>VLOOKUP(B925,SAOM!B$2:T2466,16,0)</f>
        <v>-</v>
      </c>
      <c r="AE925" s="59">
        <f t="shared" si="42"/>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6039</v>
      </c>
      <c r="AA926" s="16">
        <v>41173</v>
      </c>
      <c r="AB926" s="32">
        <f>VLOOKUP(C926,Relatorios!A$3:B1697,2,0)</f>
        <v>41291</v>
      </c>
      <c r="AC926" s="45"/>
      <c r="AD926" s="16" t="str">
        <f>VLOOKUP(B926,SAOM!B$2:T2467,16,0)</f>
        <v>-</v>
      </c>
      <c r="AE926" s="16">
        <f t="shared" si="42"/>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6039</v>
      </c>
      <c r="AA927" s="16">
        <v>41173</v>
      </c>
      <c r="AB927" s="32">
        <f>VLOOKUP(C927,Relatorios!A$3:B1698,2,0)</f>
        <v>41291</v>
      </c>
      <c r="AC927" s="45"/>
      <c r="AD927" s="16" t="str">
        <f>VLOOKUP(B927,SAOM!B$2:T2468,16,0)</f>
        <v>-</v>
      </c>
      <c r="AE927" s="16">
        <f t="shared" si="42"/>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7992</v>
      </c>
      <c r="AA928" s="16">
        <v>41171</v>
      </c>
      <c r="AB928" s="32">
        <f>VLOOKUP(C928,Relatorios!A$3:B1699,2,0)</f>
        <v>41254</v>
      </c>
      <c r="AC928" s="45"/>
      <c r="AD928" s="16" t="str">
        <f>VLOOKUP(B928,SAOM!B$2:T2469,16,0)</f>
        <v>-</v>
      </c>
      <c r="AE928" s="16">
        <f t="shared" si="42"/>
        <v>41261</v>
      </c>
      <c r="AF928" s="16">
        <v>41327</v>
      </c>
      <c r="AG928" s="16"/>
      <c r="AH928" s="51" t="s">
        <v>676</v>
      </c>
      <c r="AI928" s="16" t="s">
        <v>16182</v>
      </c>
      <c r="AJ928" s="119" t="s">
        <v>4472</v>
      </c>
      <c r="AK928" s="13" t="str">
        <f>VLOOKUP(B928,SAOM!B$2:U2586,20,0)</f>
        <v>Técnico não possui cabo.</v>
      </c>
      <c r="AL928" s="16">
        <v>41278</v>
      </c>
      <c r="AM928" s="16">
        <v>41292</v>
      </c>
      <c r="AN928" s="51" t="s">
        <v>8930</v>
      </c>
      <c r="AO928" s="119" t="s">
        <v>14069</v>
      </c>
      <c r="AP928" s="119" t="s">
        <v>14601</v>
      </c>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7992</v>
      </c>
      <c r="AA929" s="16">
        <v>41173</v>
      </c>
      <c r="AB929" s="32">
        <f>VLOOKUP(C929,Relatorios!A$3:B1700,2,0)</f>
        <v>41254</v>
      </c>
      <c r="AC929" s="45"/>
      <c r="AD929" s="16" t="str">
        <f>VLOOKUP(B929,SAOM!B$2:T2470,16,0)</f>
        <v>-</v>
      </c>
      <c r="AE929" s="16">
        <f t="shared" si="42"/>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7992</v>
      </c>
      <c r="AA930" s="16">
        <v>41172</v>
      </c>
      <c r="AB930" s="32">
        <f>VLOOKUP(C930,Relatorios!A$3:B1701,2,0)</f>
        <v>41254</v>
      </c>
      <c r="AC930" s="45"/>
      <c r="AD930" s="16" t="str">
        <f>VLOOKUP(B930,SAOM!B$2:T2471,16,0)</f>
        <v>-</v>
      </c>
      <c r="AE930" s="16">
        <f t="shared" si="42"/>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7992</v>
      </c>
      <c r="AA931" s="16">
        <v>41173</v>
      </c>
      <c r="AB931" s="32">
        <f>VLOOKUP(C931,Relatorios!A$3:B1702,2,0)</f>
        <v>41254</v>
      </c>
      <c r="AC931" s="45"/>
      <c r="AD931" s="16" t="str">
        <f>VLOOKUP(B931,SAOM!B$2:T2472,16,0)</f>
        <v>-</v>
      </c>
      <c r="AE931" s="16">
        <f t="shared" si="42"/>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7992</v>
      </c>
      <c r="AA932" s="16">
        <v>41173</v>
      </c>
      <c r="AB932" s="32">
        <f>VLOOKUP(C932,Relatorios!A$3:B1703,2,0)</f>
        <v>41254</v>
      </c>
      <c r="AC932" s="45"/>
      <c r="AD932" s="16" t="str">
        <f>VLOOKUP(B932,SAOM!B$2:T2473,16,0)</f>
        <v>-</v>
      </c>
      <c r="AE932" s="16">
        <f t="shared" si="42"/>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6749</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8422</v>
      </c>
      <c r="AA933" s="59">
        <v>41200</v>
      </c>
      <c r="AB933" s="32">
        <f>VLOOKUP(C933,Relatorios!A$3:B1704,2,0)</f>
        <v>41277</v>
      </c>
      <c r="AC933" s="49"/>
      <c r="AD933" s="16" t="str">
        <f>VLOOKUP(B933,SAOM!B$2:T2474,16,0)</f>
        <v>-</v>
      </c>
      <c r="AE933" s="59">
        <f t="shared" si="42"/>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6749</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8422</v>
      </c>
      <c r="AA934" s="59">
        <v>41201</v>
      </c>
      <c r="AB934" s="32">
        <f>VLOOKUP(C934,Relatorios!A$3:B1705,2,0)</f>
        <v>41299</v>
      </c>
      <c r="AC934" s="49"/>
      <c r="AD934" s="16" t="str">
        <f>VLOOKUP(B934,SAOM!B$2:T2475,16,0)</f>
        <v>-</v>
      </c>
      <c r="AE934" s="59">
        <f t="shared" si="42"/>
        <v>41291</v>
      </c>
      <c r="AF934" s="16">
        <v>41271</v>
      </c>
      <c r="AG934" s="59"/>
      <c r="AH934" s="186" t="s">
        <v>495</v>
      </c>
      <c r="AI934" s="120" t="s">
        <v>14034</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6749</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8422</v>
      </c>
      <c r="AA935" s="59">
        <v>41198</v>
      </c>
      <c r="AB935" s="32">
        <f>VLOOKUP(C935,Relatorios!A$3:B1706,2,0)</f>
        <v>41299</v>
      </c>
      <c r="AC935" s="49"/>
      <c r="AD935" s="16" t="str">
        <f>VLOOKUP(B935,SAOM!B$2:T2476,16,0)</f>
        <v>-</v>
      </c>
      <c r="AE935" s="59">
        <f t="shared" si="42"/>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 t="shared" ref="F936:F967" si="44">E936+45</f>
        <v>41183</v>
      </c>
      <c r="G936" s="15">
        <f>VLOOKUP(B936,SAOM!B$2:D2480,3,0)</f>
        <v>41183</v>
      </c>
      <c r="H936" s="28">
        <f t="shared" si="41"/>
        <v>41198</v>
      </c>
      <c r="I936" s="28" t="s">
        <v>497</v>
      </c>
      <c r="J936" s="52" t="s">
        <v>511</v>
      </c>
      <c r="K936" s="37" t="str">
        <f>VLOOKUP(B936,SAOM!B$2:H2477,4,0)</f>
        <v>Aceito</v>
      </c>
      <c r="L936" s="12" t="s">
        <v>495</v>
      </c>
      <c r="M936" s="52" t="s">
        <v>497</v>
      </c>
      <c r="N936" s="44" t="s">
        <v>6749</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8422</v>
      </c>
      <c r="AA936" s="59">
        <v>41204</v>
      </c>
      <c r="AB936" s="32">
        <f>VLOOKUP(C936,Relatorios!A$3:B1707,2,0)</f>
        <v>41299</v>
      </c>
      <c r="AC936" s="49"/>
      <c r="AD936" s="16" t="str">
        <f>VLOOKUP(B936,SAOM!B$2:T2477,16,0)</f>
        <v>-</v>
      </c>
      <c r="AE936" s="59">
        <f t="shared" si="42"/>
        <v>41294</v>
      </c>
      <c r="AF936" s="59">
        <v>41278</v>
      </c>
      <c r="AG936" s="59" t="s">
        <v>14070</v>
      </c>
      <c r="AH936" s="186" t="s">
        <v>495</v>
      </c>
      <c r="AI936" s="120" t="s">
        <v>14071</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6749</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8422</v>
      </c>
      <c r="AA937" s="59">
        <v>41199</v>
      </c>
      <c r="AB937" s="32">
        <f>VLOOKUP(C937,Relatorios!A$3:B1708,2,0)</f>
        <v>41299</v>
      </c>
      <c r="AC937" s="49"/>
      <c r="AD937" s="16" t="str">
        <f>VLOOKUP(B937,SAOM!B$2:T2478,16,0)</f>
        <v>-</v>
      </c>
      <c r="AE937" s="59">
        <f t="shared" si="42"/>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7531</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 t="shared" si="42"/>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6765</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6701</v>
      </c>
      <c r="AA939" s="16">
        <v>41234</v>
      </c>
      <c r="AB939" s="32">
        <f>VLOOKUP(C939,Relatorios!A$3:B1710,2,0)</f>
        <v>41291</v>
      </c>
      <c r="AC939" s="45"/>
      <c r="AD939" s="16" t="str">
        <f>VLOOKUP(B939,SAOM!B$2:T2480,16,0)</f>
        <v>-</v>
      </c>
      <c r="AE939" s="16">
        <f t="shared" si="42"/>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13611</v>
      </c>
      <c r="AA940" s="16">
        <v>41285</v>
      </c>
      <c r="AB940" s="32" t="str">
        <f>VLOOKUP(C940,Relatorios!A$3:B1711,2,0)</f>
        <v>Pronto pra ser entregue</v>
      </c>
      <c r="AC940" s="45"/>
      <c r="AD940" s="16" t="str">
        <f>VLOOKUP(B940,SAOM!B$2:T2481,16,0)</f>
        <v>-</v>
      </c>
      <c r="AE940" s="16">
        <f t="shared" si="42"/>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13611</v>
      </c>
      <c r="AA941" s="16">
        <v>41284</v>
      </c>
      <c r="AB941" s="32">
        <f>VLOOKUP(C941,Relatorios!A$3:B1712,2,0)</f>
        <v>41299</v>
      </c>
      <c r="AC941" s="45"/>
      <c r="AD941" s="16" t="str">
        <f>VLOOKUP(B941,SAOM!B$2:T2482,16,0)</f>
        <v>-</v>
      </c>
      <c r="AE941" s="16">
        <f t="shared" si="42"/>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13611</v>
      </c>
      <c r="AA942" s="16">
        <v>41285</v>
      </c>
      <c r="AB942" s="32">
        <f>VLOOKUP(C942,Relatorios!A$3:B1713,2,0)</f>
        <v>41299</v>
      </c>
      <c r="AC942" s="45"/>
      <c r="AD942" s="16" t="str">
        <f>VLOOKUP(B942,SAOM!B$2:T2483,16,0)</f>
        <v>-</v>
      </c>
      <c r="AE942" s="16">
        <f t="shared" si="42"/>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 t="shared" si="42"/>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12474</v>
      </c>
      <c r="AA944" s="16">
        <v>41257</v>
      </c>
      <c r="AB944" s="32">
        <f>VLOOKUP(C944,Relatorios!A$3:B1715,2,0)</f>
        <v>41291</v>
      </c>
      <c r="AC944" s="45"/>
      <c r="AD944" s="16" t="str">
        <f>VLOOKUP(B944,SAOM!B$2:T2485,16,0)</f>
        <v>-</v>
      </c>
      <c r="AE944" s="16">
        <f t="shared" si="42"/>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 t="shared" si="42"/>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 t="shared" si="42"/>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 t="shared" si="42"/>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 t="shared" si="42"/>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14109</v>
      </c>
      <c r="AA949" s="16">
        <v>41282</v>
      </c>
      <c r="AB949" s="32">
        <f>VLOOKUP(C949,Relatorios!A$3:B1720,2,0)</f>
        <v>41299</v>
      </c>
      <c r="AC949" s="45"/>
      <c r="AD949" s="16" t="str">
        <f>VLOOKUP(B949,SAOM!B$2:T2490,16,0)</f>
        <v>-</v>
      </c>
      <c r="AE949" s="16">
        <f t="shared" si="42"/>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14109</v>
      </c>
      <c r="AA950" s="16">
        <v>41282</v>
      </c>
      <c r="AB950" s="32">
        <f>VLOOKUP(C950,Relatorios!A$3:B1721,2,0)</f>
        <v>41299</v>
      </c>
      <c r="AC950" s="45"/>
      <c r="AD950" s="16" t="str">
        <f>VLOOKUP(B950,SAOM!B$2:T2491,16,0)</f>
        <v>-</v>
      </c>
      <c r="AE950" s="16">
        <f t="shared" si="42"/>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 t="shared" si="42"/>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14586</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14597</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6187</v>
      </c>
      <c r="AA954" s="59">
        <v>41179</v>
      </c>
      <c r="AB954" s="32" t="str">
        <f>VLOOKUP(C954,Relatorios!A$3:B1725,2,0)</f>
        <v>Pronto pra ser entregue</v>
      </c>
      <c r="AC954" s="49"/>
      <c r="AD954" s="16" t="str">
        <f>VLOOKUP(B954,SAOM!B$2:T2495,16,0)</f>
        <v>-</v>
      </c>
      <c r="AE954" s="16">
        <f t="shared" si="42"/>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6815</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13072</v>
      </c>
      <c r="AA955" s="16">
        <v>41257</v>
      </c>
      <c r="AB955" s="32">
        <f>VLOOKUP(C955,Relatorios!A$3:B1726,2,0)</f>
        <v>41291</v>
      </c>
      <c r="AC955" s="45"/>
      <c r="AD955" s="16" t="str">
        <f>VLOOKUP(B955,SAOM!B$2:T2496,16,0)</f>
        <v>-</v>
      </c>
      <c r="AE955" s="16">
        <f t="shared" si="42"/>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6815</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13072</v>
      </c>
      <c r="AA956" s="16">
        <v>41262</v>
      </c>
      <c r="AB956" s="32">
        <f>VLOOKUP(C956,Relatorios!A$3:B1727,2,0)</f>
        <v>41291</v>
      </c>
      <c r="AC956" s="45"/>
      <c r="AD956" s="16" t="str">
        <f>VLOOKUP(B956,SAOM!B$2:T2497,16,0)</f>
        <v>-</v>
      </c>
      <c r="AE956" s="16">
        <f t="shared" si="42"/>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6039</v>
      </c>
      <c r="AA957" s="16">
        <v>41179</v>
      </c>
      <c r="AB957" s="32" t="str">
        <f>VLOOKUP(C957,Relatorios!A$3:B1728,2,0)</f>
        <v>Pronto pra ser entregue</v>
      </c>
      <c r="AC957" s="45"/>
      <c r="AD957" s="16" t="str">
        <f>VLOOKUP(B957,SAOM!B$2:T2498,16,0)</f>
        <v>-</v>
      </c>
      <c r="AE957" s="16">
        <f t="shared" si="42"/>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 t="shared" si="42"/>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5630</v>
      </c>
      <c r="AA959" s="59">
        <v>41186</v>
      </c>
      <c r="AB959" s="32">
        <f>VLOOKUP(C959,Relatorios!A$3:B1730,2,0)</f>
        <v>41277</v>
      </c>
      <c r="AC959" s="49"/>
      <c r="AD959" s="16" t="str">
        <f>VLOOKUP(B959,SAOM!B$2:T2500,16,0)</f>
        <v>-</v>
      </c>
      <c r="AE959" s="16">
        <f t="shared" si="42"/>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5630</v>
      </c>
      <c r="AA960" s="59">
        <v>41187</v>
      </c>
      <c r="AB960" s="32">
        <f>VLOOKUP(C960,Relatorios!A$3:B1731,2,0)</f>
        <v>41277</v>
      </c>
      <c r="AC960" s="49"/>
      <c r="AD960" s="16" t="str">
        <f>VLOOKUP(B960,SAOM!B$2:T2501,16,0)</f>
        <v>-</v>
      </c>
      <c r="AE960" s="59">
        <f t="shared" si="42"/>
        <v>41277</v>
      </c>
      <c r="AF960" s="59">
        <v>41327</v>
      </c>
      <c r="AG960" s="59"/>
      <c r="AH960" s="186" t="s">
        <v>8932</v>
      </c>
      <c r="AI960" s="16" t="s">
        <v>16183</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5630</v>
      </c>
      <c r="AA961" s="59">
        <v>41186</v>
      </c>
      <c r="AB961" s="32">
        <f>VLOOKUP(C961,Relatorios!A$3:B1732,2,0)</f>
        <v>41277</v>
      </c>
      <c r="AC961" s="49"/>
      <c r="AD961" s="16" t="str">
        <f>VLOOKUP(B961,SAOM!B$2:T2502,16,0)</f>
        <v>-</v>
      </c>
      <c r="AE961" s="16">
        <f t="shared" si="42"/>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12389</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5630</v>
      </c>
      <c r="AA963" s="59">
        <v>41187</v>
      </c>
      <c r="AB963" s="32">
        <f>VLOOKUP(C963,Relatorios!A$3:B1734,2,0)</f>
        <v>41277</v>
      </c>
      <c r="AC963" s="49"/>
      <c r="AD963" s="16" t="str">
        <f>VLOOKUP(B963,SAOM!B$2:T2504,16,0)</f>
        <v>-</v>
      </c>
      <c r="AE963" s="59">
        <f t="shared" si="42"/>
        <v>41277</v>
      </c>
      <c r="AF963" s="59">
        <v>41327</v>
      </c>
      <c r="AG963" s="59"/>
      <c r="AH963" s="186" t="s">
        <v>8932</v>
      </c>
      <c r="AI963" s="16" t="s">
        <v>16184</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6039</v>
      </c>
      <c r="AA965" s="16">
        <v>41170</v>
      </c>
      <c r="AB965" s="32" t="str">
        <f>VLOOKUP(C965,Relatorios!A$3:B1736,2,0)</f>
        <v>Pronto pra ser entregue</v>
      </c>
      <c r="AC965" s="45"/>
      <c r="AD965" s="16" t="str">
        <f>VLOOKUP(B965,SAOM!B$2:T2506,16,0)</f>
        <v>-</v>
      </c>
      <c r="AE965" s="16">
        <f t="shared" ref="AE965:AE1028" si="48">AA965+90</f>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6039</v>
      </c>
      <c r="AA966" s="16">
        <v>41171</v>
      </c>
      <c r="AB966" s="32">
        <f>VLOOKUP(C966,Relatorios!A$3:B1737,2,0)</f>
        <v>41299</v>
      </c>
      <c r="AC966" s="45"/>
      <c r="AD966" s="16" t="str">
        <f>VLOOKUP(B966,SAOM!B$2:T2507,16,0)</f>
        <v>-</v>
      </c>
      <c r="AE966" s="16">
        <f t="shared" si="48"/>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6039</v>
      </c>
      <c r="AA967" s="59">
        <v>41170</v>
      </c>
      <c r="AB967" s="32">
        <f>VLOOKUP(C967,Relatorios!A$3:B1738,2,0)</f>
        <v>41299</v>
      </c>
      <c r="AC967" s="49"/>
      <c r="AD967" s="59" t="str">
        <f>VLOOKUP(B967,SAOM!B$2:T2508,16,0)</f>
        <v>-</v>
      </c>
      <c r="AE967" s="59">
        <f t="shared" si="48"/>
        <v>41260</v>
      </c>
      <c r="AF967" s="59">
        <v>41253</v>
      </c>
      <c r="AG967" s="59">
        <v>41262</v>
      </c>
      <c r="AH967" s="186" t="s">
        <v>8930</v>
      </c>
      <c r="AI967" s="120" t="s">
        <v>12499</v>
      </c>
      <c r="AJ967" s="120" t="s">
        <v>13613</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6039</v>
      </c>
      <c r="AA968" s="59">
        <v>41171</v>
      </c>
      <c r="AB968" s="32">
        <f>VLOOKUP(C968,Relatorios!A$3:B1739,2,0)</f>
        <v>41254</v>
      </c>
      <c r="AC968" s="49"/>
      <c r="AD968" s="16" t="str">
        <f>VLOOKUP(B968,SAOM!B$2:T2509,16,0)</f>
        <v>-</v>
      </c>
      <c r="AE968" s="16">
        <f t="shared" si="48"/>
        <v>41261</v>
      </c>
      <c r="AF968" s="59">
        <v>41197</v>
      </c>
      <c r="AG968" s="59">
        <v>41200</v>
      </c>
      <c r="AH968" s="186" t="s">
        <v>487</v>
      </c>
      <c r="AI968" s="120" t="s">
        <v>8980</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6815</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13072</v>
      </c>
      <c r="AA969" s="16">
        <v>41256</v>
      </c>
      <c r="AB969" s="32">
        <f>VLOOKUP(C969,Relatorios!A$3:B1740,2,0)</f>
        <v>41291</v>
      </c>
      <c r="AC969" s="45"/>
      <c r="AD969" s="16" t="str">
        <f>VLOOKUP(B969,SAOM!B$2:T2510,16,0)</f>
        <v>-</v>
      </c>
      <c r="AE969" s="16">
        <f t="shared" si="48"/>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6960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7808</v>
      </c>
      <c r="AA970" s="16">
        <v>41170</v>
      </c>
      <c r="AB970" s="32">
        <f>VLOOKUP(C970,Relatorios!A$3:B1741,2,0)</f>
        <v>41193</v>
      </c>
      <c r="AC970" s="45"/>
      <c r="AD970" s="16" t="str">
        <f>VLOOKUP(B970,SAOM!B$2:T2511,16,0)</f>
        <v>-</v>
      </c>
      <c r="AE970" s="16">
        <f t="shared" si="48"/>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6147</v>
      </c>
      <c r="AA971" s="59">
        <v>41166</v>
      </c>
      <c r="AB971" s="32">
        <f>VLOOKUP(C971,Relatorios!A$3:B1742,2,0)</f>
        <v>41299</v>
      </c>
      <c r="AC971" s="49"/>
      <c r="AD971" s="16" t="str">
        <f>VLOOKUP(B971,SAOM!B$2:T2512,16,0)</f>
        <v>-</v>
      </c>
      <c r="AE971" s="16">
        <f t="shared" si="48"/>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6960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8111</v>
      </c>
      <c r="AA972" s="59">
        <v>41183</v>
      </c>
      <c r="AB972" s="32">
        <f>VLOOKUP(C972,Relatorios!A$3:B1743,2,0)</f>
        <v>41299</v>
      </c>
      <c r="AC972" s="49" t="s">
        <v>8252</v>
      </c>
      <c r="AD972" s="16" t="str">
        <f>VLOOKUP(B972,SAOM!B$2:T2513,16,0)</f>
        <v>-</v>
      </c>
      <c r="AE972" s="16">
        <f t="shared" si="48"/>
        <v>41273</v>
      </c>
      <c r="AF972" s="59">
        <v>41205</v>
      </c>
      <c r="AG972" s="59"/>
      <c r="AH972" s="256" t="s">
        <v>8931</v>
      </c>
      <c r="AI972" s="120" t="s">
        <v>9055</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5692</v>
      </c>
      <c r="AA973" s="16">
        <v>41263</v>
      </c>
      <c r="AB973" s="32">
        <f>VLOOKUP(C973,Relatorios!A$3:B1744,2,0)</f>
        <v>41291</v>
      </c>
      <c r="AC973" s="45"/>
      <c r="AD973" s="16" t="str">
        <f>VLOOKUP(B973,SAOM!B$2:T2514,16,0)</f>
        <v>-</v>
      </c>
      <c r="AE973" s="16">
        <f t="shared" si="48"/>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 t="shared" si="48"/>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6960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7808</v>
      </c>
      <c r="AA975" s="16">
        <v>41172</v>
      </c>
      <c r="AB975" s="32">
        <f>VLOOKUP(C975,Relatorios!A$3:B1746,2,0)</f>
        <v>41193</v>
      </c>
      <c r="AC975" s="45"/>
      <c r="AD975" s="16" t="str">
        <f>VLOOKUP(B975,SAOM!B$2:T2516,16,0)</f>
        <v>-</v>
      </c>
      <c r="AE975" s="16">
        <f t="shared" si="48"/>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6147</v>
      </c>
      <c r="AA976" s="59">
        <v>41166</v>
      </c>
      <c r="AB976" s="32">
        <f>VLOOKUP(C976,Relatorios!A$3:B1747,2,0)</f>
        <v>41299</v>
      </c>
      <c r="AC976" s="49"/>
      <c r="AD976" s="16" t="str">
        <f>VLOOKUP(B976,SAOM!B$2:T2517,16,0)</f>
        <v>-</v>
      </c>
      <c r="AE976" s="16">
        <f t="shared" si="48"/>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 t="shared" si="48"/>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5692</v>
      </c>
      <c r="AA978" s="16">
        <v>41263</v>
      </c>
      <c r="AB978" s="32">
        <f>VLOOKUP(C978,Relatorios!A$3:B1749,2,0)</f>
        <v>41291</v>
      </c>
      <c r="AC978" s="45"/>
      <c r="AD978" s="16" t="str">
        <f>VLOOKUP(B978,SAOM!B$2:T2519,16,0)</f>
        <v>-</v>
      </c>
      <c r="AE978" s="16">
        <f t="shared" si="48"/>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 t="shared" si="48"/>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6960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7808</v>
      </c>
      <c r="AA980" s="59">
        <v>41170</v>
      </c>
      <c r="AB980" s="32">
        <f>VLOOKUP(C980,Relatorios!A$3:B1751,2,0)</f>
        <v>41193</v>
      </c>
      <c r="AC980" s="49"/>
      <c r="AD980" s="16" t="str">
        <f>VLOOKUP(B980,SAOM!B$2:T2521,16,0)</f>
        <v>-</v>
      </c>
      <c r="AE980" s="16">
        <f t="shared" si="48"/>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12474</v>
      </c>
      <c r="AA981" s="16">
        <v>41262</v>
      </c>
      <c r="AB981" s="32">
        <f>VLOOKUP(C981,Relatorios!A$3:B1752,2,0)</f>
        <v>41291</v>
      </c>
      <c r="AC981" s="45"/>
      <c r="AD981" s="16" t="str">
        <f>VLOOKUP(B981,SAOM!B$2:T2522,16,0)</f>
        <v>-</v>
      </c>
      <c r="AE981" s="16">
        <f t="shared" si="48"/>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 t="shared" si="48"/>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7808</v>
      </c>
      <c r="AA983" s="59">
        <v>41183</v>
      </c>
      <c r="AB983" s="32">
        <f>VLOOKUP(C983,Relatorios!A$3:B1754,2,0)</f>
        <v>41193</v>
      </c>
      <c r="AC983" s="49"/>
      <c r="AD983" s="16" t="str">
        <f>VLOOKUP(B983,SAOM!B$2:T2524,16,0)</f>
        <v>-</v>
      </c>
      <c r="AE983" s="16">
        <f t="shared" si="48"/>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7808</v>
      </c>
      <c r="AA984" s="59">
        <v>41179</v>
      </c>
      <c r="AB984" s="32">
        <f>VLOOKUP(C984,Relatorios!A$3:B1755,2,0)</f>
        <v>41193</v>
      </c>
      <c r="AC984" s="49"/>
      <c r="AD984" s="16" t="str">
        <f>VLOOKUP(B984,SAOM!B$2:T2525,16,0)</f>
        <v>-</v>
      </c>
      <c r="AE984" s="16">
        <f t="shared" si="48"/>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6960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7808</v>
      </c>
      <c r="AA985" s="59">
        <v>41170</v>
      </c>
      <c r="AB985" s="32">
        <f>VLOOKUP(C985,Relatorios!A$3:B1756,2,0)</f>
        <v>41193</v>
      </c>
      <c r="AC985" s="49"/>
      <c r="AD985" s="16" t="str">
        <f>VLOOKUP(B985,SAOM!B$2:T2526,16,0)</f>
        <v>-</v>
      </c>
      <c r="AE985" s="16">
        <f t="shared" si="48"/>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6039</v>
      </c>
      <c r="AA986" s="59">
        <v>41169</v>
      </c>
      <c r="AB986" s="32">
        <f>VLOOKUP(C986,Relatorios!A$3:B1757,2,0)</f>
        <v>41299</v>
      </c>
      <c r="AC986" s="49"/>
      <c r="AD986" s="16" t="str">
        <f>VLOOKUP(B986,SAOM!B$2:T2527,16,0)</f>
        <v>-</v>
      </c>
      <c r="AE986" s="16">
        <f t="shared" si="48"/>
        <v>41259</v>
      </c>
      <c r="AF986" s="59">
        <v>41191</v>
      </c>
      <c r="AG986" s="59">
        <v>41199</v>
      </c>
      <c r="AH986" s="186" t="s">
        <v>8931</v>
      </c>
      <c r="AI986" s="120" t="s">
        <v>8981</v>
      </c>
      <c r="AJ986" s="120" t="s">
        <v>9001</v>
      </c>
      <c r="AK986" s="13" t="str">
        <f>VLOOKUP(B986,SAOM!B$2:U2644,20,0)</f>
        <v>-</v>
      </c>
    </row>
    <row r="987" spans="1:37" s="61"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 t="shared" si="48"/>
        <v>41302</v>
      </c>
      <c r="AF987" s="16">
        <v>41271</v>
      </c>
      <c r="AG987" s="59">
        <v>41281</v>
      </c>
      <c r="AH987" s="186" t="s">
        <v>8930</v>
      </c>
      <c r="AI987" s="120" t="s">
        <v>14033</v>
      </c>
      <c r="AJ987" s="120" t="s">
        <v>14108</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3577-7391</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 t="shared" si="48"/>
        <v>41326</v>
      </c>
      <c r="AF988" s="59">
        <v>41344</v>
      </c>
      <c r="AG988" s="59">
        <v>41347</v>
      </c>
      <c r="AH988" s="186" t="s">
        <v>8932</v>
      </c>
      <c r="AI988" s="120" t="s">
        <v>16188</v>
      </c>
      <c r="AJ988" s="120" t="s">
        <v>16252</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7808</v>
      </c>
      <c r="AA989" s="59">
        <v>41180</v>
      </c>
      <c r="AB989" s="32">
        <f>VLOOKUP(C989,Relatorios!A$3:B1760,2,0)</f>
        <v>41193</v>
      </c>
      <c r="AC989" s="49"/>
      <c r="AD989" s="16" t="str">
        <f>VLOOKUP(B989,SAOM!B$2:T2530,16,0)</f>
        <v>-</v>
      </c>
      <c r="AE989" s="16">
        <f t="shared" si="48"/>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 t="shared" si="48"/>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6147</v>
      </c>
      <c r="AA993" s="59">
        <v>41165</v>
      </c>
      <c r="AB993" s="32">
        <f>VLOOKUP(C993,Relatorios!A$3:B1764,2,0)</f>
        <v>41299</v>
      </c>
      <c r="AC993" s="49"/>
      <c r="AD993" s="16" t="str">
        <f>VLOOKUP(B993,SAOM!B$2:T2534,16,0)</f>
        <v>-</v>
      </c>
      <c r="AE993" s="16">
        <f t="shared" si="48"/>
        <v>41255</v>
      </c>
      <c r="AF993" s="59">
        <v>41198</v>
      </c>
      <c r="AG993" s="59">
        <v>41199</v>
      </c>
      <c r="AH993" s="186" t="s">
        <v>8931</v>
      </c>
      <c r="AI993" s="120" t="s">
        <v>8979</v>
      </c>
      <c r="AJ993" s="120" t="s">
        <v>8952</v>
      </c>
      <c r="AK993" s="13" t="str">
        <f>VLOOKUP(B993,SAOM!B$2:U2651,20,0)</f>
        <v>-</v>
      </c>
    </row>
    <row r="994" spans="1:37" s="61"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6960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7810</v>
      </c>
      <c r="AA994" s="59">
        <v>41235</v>
      </c>
      <c r="AB994" s="32">
        <f>VLOOKUP(C994,Relatorios!A$3:B1765,2,0)</f>
        <v>41193</v>
      </c>
      <c r="AC994" s="49"/>
      <c r="AD994" s="16" t="str">
        <f>VLOOKUP(B994,SAOM!B$2:T2535,16,0)</f>
        <v>-</v>
      </c>
      <c r="AE994" s="59">
        <f t="shared" si="48"/>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7100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7100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8423</v>
      </c>
      <c r="AA996" s="59">
        <v>41180</v>
      </c>
      <c r="AB996" s="32">
        <f>VLOOKUP(C996,Relatorios!A$3:B1767,2,0)</f>
        <v>41291</v>
      </c>
      <c r="AC996" s="49"/>
      <c r="AD996" s="16" t="str">
        <f>VLOOKUP(B996,SAOM!B$2:T2537,16,0)</f>
        <v>-</v>
      </c>
      <c r="AE996" s="16">
        <f t="shared" si="48"/>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12317</v>
      </c>
      <c r="M997" s="12" t="s">
        <v>497</v>
      </c>
      <c r="N997" s="13" t="s">
        <v>7107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12470</v>
      </c>
      <c r="AA997" s="16">
        <v>41250</v>
      </c>
      <c r="AB997" s="32">
        <f>VLOOKUP(C997,Relatorios!A$3:B1768,2,0)</f>
        <v>41254</v>
      </c>
      <c r="AC997" s="45"/>
      <c r="AD997" s="16" t="str">
        <f>VLOOKUP(B997,SAOM!B$2:T2538,16,0)</f>
        <v>-</v>
      </c>
      <c r="AE997" s="16">
        <f t="shared" si="48"/>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12317</v>
      </c>
      <c r="M998" s="12" t="s">
        <v>497</v>
      </c>
      <c r="N998" s="13" t="s">
        <v>7107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12472</v>
      </c>
      <c r="AA998" s="16">
        <v>41250</v>
      </c>
      <c r="AB998" s="32">
        <f>VLOOKUP(C998,Relatorios!A$3:B1769,2,0)</f>
        <v>41257</v>
      </c>
      <c r="AC998" s="45"/>
      <c r="AD998" s="16" t="str">
        <f>VLOOKUP(B998,SAOM!B$2:T2539,16,0)</f>
        <v>-</v>
      </c>
      <c r="AE998" s="16">
        <f t="shared" si="48"/>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7115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7806</v>
      </c>
      <c r="AA999" s="59">
        <v>41222</v>
      </c>
      <c r="AB999" s="32">
        <f>VLOOKUP(C999,Relatorios!A$3:B1770,2,0)</f>
        <v>41277</v>
      </c>
      <c r="AC999" s="49"/>
      <c r="AD999" s="16" t="str">
        <f>VLOOKUP(B999,SAOM!B$2:T2540,16,0)</f>
        <v>-</v>
      </c>
      <c r="AE999" s="59">
        <f t="shared" si="48"/>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6033</v>
      </c>
      <c r="AA1000" s="59">
        <v>41166</v>
      </c>
      <c r="AB1000" s="32">
        <f>VLOOKUP(C1000,Relatorios!A$3:B1771,2,0)</f>
        <v>41291</v>
      </c>
      <c r="AC1000" s="49"/>
      <c r="AD1000" s="16" t="str">
        <f>VLOOKUP(B1000,SAOM!B$2:T2541,16,0)</f>
        <v>-</v>
      </c>
      <c r="AE1000" s="16">
        <f t="shared" si="48"/>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 t="shared" si="46"/>
        <v>41194</v>
      </c>
      <c r="G1001" s="15">
        <f>VLOOKUP(B1001,SAOM!B$2:D2545,3,0)</f>
        <v>41194</v>
      </c>
      <c r="H1001" s="15">
        <f t="shared" si="47"/>
        <v>41209</v>
      </c>
      <c r="I1001" s="15" t="s">
        <v>497</v>
      </c>
      <c r="J1001" s="12" t="s">
        <v>511</v>
      </c>
      <c r="K1001" s="37" t="str">
        <f>VLOOKUP(B1001,SAOM!B$2:H2542,4,0)</f>
        <v>Aceito</v>
      </c>
      <c r="L1001" s="12" t="s">
        <v>495</v>
      </c>
      <c r="M1001" s="12" t="s">
        <v>497</v>
      </c>
      <c r="N1001" s="13" t="s">
        <v>7123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9761</v>
      </c>
      <c r="AA1001" s="16">
        <v>41330</v>
      </c>
      <c r="AB1001" s="32" t="e">
        <f>VLOOKUP(C1001,Relatorios!A$3:B1772,2,0)</f>
        <v>#N/A</v>
      </c>
      <c r="AC1001" s="45"/>
      <c r="AD1001" s="16" t="str">
        <f>VLOOKUP(B1001,SAOM!B$2:T2542,16,0)</f>
        <v>-</v>
      </c>
      <c r="AE1001" s="16">
        <f t="shared" si="48"/>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 t="shared" si="46"/>
        <v>41194</v>
      </c>
      <c r="G1002" s="15">
        <f>VLOOKUP(B1002,SAOM!B$2:D2546,3,0)</f>
        <v>41194</v>
      </c>
      <c r="H1002" s="15">
        <f t="shared" si="47"/>
        <v>41209</v>
      </c>
      <c r="I1002" s="15">
        <v>41339</v>
      </c>
      <c r="J1002" s="12" t="s">
        <v>756</v>
      </c>
      <c r="K1002" s="37" t="str">
        <f>VLOOKUP(B1002,SAOM!B$2:H2543,4,0)</f>
        <v>Agendado</v>
      </c>
      <c r="L1002" s="12" t="s">
        <v>495</v>
      </c>
      <c r="M1002" s="12" t="s">
        <v>495</v>
      </c>
      <c r="N1002" s="13" t="s">
        <v>7123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 t="shared" si="48"/>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 t="shared" si="46"/>
        <v>41194</v>
      </c>
      <c r="G1003" s="15">
        <f>VLOOKUP(B1003,SAOM!B$2:D2547,3,0)</f>
        <v>41194</v>
      </c>
      <c r="H1003" s="15">
        <f t="shared" si="47"/>
        <v>41209</v>
      </c>
      <c r="I1003" s="15" t="s">
        <v>497</v>
      </c>
      <c r="J1003" s="12" t="s">
        <v>511</v>
      </c>
      <c r="K1003" s="37" t="str">
        <f>VLOOKUP(B1003,SAOM!B$2:H2544,4,0)</f>
        <v>Aceito</v>
      </c>
      <c r="L1003" s="12" t="s">
        <v>495</v>
      </c>
      <c r="M1003" s="12" t="s">
        <v>497</v>
      </c>
      <c r="N1003" s="13" t="s">
        <v>7123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16096</v>
      </c>
      <c r="AA1003" s="16">
        <v>41338</v>
      </c>
      <c r="AB1003" s="32" t="e">
        <f>VLOOKUP(C1003,Relatorios!A$3:B1774,2,0)</f>
        <v>#N/A</v>
      </c>
      <c r="AC1003" s="49" t="s">
        <v>16112</v>
      </c>
      <c r="AD1003" s="16" t="str">
        <f>VLOOKUP(B1003,SAOM!B$2:T2544,16,0)</f>
        <v>-</v>
      </c>
      <c r="AE1003" s="16">
        <f t="shared" si="48"/>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5630</v>
      </c>
      <c r="AA1004" s="59">
        <v>41172</v>
      </c>
      <c r="AB1004" s="32">
        <f>VLOOKUP(C1004,Relatorios!A$3:B1775,2,0)</f>
        <v>41193</v>
      </c>
      <c r="AC1004" s="49"/>
      <c r="AD1004" s="16" t="str">
        <f>VLOOKUP(B1004,SAOM!B$2:T2545,16,0)</f>
        <v>-</v>
      </c>
      <c r="AE1004" s="16">
        <f t="shared" si="48"/>
        <v>41262</v>
      </c>
      <c r="AF1004" s="59">
        <v>41278</v>
      </c>
      <c r="AG1004" s="59" t="s">
        <v>14102</v>
      </c>
      <c r="AH1004" s="186" t="s">
        <v>676</v>
      </c>
      <c r="AI1004" s="120" t="s">
        <v>14103</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5630</v>
      </c>
      <c r="AA1005" s="59">
        <v>41172</v>
      </c>
      <c r="AB1005" s="32">
        <f>VLOOKUP(C1005,Relatorios!A$3:B1776,2,0)</f>
        <v>41193</v>
      </c>
      <c r="AC1005" s="49"/>
      <c r="AD1005" s="16" t="str">
        <f>VLOOKUP(B1005,SAOM!B$2:T2546,16,0)</f>
        <v>-</v>
      </c>
      <c r="AE1005" s="16">
        <f t="shared" si="48"/>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5630</v>
      </c>
      <c r="AA1006" s="59">
        <v>41171</v>
      </c>
      <c r="AB1006" s="32">
        <f>VLOOKUP(C1006,Relatorios!A$3:B1777,2,0)</f>
        <v>41193</v>
      </c>
      <c r="AC1006" s="49"/>
      <c r="AD1006" s="16" t="str">
        <f>VLOOKUP(B1006,SAOM!B$2:T2547,16,0)</f>
        <v>-</v>
      </c>
      <c r="AE1006" s="16">
        <f t="shared" si="48"/>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8295</v>
      </c>
      <c r="AA1007" s="16">
        <v>41180</v>
      </c>
      <c r="AB1007" s="32">
        <f>VLOOKUP(C1007,Relatorios!A$3:B1778,2,0)</f>
        <v>41193</v>
      </c>
      <c r="AC1007" s="45"/>
      <c r="AD1007" s="16" t="str">
        <f>VLOOKUP(B1007,SAOM!B$2:T2548,16,0)</f>
        <v>-</v>
      </c>
      <c r="AE1007" s="16">
        <f t="shared" si="48"/>
        <v>41270</v>
      </c>
      <c r="AF1007" s="16">
        <v>41282</v>
      </c>
      <c r="AG1007" s="16">
        <v>41298</v>
      </c>
      <c r="AH1007" s="51" t="s">
        <v>8932</v>
      </c>
      <c r="AI1007" s="119" t="s">
        <v>14118</v>
      </c>
      <c r="AJ1007" s="119" t="s">
        <v>15078</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5630</v>
      </c>
      <c r="AA1008" s="59">
        <v>41186</v>
      </c>
      <c r="AB1008" s="32">
        <f>VLOOKUP(C1008,Relatorios!A$3:B1779,2,0)</f>
        <v>41193</v>
      </c>
      <c r="AC1008" s="49"/>
      <c r="AD1008" s="16" t="str">
        <f>VLOOKUP(B1008,SAOM!B$2:T2549,16,0)</f>
        <v>-</v>
      </c>
      <c r="AE1008" s="16">
        <f t="shared" si="48"/>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5630</v>
      </c>
      <c r="AA1009" s="59">
        <v>41183</v>
      </c>
      <c r="AB1009" s="32">
        <f>VLOOKUP(C1009,Relatorios!A$3:B1780,2,0)</f>
        <v>41193</v>
      </c>
      <c r="AC1009" s="49"/>
      <c r="AD1009" s="16" t="str">
        <f>VLOOKUP(B1009,SAOM!B$2:T2550,16,0)</f>
        <v>-</v>
      </c>
      <c r="AE1009" s="16">
        <f t="shared" si="48"/>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5630</v>
      </c>
      <c r="AA1010" s="59">
        <v>41180</v>
      </c>
      <c r="AB1010" s="32">
        <f>VLOOKUP(C1010,Relatorios!A$3:B1781,2,0)</f>
        <v>41193</v>
      </c>
      <c r="AC1010" s="49"/>
      <c r="AD1010" s="16" t="str">
        <f>VLOOKUP(B1010,SAOM!B$2:T2551,16,0)</f>
        <v>-</v>
      </c>
      <c r="AE1010" s="16">
        <f t="shared" si="48"/>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5630</v>
      </c>
      <c r="AA1011" s="16">
        <v>41183</v>
      </c>
      <c r="AB1011" s="32">
        <f>VLOOKUP(C1011,Relatorios!A$3:B1782,2,0)</f>
        <v>41277</v>
      </c>
      <c r="AC1011" s="45"/>
      <c r="AD1011" s="16" t="str">
        <f>VLOOKUP(B1011,SAOM!B$2:T2552,16,0)</f>
        <v>-</v>
      </c>
      <c r="AE1011" s="16">
        <f t="shared" si="48"/>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12389</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 t="shared" ref="F1013:F1058"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7808</v>
      </c>
      <c r="AA1013" s="16">
        <v>41208</v>
      </c>
      <c r="AB1013" s="32">
        <f>VLOOKUP(C1013,Relatorios!A$3:B1784,2,0)</f>
        <v>41254</v>
      </c>
      <c r="AC1013" s="45"/>
      <c r="AD1013" s="16" t="str">
        <f>VLOOKUP(B1013,SAOM!B$2:T2554,16,0)</f>
        <v>-</v>
      </c>
      <c r="AE1013" s="16">
        <f t="shared" si="48"/>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7808</v>
      </c>
      <c r="AA1014" s="59">
        <v>41205</v>
      </c>
      <c r="AB1014" s="32">
        <f>VLOOKUP(C1014,Relatorios!A$3:B1785,2,0)</f>
        <v>41254</v>
      </c>
      <c r="AC1014" s="49"/>
      <c r="AD1014" s="16" t="str">
        <f>VLOOKUP(B1014,SAOM!B$2:T2555,16,0)</f>
        <v>-</v>
      </c>
      <c r="AE1014" s="59">
        <f t="shared" si="48"/>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7808</v>
      </c>
      <c r="AA1015" s="59">
        <v>41260</v>
      </c>
      <c r="AB1015" s="32">
        <f>VLOOKUP(C1015,Relatorios!A$3:B1786,2,0)</f>
        <v>41254</v>
      </c>
      <c r="AC1015" s="49" t="s">
        <v>9963</v>
      </c>
      <c r="AD1015" s="59" t="str">
        <f>VLOOKUP(B1015,SAOM!B$2:T2556,16,0)</f>
        <v>-</v>
      </c>
      <c r="AE1015" s="59">
        <f t="shared" si="48"/>
        <v>41350</v>
      </c>
      <c r="AF1015" s="59">
        <v>41257</v>
      </c>
      <c r="AG1015" s="59">
        <v>41257</v>
      </c>
      <c r="AH1015" s="186" t="s">
        <v>495</v>
      </c>
      <c r="AI1015" s="120" t="s">
        <v>9963</v>
      </c>
      <c r="AJ1015" s="120" t="s">
        <v>13215</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1406</v>
      </c>
      <c r="K1017" s="37" t="str">
        <f>VLOOKUP(B1017,SAOM!B$2:H2558,4,0)</f>
        <v>Paralisado</v>
      </c>
      <c r="L1017" s="12" t="s">
        <v>1406</v>
      </c>
      <c r="M1017" s="12" t="s">
        <v>1406</v>
      </c>
      <c r="N1017" s="13" t="s">
        <v>7169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7169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6701</v>
      </c>
      <c r="AA1018" s="59">
        <v>41221</v>
      </c>
      <c r="AB1018" s="32">
        <f>VLOOKUP(C1018,Relatorios!A$3:B1789,2,0)</f>
        <v>41254</v>
      </c>
      <c r="AC1018" s="49"/>
      <c r="AD1018" s="16" t="str">
        <f>VLOOKUP(B1018,SAOM!B$2:T2559,16,0)</f>
        <v>24/09/2012 10:13:43 	Hernan Martins Alves 	Telefone residencial.  	Pendência Ativação</v>
      </c>
      <c r="AE1018" s="59">
        <f t="shared" si="48"/>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7100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8253</v>
      </c>
      <c r="AA1019" s="59">
        <v>41179</v>
      </c>
      <c r="AB1019" s="32">
        <f>VLOOKUP(C1019,Relatorios!A$3:B1790,2,0)</f>
        <v>41299</v>
      </c>
      <c r="AC1019" s="49"/>
      <c r="AD1019" s="16" t="str">
        <f>VLOOKUP(B1019,SAOM!B$2:T2560,16,0)</f>
        <v>-</v>
      </c>
      <c r="AE1019" s="16">
        <f t="shared" si="48"/>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7281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5630</v>
      </c>
      <c r="AA1020" s="59">
        <v>41248</v>
      </c>
      <c r="AB1020" s="32">
        <f>VLOOKUP(C1020,Relatorios!A$3:B1791,2,0)</f>
        <v>41277</v>
      </c>
      <c r="AC1020" s="49"/>
      <c r="AD1020" s="16" t="str">
        <f>VLOOKUP(B1020,SAOM!B$2:T2561,16,0)</f>
        <v>-</v>
      </c>
      <c r="AE1020" s="59">
        <f t="shared" si="48"/>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7281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7281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5630</v>
      </c>
      <c r="AA1022" s="59">
        <v>41250</v>
      </c>
      <c r="AB1022" s="32" t="str">
        <f>VLOOKUP(C1022,Relatorios!A$3:B1793,2,0)</f>
        <v>Pronto pra ser entregue</v>
      </c>
      <c r="AC1022" s="49"/>
      <c r="AD1022" s="16" t="str">
        <f>VLOOKUP(B1022,SAOM!B$2:T2563,16,0)</f>
        <v>-</v>
      </c>
      <c r="AE1022" s="59">
        <f t="shared" si="48"/>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7281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5630</v>
      </c>
      <c r="AA1023" s="59">
        <v>41249</v>
      </c>
      <c r="AB1023" s="32">
        <f>VLOOKUP(C1023,Relatorios!A$3:B1794,2,0)</f>
        <v>41277</v>
      </c>
      <c r="AC1023" s="49"/>
      <c r="AD1023" s="16" t="str">
        <f>VLOOKUP(B1023,SAOM!B$2:T2564,16,0)</f>
        <v>-</v>
      </c>
      <c r="AE1023" s="59">
        <f t="shared" si="48"/>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7281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7290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6029</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19" t="s">
        <v>14596</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7290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6029</v>
      </c>
      <c r="AA1026" s="16">
        <v>41219</v>
      </c>
      <c r="AB1026" s="32">
        <f>VLOOKUP(C1026,Relatorios!A$3:B1797,2,0)</f>
        <v>41299</v>
      </c>
      <c r="AC1026" s="45"/>
      <c r="AD1026" s="16" t="str">
        <f>VLOOKUP(B1026,SAOM!B$2:T2567,16,0)</f>
        <v>-</v>
      </c>
      <c r="AE1026" s="16">
        <f t="shared" si="48"/>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7281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5630</v>
      </c>
      <c r="AA1027" s="59">
        <v>41250</v>
      </c>
      <c r="AB1027" s="32">
        <f>VLOOKUP(C1027,Relatorios!A$3:B1798,2,0)</f>
        <v>41277</v>
      </c>
      <c r="AC1027" s="49"/>
      <c r="AD1027" s="16" t="str">
        <f>VLOOKUP(B1027,SAOM!B$2:T2568,16,0)</f>
        <v>-</v>
      </c>
      <c r="AE1027" s="59">
        <f t="shared" si="48"/>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7290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 t="shared" si="48"/>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7290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 t="shared" ref="AE1029:AE1092" si="51">AA1029+90</f>
        <v>41255</v>
      </c>
      <c r="AF1029" s="59">
        <v>41184</v>
      </c>
      <c r="AG1029" s="59">
        <v>41220</v>
      </c>
      <c r="AH1029" s="186" t="s">
        <v>8932</v>
      </c>
      <c r="AI1029" s="120" t="s">
        <v>8562</v>
      </c>
      <c r="AJ1029" s="120" t="s">
        <v>9633</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7290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 t="shared" si="51"/>
        <v>41256</v>
      </c>
      <c r="AF1030" s="59">
        <v>41192</v>
      </c>
      <c r="AG1030" s="59">
        <v>41222</v>
      </c>
      <c r="AH1030" s="186" t="s">
        <v>8932</v>
      </c>
      <c r="AI1030" s="120" t="s">
        <v>8929</v>
      </c>
      <c r="AJ1030" s="120" t="s">
        <v>9634</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7306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6024</v>
      </c>
      <c r="AA1031" s="16">
        <v>41261</v>
      </c>
      <c r="AB1031" s="32">
        <f>VLOOKUP(C1031,Relatorios!A$3:B1802,2,0)</f>
        <v>41277</v>
      </c>
      <c r="AC1031" s="45"/>
      <c r="AD1031" s="16" t="str">
        <f>VLOOKUP(B1031,SAOM!B$2:T2572,16,0)</f>
        <v>-</v>
      </c>
      <c r="AE1031" s="16">
        <f t="shared" si="51"/>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7306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6024</v>
      </c>
      <c r="AA1032" s="59">
        <v>41261</v>
      </c>
      <c r="AB1032" s="32" t="str">
        <f>VLOOKUP(C1032,Relatorios!A$3:B1803,2,0)</f>
        <v>Pronto pra ser entregue</v>
      </c>
      <c r="AC1032" s="49"/>
      <c r="AD1032" s="59" t="str">
        <f>VLOOKUP(B1032,SAOM!B$2:T2573,16,0)</f>
        <v>-</v>
      </c>
      <c r="AE1032" s="59">
        <f t="shared" si="51"/>
        <v>41351</v>
      </c>
      <c r="AF1032" s="59">
        <v>41327</v>
      </c>
      <c r="AG1032" s="59">
        <v>41344</v>
      </c>
      <c r="AH1032" s="186" t="s">
        <v>676</v>
      </c>
      <c r="AI1032" s="120" t="s">
        <v>16185</v>
      </c>
      <c r="AJ1032" s="120" t="s">
        <v>14605</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7313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9378</v>
      </c>
      <c r="AA1033" s="16">
        <v>41211</v>
      </c>
      <c r="AB1033" s="32">
        <f>VLOOKUP(C1033,Relatorios!A$3:B1804,2,0)</f>
        <v>41299</v>
      </c>
      <c r="AC1033" s="45"/>
      <c r="AD1033" s="16" t="str">
        <f>VLOOKUP(B1033,SAOM!B$2:T2574,16,0)</f>
        <v>-</v>
      </c>
      <c r="AE1033" s="16">
        <f t="shared" si="51"/>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7313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7313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9408</v>
      </c>
      <c r="AA1035" s="16">
        <v>41213</v>
      </c>
      <c r="AB1035" s="32">
        <f>VLOOKUP(C1035,Relatorios!A$3:B1806,2,0)</f>
        <v>41299</v>
      </c>
      <c r="AC1035" s="45"/>
      <c r="AD1035" s="16" t="str">
        <f>VLOOKUP(B1035,SAOM!B$2:T2576,16,0)</f>
        <v>-</v>
      </c>
      <c r="AE1035" s="16">
        <f t="shared" si="51"/>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7313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7313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9321</v>
      </c>
      <c r="AA1037" s="59">
        <v>41221</v>
      </c>
      <c r="AB1037" s="32">
        <f>VLOOKUP(C1037,Relatorios!A$3:B1808,2,0)</f>
        <v>41299</v>
      </c>
      <c r="AC1037" s="49"/>
      <c r="AD1037" s="16" t="str">
        <f>VLOOKUP(B1037,SAOM!B$2:T2578,16,0)</f>
        <v>-</v>
      </c>
      <c r="AE1037" s="59">
        <f t="shared" si="51"/>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7327</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 t="shared" si="51"/>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 t="shared" si="51"/>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13611</v>
      </c>
      <c r="AA1040" s="16">
        <v>41263</v>
      </c>
      <c r="AB1040" s="32" t="str">
        <f>VLOOKUP(C1040,Relatorios!A$3:B1811,2,0)</f>
        <v>Pronto pra ser entregue</v>
      </c>
      <c r="AC1040" s="45"/>
      <c r="AD1040" s="16" t="str">
        <f>VLOOKUP(B1040,SAOM!B$2:T2581,16,0)</f>
        <v>-</v>
      </c>
      <c r="AE1040" s="16">
        <f t="shared" si="51"/>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13611</v>
      </c>
      <c r="AA1041" s="16">
        <v>41263</v>
      </c>
      <c r="AB1041" s="32" t="str">
        <f>VLOOKUP(C1041,Relatorios!A$3:B1812,2,0)</f>
        <v>Pronto pra ser entregue</v>
      </c>
      <c r="AC1041" s="45"/>
      <c r="AD1041" s="16" t="str">
        <f>VLOOKUP(B1041,SAOM!B$2:T2582,16,0)</f>
        <v>-</v>
      </c>
      <c r="AE1041" s="16">
        <f t="shared" si="51"/>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7357</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6024</v>
      </c>
      <c r="AA1042" s="59">
        <v>41255</v>
      </c>
      <c r="AB1042" s="32" t="str">
        <f>VLOOKUP(C1042,Relatorios!A$3:B1813,2,0)</f>
        <v>Pendente</v>
      </c>
      <c r="AC1042" s="49"/>
      <c r="AD1042" s="16" t="str">
        <f>VLOOKUP(B1042,SAOM!B$2:T2583,16,0)</f>
        <v>-</v>
      </c>
      <c r="AE1042" s="59">
        <f t="shared" si="51"/>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 t="shared" si="51"/>
        <v>41261</v>
      </c>
      <c r="AF1043" s="59">
        <v>41282</v>
      </c>
      <c r="AG1043" s="59"/>
      <c r="AH1043" s="186" t="s">
        <v>495</v>
      </c>
      <c r="AI1043" s="120" t="s">
        <v>14112</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7366</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6024</v>
      </c>
      <c r="AA1044" s="59">
        <v>41240</v>
      </c>
      <c r="AB1044" s="32" t="str">
        <f>VLOOKUP(C1044,Relatorios!A$3:B1815,2,0)</f>
        <v>Pendente</v>
      </c>
      <c r="AC1044" s="49"/>
      <c r="AD1044" s="16" t="str">
        <f>VLOOKUP(B1044,SAOM!B$2:T2585,16,0)</f>
        <v>-</v>
      </c>
      <c r="AE1044" s="59">
        <f t="shared" si="51"/>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 t="shared" si="49"/>
        <v>41200</v>
      </c>
      <c r="G1045" s="15">
        <f>VLOOKUP(B1045,SAOM!B$2:D2589,3,0)</f>
        <v>41200</v>
      </c>
      <c r="H1045" s="28">
        <f t="shared" si="50"/>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 t="shared" si="51"/>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 t="shared" si="49"/>
        <v>41202</v>
      </c>
      <c r="G1046" s="15">
        <f>VLOOKUP(B1046,SAOM!B$2:D2590,3,0)</f>
        <v>41202</v>
      </c>
      <c r="H1046" s="28">
        <f t="shared" si="50"/>
        <v>41217</v>
      </c>
      <c r="I1046" s="28" t="s">
        <v>497</v>
      </c>
      <c r="J1046" s="52" t="s">
        <v>511</v>
      </c>
      <c r="K1046" s="37" t="str">
        <f>VLOOKUP(B1046,SAOM!B$2:H2587,4,0)</f>
        <v>Aceito</v>
      </c>
      <c r="L1046" s="12" t="s">
        <v>495</v>
      </c>
      <c r="M1046" s="52" t="s">
        <v>497</v>
      </c>
      <c r="N1046" s="44" t="s">
        <v>7366</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7597</v>
      </c>
      <c r="AA1046" s="59">
        <v>41242</v>
      </c>
      <c r="AB1046" s="32" t="str">
        <f>VLOOKUP(C1046,Relatorios!A$3:B1817,2,0)</f>
        <v>Pendente</v>
      </c>
      <c r="AC1046" s="49"/>
      <c r="AD1046" s="16" t="str">
        <f>VLOOKUP(B1046,SAOM!B$2:T2587,16,0)</f>
        <v>-</v>
      </c>
      <c r="AE1046" s="59">
        <f t="shared" si="51"/>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 t="shared" si="49"/>
        <v>41200</v>
      </c>
      <c r="G1047" s="15">
        <f>VLOOKUP(B1047,SAOM!B$2:D2591,3,0)</f>
        <v>41200</v>
      </c>
      <c r="H1047" s="15">
        <f t="shared" si="50"/>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5692</v>
      </c>
      <c r="AA1047" s="16">
        <v>41255</v>
      </c>
      <c r="AB1047" s="32">
        <f>VLOOKUP(C1047,Relatorios!A$3:B1818,2,0)</f>
        <v>41291</v>
      </c>
      <c r="AC1047" s="45"/>
      <c r="AD1047" s="16" t="str">
        <f>VLOOKUP(B1047,SAOM!B$2:T2588,16,0)</f>
        <v>-</v>
      </c>
      <c r="AE1047" s="16">
        <f t="shared" si="51"/>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 t="shared" si="49"/>
        <v>41200</v>
      </c>
      <c r="G1048" s="15">
        <f>VLOOKUP(B1048,SAOM!B$2:D2592,3,0)</f>
        <v>41200</v>
      </c>
      <c r="H1048" s="28">
        <f t="shared" si="50"/>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 t="shared" si="51"/>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 t="shared" si="49"/>
        <v>41202</v>
      </c>
      <c r="G1049" s="15">
        <f>VLOOKUP(B1049,SAOM!B$2:D2593,3,0)</f>
        <v>41202</v>
      </c>
      <c r="H1049" s="28">
        <f t="shared" si="50"/>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 t="shared" si="51"/>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 t="shared" si="49"/>
        <v>41200</v>
      </c>
      <c r="G1050" s="15">
        <f>VLOOKUP(B1050,SAOM!B$2:D2594,3,0)</f>
        <v>41200</v>
      </c>
      <c r="H1050" s="28">
        <f t="shared" si="50"/>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 t="shared" si="51"/>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 t="shared" si="49"/>
        <v>41200</v>
      </c>
      <c r="G1051" s="15">
        <f>VLOOKUP(B1051,SAOM!B$2:D2595,3,0)</f>
        <v>41200</v>
      </c>
      <c r="H1051" s="15">
        <f t="shared" si="50"/>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 t="shared" si="51"/>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 t="shared" si="49"/>
        <v>41200</v>
      </c>
      <c r="G1052" s="15">
        <f>VLOOKUP(B1052,SAOM!B$2:D2596,3,0)</f>
        <v>41200</v>
      </c>
      <c r="H1052" s="28">
        <f t="shared" si="50"/>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8853</v>
      </c>
      <c r="AA1052" s="59">
        <v>41193</v>
      </c>
      <c r="AB1052" s="32">
        <f>VLOOKUP(C1052,Relatorios!A$3:B1823,2,0)</f>
        <v>41254</v>
      </c>
      <c r="AC1052" s="49"/>
      <c r="AD1052" s="16" t="str">
        <f>VLOOKUP(B1052,SAOM!B$2:T2593,16,0)</f>
        <v>-</v>
      </c>
      <c r="AE1052" s="59">
        <f t="shared" si="51"/>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 t="shared" si="49"/>
        <v>41202</v>
      </c>
      <c r="G1053" s="15">
        <f>VLOOKUP(B1053,SAOM!B$2:D2597,3,0)</f>
        <v>41202</v>
      </c>
      <c r="H1053" s="28">
        <f t="shared" si="50"/>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12474</v>
      </c>
      <c r="AA1053" s="59">
        <v>41254</v>
      </c>
      <c r="AB1053" s="32">
        <f>VLOOKUP(C1053,Relatorios!A$3:B1824,2,0)</f>
        <v>41291</v>
      </c>
      <c r="AC1053" s="49"/>
      <c r="AD1053" s="16" t="str">
        <f>VLOOKUP(B1053,SAOM!B$2:T2594,16,0)</f>
        <v>-</v>
      </c>
      <c r="AE1053" s="59">
        <f t="shared" si="51"/>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 t="shared" si="49"/>
        <v>41200</v>
      </c>
      <c r="G1054" s="15">
        <f>VLOOKUP(B1054,SAOM!B$2:D2598,3,0)</f>
        <v>41200</v>
      </c>
      <c r="H1054" s="15">
        <f t="shared" si="50"/>
        <v>41215</v>
      </c>
      <c r="I1054" s="15" t="s">
        <v>497</v>
      </c>
      <c r="J1054" s="12" t="s">
        <v>511</v>
      </c>
      <c r="K1054" s="37" t="str">
        <f>VLOOKUP(B1054,SAOM!B$2:H2595,4,0)</f>
        <v>Aceito</v>
      </c>
      <c r="L1054" s="12" t="s">
        <v>495</v>
      </c>
      <c r="M1054" s="12" t="s">
        <v>497</v>
      </c>
      <c r="N1054" s="13" t="s">
        <v>7396</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6640</v>
      </c>
      <c r="AA1054" s="16">
        <v>41213</v>
      </c>
      <c r="AB1054" s="32">
        <f>VLOOKUP(C1054,Relatorios!A$3:B1825,2,0)</f>
        <v>41254</v>
      </c>
      <c r="AC1054" s="45"/>
      <c r="AD1054" s="16" t="str">
        <f>VLOOKUP(B1054,SAOM!B$2:T2595,16,0)</f>
        <v>-</v>
      </c>
      <c r="AE1054" s="16">
        <f t="shared" si="51"/>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 t="shared" si="49"/>
        <v>41202</v>
      </c>
      <c r="G1055" s="15">
        <f>VLOOKUP(B1055,SAOM!B$2:D2599,3,0)</f>
        <v>41202</v>
      </c>
      <c r="H1055" s="28">
        <f t="shared" si="50"/>
        <v>41217</v>
      </c>
      <c r="I1055" s="28" t="s">
        <v>497</v>
      </c>
      <c r="J1055" s="52" t="s">
        <v>511</v>
      </c>
      <c r="K1055" s="37" t="str">
        <f>VLOOKUP(B1055,SAOM!B$2:H2596,4,0)</f>
        <v>Aceito</v>
      </c>
      <c r="L1055" s="12" t="s">
        <v>495</v>
      </c>
      <c r="M1055" s="52" t="s">
        <v>497</v>
      </c>
      <c r="N1055" s="44" t="s">
        <v>7401</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5666</v>
      </c>
      <c r="AA1055" s="59">
        <v>41205</v>
      </c>
      <c r="AB1055" s="32">
        <f>VLOOKUP(C1055,Relatorios!A$3:B1826,2,0)</f>
        <v>41254</v>
      </c>
      <c r="AC1055" s="49"/>
      <c r="AD1055" s="16" t="str">
        <f>VLOOKUP(B1055,SAOM!B$2:T2596,16,0)</f>
        <v>-</v>
      </c>
      <c r="AE1055" s="59">
        <f t="shared" si="51"/>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 t="shared" si="49"/>
        <v>41200</v>
      </c>
      <c r="G1056" s="15">
        <f>VLOOKUP(B1056,SAOM!B$2:D2600,3,0)</f>
        <v>41200</v>
      </c>
      <c r="H1056" s="15">
        <f t="shared" si="50"/>
        <v>41215</v>
      </c>
      <c r="I1056" s="15" t="s">
        <v>497</v>
      </c>
      <c r="J1056" s="12" t="s">
        <v>511</v>
      </c>
      <c r="K1056" s="37" t="str">
        <f>VLOOKUP(B1056,SAOM!B$2:H2597,4,0)</f>
        <v>Aceito</v>
      </c>
      <c r="L1056" s="12" t="s">
        <v>495</v>
      </c>
      <c r="M1056" s="12" t="s">
        <v>497</v>
      </c>
      <c r="N1056" s="13" t="s">
        <v>7396</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5666</v>
      </c>
      <c r="AA1056" s="16">
        <v>41218</v>
      </c>
      <c r="AB1056" s="32">
        <f>VLOOKUP(C1056,Relatorios!A$3:B1827,2,0)</f>
        <v>41277</v>
      </c>
      <c r="AC1056" s="45"/>
      <c r="AD1056" s="16" t="str">
        <f>VLOOKUP(B1056,SAOM!B$2:T2597,16,0)</f>
        <v>-</v>
      </c>
      <c r="AE1056" s="16">
        <f t="shared" si="51"/>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 t="shared" si="49"/>
        <v>41200</v>
      </c>
      <c r="G1057" s="15">
        <f>VLOOKUP(B1057,SAOM!B$2:D2601,3,0)</f>
        <v>41200</v>
      </c>
      <c r="H1057" s="28">
        <f t="shared" si="50"/>
        <v>41215</v>
      </c>
      <c r="I1057" s="28" t="s">
        <v>497</v>
      </c>
      <c r="J1057" s="52" t="s">
        <v>511</v>
      </c>
      <c r="K1057" s="37" t="str">
        <f>VLOOKUP(B1057,SAOM!B$2:H2598,4,0)</f>
        <v>Aceito</v>
      </c>
      <c r="L1057" s="12" t="s">
        <v>495</v>
      </c>
      <c r="M1057" s="52" t="s">
        <v>497</v>
      </c>
      <c r="N1057" s="44" t="s">
        <v>7396</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6640</v>
      </c>
      <c r="AA1057" s="59">
        <v>41213</v>
      </c>
      <c r="AB1057" s="32">
        <f>VLOOKUP(C1057,Relatorios!A$3:B1828,2,0)</f>
        <v>41254</v>
      </c>
      <c r="AC1057" s="49"/>
      <c r="AD1057" s="16" t="str">
        <f>VLOOKUP(B1057,SAOM!B$2:T2598,16,0)</f>
        <v>-</v>
      </c>
      <c r="AE1057" s="59">
        <f t="shared" si="51"/>
        <v>41303</v>
      </c>
      <c r="AF1057" s="59">
        <v>41276</v>
      </c>
      <c r="AG1057" s="59">
        <v>41284</v>
      </c>
      <c r="AH1057" s="186" t="s">
        <v>495</v>
      </c>
      <c r="AI1057" s="120" t="s">
        <v>14054</v>
      </c>
      <c r="AJ1057" s="120" t="s">
        <v>14590</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 t="shared" si="49"/>
        <v>41202</v>
      </c>
      <c r="G1058" s="15">
        <f>VLOOKUP(B1058,SAOM!B$2:D2602,3,0)</f>
        <v>41202</v>
      </c>
      <c r="H1058" s="28">
        <f t="shared" si="50"/>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6640</v>
      </c>
      <c r="AA1058" s="59">
        <v>41233</v>
      </c>
      <c r="AB1058" s="32">
        <f>VLOOKUP(C1058,Relatorios!A$3:B1829,2,0)</f>
        <v>41291</v>
      </c>
      <c r="AC1058" s="49"/>
      <c r="AD1058" s="16" t="str">
        <f>VLOOKUP(B1058,SAOM!B$2:T2599,16,0)</f>
        <v>-</v>
      </c>
      <c r="AE1058" s="59">
        <f t="shared" si="51"/>
        <v>41323</v>
      </c>
      <c r="AF1058" s="59">
        <v>41276</v>
      </c>
      <c r="AG1058" s="59">
        <v>41292</v>
      </c>
      <c r="AH1058" s="186" t="s">
        <v>495</v>
      </c>
      <c r="AI1058" s="120" t="s">
        <v>14055</v>
      </c>
      <c r="AJ1058" s="120" t="s">
        <v>14605</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 t="shared" si="50"/>
        <v>41348</v>
      </c>
      <c r="I1059" s="15">
        <v>41320</v>
      </c>
      <c r="J1059" s="237" t="s">
        <v>12389</v>
      </c>
      <c r="K1059" s="37" t="str">
        <f>VLOOKUP(B1059,SAOM!B$2:H2600,4,0)</f>
        <v>Agendado</v>
      </c>
      <c r="L1059" s="12" t="s">
        <v>495</v>
      </c>
      <c r="M1059" s="12" t="s">
        <v>495</v>
      </c>
      <c r="N1059" s="13" t="s">
        <v>7416</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 t="shared" si="51"/>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 t="shared" ref="F1060:F1068" si="52">E1060+45</f>
        <v>41200</v>
      </c>
      <c r="G1060" s="15">
        <f>VLOOKUP(B1060,SAOM!B$2:D2604,3,0)</f>
        <v>41200</v>
      </c>
      <c r="H1060" s="28">
        <f t="shared" si="50"/>
        <v>41215</v>
      </c>
      <c r="I1060" s="28" t="s">
        <v>497</v>
      </c>
      <c r="J1060" s="52" t="s">
        <v>511</v>
      </c>
      <c r="K1060" s="37" t="str">
        <f>VLOOKUP(B1060,SAOM!B$2:H2601,4,0)</f>
        <v>Aceito</v>
      </c>
      <c r="L1060" s="12" t="s">
        <v>495</v>
      </c>
      <c r="M1060" s="52" t="s">
        <v>497</v>
      </c>
      <c r="N1060" s="44" t="s">
        <v>7396</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6640</v>
      </c>
      <c r="AA1060" s="59">
        <v>41213</v>
      </c>
      <c r="AB1060" s="32">
        <f>VLOOKUP(C1060,Relatorios!A$3:B1831,2,0)</f>
        <v>41254</v>
      </c>
      <c r="AC1060" s="49"/>
      <c r="AD1060" s="16" t="str">
        <f>VLOOKUP(B1060,SAOM!B$2:T2601,16,0)</f>
        <v>-</v>
      </c>
      <c r="AE1060" s="59">
        <f t="shared" si="51"/>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7423</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5692</v>
      </c>
      <c r="AA1061" s="59">
        <v>41233</v>
      </c>
      <c r="AB1061" s="32">
        <f>VLOOKUP(C1061,Relatorios!A$3:B1832,2,0)</f>
        <v>41291</v>
      </c>
      <c r="AC1061" s="49"/>
      <c r="AD1061" s="16" t="str">
        <f>VLOOKUP(B1061,SAOM!B$2:T2602,16,0)</f>
        <v>-</v>
      </c>
      <c r="AE1061" s="59">
        <f t="shared" si="51"/>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7396</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6640</v>
      </c>
      <c r="AA1062" s="16">
        <v>41212</v>
      </c>
      <c r="AB1062" s="32">
        <f>VLOOKUP(C1062,Relatorios!A$3:B1833,2,0)</f>
        <v>41254</v>
      </c>
      <c r="AC1062" s="45"/>
      <c r="AD1062" s="16" t="str">
        <f>VLOOKUP(B1062,SAOM!B$2:T2603,16,0)</f>
        <v>Lider informou mudança de endereço após ativação.</v>
      </c>
      <c r="AE1062" s="16">
        <f t="shared" si="51"/>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7396</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6640</v>
      </c>
      <c r="AA1063" s="59">
        <v>41212</v>
      </c>
      <c r="AB1063" s="32">
        <f>VLOOKUP(C1063,Relatorios!A$3:B1834,2,0)</f>
        <v>41254</v>
      </c>
      <c r="AC1063" s="49"/>
      <c r="AD1063" s="16" t="str">
        <f>VLOOKUP(B1063,SAOM!B$2:T2604,16,0)</f>
        <v>-</v>
      </c>
      <c r="AE1063" s="59">
        <f t="shared" si="51"/>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7432</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5692</v>
      </c>
      <c r="AA1064" s="59">
        <v>41250</v>
      </c>
      <c r="AB1064" s="32">
        <f>VLOOKUP(C1064,Relatorios!A$3:B1835,2,0)</f>
        <v>41291</v>
      </c>
      <c r="AC1064" s="49"/>
      <c r="AD1064" s="16" t="str">
        <f>VLOOKUP(B1064,SAOM!B$2:T2605,16,0)</f>
        <v>-</v>
      </c>
      <c r="AE1064" s="59">
        <f t="shared" si="51"/>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7437</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7806</v>
      </c>
      <c r="AA1065" s="59">
        <v>41254</v>
      </c>
      <c r="AB1065" s="32" t="str">
        <f>VLOOKUP(C1065,Relatorios!A$3:B1836,2,0)</f>
        <v>Pronto pra ser entregue</v>
      </c>
      <c r="AC1065" s="49"/>
      <c r="AD1065" s="16" t="str">
        <f>VLOOKUP(B1065,SAOM!B$2:T2606,16,0)</f>
        <v>-</v>
      </c>
      <c r="AE1065" s="59">
        <f t="shared" si="51"/>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7432</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5692</v>
      </c>
      <c r="AA1066" s="16">
        <v>41249</v>
      </c>
      <c r="AB1066" s="32">
        <f>VLOOKUP(C1066,Relatorios!A$3:B1837,2,0)</f>
        <v>41291</v>
      </c>
      <c r="AC1066" s="45"/>
      <c r="AD1066" s="16" t="str">
        <f>VLOOKUP(B1066,SAOM!B$2:T2607,16,0)</f>
        <v>-</v>
      </c>
      <c r="AE1066" s="16">
        <f t="shared" si="51"/>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7396</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6640</v>
      </c>
      <c r="AA1067" s="16">
        <v>41211</v>
      </c>
      <c r="AB1067" s="32">
        <f>VLOOKUP(C1067,Relatorios!A$3:B1838,2,0)</f>
        <v>41291</v>
      </c>
      <c r="AC1067" s="45"/>
      <c r="AD1067" s="16" t="str">
        <f>VLOOKUP(B1067,SAOM!B$2:T2608,16,0)</f>
        <v>-</v>
      </c>
      <c r="AE1067" s="16">
        <f t="shared" si="51"/>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7437</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7806</v>
      </c>
      <c r="AA1068" s="59">
        <v>41255</v>
      </c>
      <c r="AB1068" s="32" t="str">
        <f>VLOOKUP(C1068,Relatorios!A$3:B1839,2,0)</f>
        <v>Pronto pra ser entregue</v>
      </c>
      <c r="AC1068" s="49"/>
      <c r="AD1068" s="16" t="str">
        <f>VLOOKUP(B1068,SAOM!B$2:T2609,16,0)</f>
        <v>-</v>
      </c>
      <c r="AE1068" s="59">
        <f t="shared" si="51"/>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5828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13072</v>
      </c>
      <c r="AA1069" s="59">
        <v>41254</v>
      </c>
      <c r="AB1069" s="32">
        <f>VLOOKUP(C1069,Relatorios!A$3:B1840,2,0)</f>
        <v>41291</v>
      </c>
      <c r="AC1069" s="49" t="s">
        <v>13068</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 t="shared" si="51"/>
        <v>41344</v>
      </c>
      <c r="AF1069" s="59">
        <v>41319</v>
      </c>
      <c r="AG1069" s="59"/>
      <c r="AH1069" s="186" t="s">
        <v>495</v>
      </c>
      <c r="AI1069" s="120" t="s">
        <v>15804</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5828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13072</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 t="shared" si="51"/>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7453</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 t="shared" si="51"/>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7437</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7806</v>
      </c>
      <c r="AA1072" s="16">
        <v>41256</v>
      </c>
      <c r="AB1072" s="32" t="str">
        <f>VLOOKUP(C1072,Relatorios!A$3:B1843,2,0)</f>
        <v>Pronto pra ser entregue</v>
      </c>
      <c r="AC1072" s="45"/>
      <c r="AD1072" s="16" t="str">
        <f>VLOOKUP(B1072,SAOM!B$2:T2613,16,0)</f>
        <v>-</v>
      </c>
      <c r="AE1072" s="16">
        <f t="shared" si="51"/>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7453</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 t="shared" si="51"/>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7453</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 t="shared" si="51"/>
        <v>41337</v>
      </c>
      <c r="AF1074" s="59">
        <v>41327</v>
      </c>
      <c r="AG1074" s="59">
        <v>41353</v>
      </c>
      <c r="AH1074" s="186" t="s">
        <v>8931</v>
      </c>
      <c r="AI1074" s="120" t="s">
        <v>16193</v>
      </c>
      <c r="AJ1074" s="120" t="s">
        <v>16337</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7437</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7806</v>
      </c>
      <c r="AA1075" s="16">
        <v>41255</v>
      </c>
      <c r="AB1075" s="32" t="str">
        <f>VLOOKUP(C1075,Relatorios!A$3:B1846,2,0)</f>
        <v>Pronto pra ser entregue</v>
      </c>
      <c r="AC1075" s="45"/>
      <c r="AD1075" s="16" t="str">
        <f>VLOOKUP(B1075,SAOM!B$2:T2616,16,0)</f>
        <v>-</v>
      </c>
      <c r="AE1075" s="16">
        <f t="shared" si="51"/>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7437</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7806</v>
      </c>
      <c r="AA1076" s="16">
        <v>41255</v>
      </c>
      <c r="AB1076" s="32" t="str">
        <f>VLOOKUP(C1076,Relatorios!A$3:B1847,2,0)</f>
        <v>Pronto pra ser entregue</v>
      </c>
      <c r="AC1076" s="45"/>
      <c r="AD1076" s="16" t="str">
        <f>VLOOKUP(B1076,SAOM!B$2:T2617,16,0)</f>
        <v>-</v>
      </c>
      <c r="AE1076" s="16">
        <f t="shared" si="51"/>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7437</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7806</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7437</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7806</v>
      </c>
      <c r="AA1078" s="16">
        <v>41256</v>
      </c>
      <c r="AB1078" s="32" t="str">
        <f>VLOOKUP(C1078,Relatorios!A$3:B1849,2,0)</f>
        <v>Pronto pra ser entregue</v>
      </c>
      <c r="AC1078" s="45"/>
      <c r="AD1078" s="16" t="str">
        <f>VLOOKUP(B1078,SAOM!B$2:T2619,16,0)</f>
        <v>-</v>
      </c>
      <c r="AE1078" s="16">
        <f t="shared" si="51"/>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7437</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7806</v>
      </c>
      <c r="AA1079" s="59">
        <v>41253</v>
      </c>
      <c r="AB1079" s="32" t="str">
        <f>VLOOKUP(C1079,Relatorios!A$3:B1850,2,0)</f>
        <v>Pronto pra ser entregue</v>
      </c>
      <c r="AC1079" s="49"/>
      <c r="AD1079" s="16" t="str">
        <f>VLOOKUP(B1079,SAOM!B$2:T2620,16,0)</f>
        <v>-</v>
      </c>
      <c r="AE1079" s="59">
        <f t="shared" si="51"/>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14062</v>
      </c>
      <c r="AA1081" s="16">
        <v>41277</v>
      </c>
      <c r="AB1081" s="32" t="str">
        <f>VLOOKUP(C1081,Relatorios!A$3:B1852,2,0)</f>
        <v>Pendente</v>
      </c>
      <c r="AC1081" s="45"/>
      <c r="AD1081" s="16" t="str">
        <f>VLOOKUP(B1081,SAOM!B$2:T2622,16,0)</f>
        <v>-</v>
      </c>
      <c r="AE1081" s="16">
        <f t="shared" si="51"/>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8852</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7481</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12390</v>
      </c>
      <c r="AD1083" s="16" t="str">
        <f>VLOOKUP(B1083,SAOM!B$2:T2624,16,0)</f>
        <v>-</v>
      </c>
      <c r="AE1083" s="59">
        <f t="shared" si="51"/>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7481</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 t="shared" si="51"/>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7357</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6024</v>
      </c>
      <c r="AA1085" s="59">
        <v>41256</v>
      </c>
      <c r="AB1085" s="32" t="str">
        <f>VLOOKUP(C1085,Relatorios!A$3:B1856,2,0)</f>
        <v>Pendente</v>
      </c>
      <c r="AC1085" s="49"/>
      <c r="AD1085" s="59" t="str">
        <f>VLOOKUP(B1085,SAOM!B$2:T2626,16,0)</f>
        <v>-</v>
      </c>
      <c r="AE1085" s="59">
        <f t="shared" si="51"/>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7432</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5692</v>
      </c>
      <c r="AA1086" s="59">
        <v>41248</v>
      </c>
      <c r="AB1086" s="32">
        <f>VLOOKUP(C1086,Relatorios!A$3:B1857,2,0)</f>
        <v>41291</v>
      </c>
      <c r="AC1086" s="49"/>
      <c r="AD1086" s="16" t="str">
        <f>VLOOKUP(B1086,SAOM!B$2:T2627,16,0)</f>
        <v>-</v>
      </c>
      <c r="AE1086" s="59">
        <f t="shared" si="51"/>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7432</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5692</v>
      </c>
      <c r="AA1087" s="59">
        <v>41248</v>
      </c>
      <c r="AB1087" s="32">
        <f>VLOOKUP(C1087,Relatorios!A$3:B1858,2,0)</f>
        <v>41291</v>
      </c>
      <c r="AC1087" s="49"/>
      <c r="AD1087" s="16" t="str">
        <f>VLOOKUP(B1087,SAOM!B$2:T2628,16,0)</f>
        <v>-</v>
      </c>
      <c r="AE1087" s="59">
        <f t="shared" si="51"/>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7432</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5692</v>
      </c>
      <c r="AA1088" s="59">
        <v>41249</v>
      </c>
      <c r="AB1088" s="32">
        <f>VLOOKUP(C1088,Relatorios!A$3:B1859,2,0)</f>
        <v>41291</v>
      </c>
      <c r="AC1088" s="49"/>
      <c r="AD1088" s="16" t="str">
        <f>VLOOKUP(B1088,SAOM!B$2:T2629,16,0)</f>
        <v>-</v>
      </c>
      <c r="AE1088" s="59">
        <f t="shared" si="51"/>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 t="shared" si="54"/>
        <v>41200</v>
      </c>
      <c r="G1089" s="15">
        <f>VLOOKUP(B1089,SAOM!B$2:D2633,3,0)</f>
        <v>41200</v>
      </c>
      <c r="H1089" s="15">
        <f t="shared" si="50"/>
        <v>41215</v>
      </c>
      <c r="I1089" s="15" t="s">
        <v>497</v>
      </c>
      <c r="J1089" s="12" t="s">
        <v>511</v>
      </c>
      <c r="K1089" s="37" t="str">
        <f>VLOOKUP(B1089,SAOM!B$2:H2630,4,0)</f>
        <v>Aceito</v>
      </c>
      <c r="L1089" s="12" t="s">
        <v>495</v>
      </c>
      <c r="M1089" s="12" t="s">
        <v>497</v>
      </c>
      <c r="N1089" s="13" t="s">
        <v>7502</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16098</v>
      </c>
      <c r="AA1089" s="16">
        <v>41339</v>
      </c>
      <c r="AB1089" s="32" t="e">
        <f>VLOOKUP(C1089,Relatorios!A$3:B1860,2,0)</f>
        <v>#N/A</v>
      </c>
      <c r="AC1089" s="45" t="s">
        <v>16111</v>
      </c>
      <c r="AD1089" s="16" t="str">
        <f>VLOOKUP(B1089,SAOM!B$2:T2630,16,0)</f>
        <v>-</v>
      </c>
      <c r="AE1089" s="16">
        <f t="shared" si="51"/>
        <v>41429</v>
      </c>
      <c r="AF1089" s="16">
        <v>41354</v>
      </c>
      <c r="AG1089" s="16"/>
      <c r="AH1089" s="51" t="s">
        <v>8932</v>
      </c>
      <c r="AI1089" s="119" t="s">
        <v>16340</v>
      </c>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5692</v>
      </c>
      <c r="AA1090" s="16">
        <v>41255</v>
      </c>
      <c r="AB1090" s="32">
        <f>VLOOKUP(C1090,Relatorios!A$3:B1861,2,0)</f>
        <v>41291</v>
      </c>
      <c r="AC1090" s="45"/>
      <c r="AD1090" s="16" t="str">
        <f>VLOOKUP(B1090,SAOM!B$2:T2631,16,0)</f>
        <v>-</v>
      </c>
      <c r="AE1090" s="16">
        <f t="shared" si="51"/>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5692</v>
      </c>
      <c r="AA1091" s="59">
        <v>41255</v>
      </c>
      <c r="AB1091" s="32">
        <f>VLOOKUP(C1091,Relatorios!A$3:B1862,2,0)</f>
        <v>41291</v>
      </c>
      <c r="AC1091" s="49"/>
      <c r="AD1091" s="16" t="str">
        <f>VLOOKUP(B1091,SAOM!B$2:T2632,16,0)</f>
        <v>-</v>
      </c>
      <c r="AE1091" s="59">
        <f t="shared" si="51"/>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5692</v>
      </c>
      <c r="AA1092" s="16">
        <v>41255</v>
      </c>
      <c r="AB1092" s="32">
        <f>VLOOKUP(C1092,Relatorios!A$3:B1863,2,0)</f>
        <v>41291</v>
      </c>
      <c r="AC1092" s="45"/>
      <c r="AD1092" s="16" t="str">
        <f>VLOOKUP(B1092,SAOM!B$2:T2633,16,0)</f>
        <v>-</v>
      </c>
      <c r="AE1092" s="16">
        <f t="shared" si="51"/>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5692</v>
      </c>
      <c r="AA1093" s="59">
        <v>41254</v>
      </c>
      <c r="AB1093" s="32">
        <f>VLOOKUP(C1093,Relatorios!A$3:B1864,2,0)</f>
        <v>41291</v>
      </c>
      <c r="AC1093" s="49"/>
      <c r="AD1093" s="16" t="str">
        <f>VLOOKUP(B1093,SAOM!B$2:T2634,16,0)</f>
        <v>-</v>
      </c>
      <c r="AE1093" s="59">
        <f t="shared" ref="AE1093:AE1156" si="56">AA1093+90</f>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7100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8255</v>
      </c>
      <c r="AA1094" s="59">
        <v>41180</v>
      </c>
      <c r="AB1094" s="32">
        <f>VLOOKUP(C1094,Relatorios!A$3:B1865,2,0)</f>
        <v>41299</v>
      </c>
      <c r="AC1094" s="49"/>
      <c r="AD1094" s="16" t="str">
        <f>VLOOKUP(B1094,SAOM!B$2:T2635,16,0)</f>
        <v>-</v>
      </c>
      <c r="AE1094" s="16">
        <f t="shared" si="56"/>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12392</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 t="shared" si="56"/>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7100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8423</v>
      </c>
      <c r="AA1096" s="59">
        <v>41180</v>
      </c>
      <c r="AB1096" s="32" t="str">
        <f>VLOOKUP(C1096,Relatorios!A$3:B1867,2,0)</f>
        <v>Pronto pra ser entregue</v>
      </c>
      <c r="AC1096" s="49"/>
      <c r="AD1096" s="16" t="str">
        <f>VLOOKUP(B1096,SAOM!B$2:T2637,16,0)</f>
        <v>-</v>
      </c>
      <c r="AE1096" s="16">
        <f t="shared" si="56"/>
        <v>41270</v>
      </c>
      <c r="AF1096" s="59">
        <v>41253</v>
      </c>
      <c r="AG1096" s="59">
        <v>41311</v>
      </c>
      <c r="AH1096" s="186" t="s">
        <v>8930</v>
      </c>
      <c r="AI1096" s="120" t="s">
        <v>12507</v>
      </c>
      <c r="AJ1096" s="120" t="s">
        <v>15728</v>
      </c>
      <c r="AK1096" s="13" t="str">
        <f>VLOOKUP(B1096,SAOM!B$2:U2754,20,0)</f>
        <v>Não possui cabo RJ45</v>
      </c>
      <c r="AL1096" s="59">
        <v>41253</v>
      </c>
      <c r="AM1096" s="59">
        <v>41282</v>
      </c>
      <c r="AN1096" s="186" t="s">
        <v>495</v>
      </c>
      <c r="AO1096" s="120" t="s">
        <v>12507</v>
      </c>
      <c r="AP1096" s="120" t="s">
        <v>14588</v>
      </c>
    </row>
    <row r="1097" spans="1:42" s="61"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7100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8254</v>
      </c>
      <c r="AA1097" s="59">
        <v>41179</v>
      </c>
      <c r="AB1097" s="32" t="str">
        <f>VLOOKUP(C1097,Relatorios!A$3:B1868,2,0)</f>
        <v>Pronto pra ser entregue</v>
      </c>
      <c r="AC1097" s="49"/>
      <c r="AD1097" s="16" t="str">
        <f>VLOOKUP(B1097,SAOM!B$2:T2638,16,0)</f>
        <v>-</v>
      </c>
      <c r="AE1097" s="16">
        <f t="shared" si="56"/>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7662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7662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6024</v>
      </c>
      <c r="AA1099" s="59">
        <v>41187</v>
      </c>
      <c r="AB1099" s="32">
        <f>VLOOKUP(C1099,Relatorios!A$3:B1870,2,0)</f>
        <v>41291</v>
      </c>
      <c r="AC1099" s="49"/>
      <c r="AD1099" s="16" t="str">
        <f>VLOOKUP(B1099,SAOM!B$2:T2640,16,0)</f>
        <v>-</v>
      </c>
      <c r="AE1099" s="59">
        <f t="shared" si="56"/>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 t="shared" si="56"/>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 t="shared" si="56"/>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7674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6640</v>
      </c>
      <c r="AA1102" s="59">
        <v>41242</v>
      </c>
      <c r="AB1102" s="32">
        <f>VLOOKUP(C1102,Relatorios!A$3:B1873,2,0)</f>
        <v>41291</v>
      </c>
      <c r="AC1102" s="49"/>
      <c r="AD1102" s="16" t="str">
        <f>VLOOKUP(B1102,SAOM!B$2:T2643,16,0)</f>
        <v>-</v>
      </c>
      <c r="AE1102" s="59">
        <f t="shared" si="56"/>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7674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6640</v>
      </c>
      <c r="AA1103" s="59">
        <v>41241</v>
      </c>
      <c r="AB1103" s="32">
        <f>VLOOKUP(C1103,Relatorios!A$3:B1874,2,0)</f>
        <v>41291</v>
      </c>
      <c r="AC1103" s="49"/>
      <c r="AD1103" s="16" t="str">
        <f>VLOOKUP(B1103,SAOM!B$2:T2644,16,0)</f>
        <v>-</v>
      </c>
      <c r="AE1103" s="59">
        <f t="shared" si="56"/>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7674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5692</v>
      </c>
      <c r="AA1104" s="59">
        <v>41242</v>
      </c>
      <c r="AB1104" s="32">
        <f>VLOOKUP(C1104,Relatorios!A$3:B1875,2,0)</f>
        <v>41291</v>
      </c>
      <c r="AC1104" s="49"/>
      <c r="AD1104" s="16" t="str">
        <f>VLOOKUP(B1104,SAOM!B$2:T2645,16,0)</f>
        <v>-</v>
      </c>
      <c r="AE1104" s="59">
        <f t="shared" si="56"/>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6029</v>
      </c>
      <c r="AA1105" s="16">
        <v>41193</v>
      </c>
      <c r="AB1105" s="32">
        <f>VLOOKUP(C1105,Relatorios!A$3:B1876,2,0)</f>
        <v>41299</v>
      </c>
      <c r="AC1105" s="45"/>
      <c r="AD1105" s="16" t="str">
        <f>VLOOKUP(B1105,SAOM!B$2:T2646,16,0)</f>
        <v>-</v>
      </c>
      <c r="AE1105" s="16">
        <f t="shared" si="56"/>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7687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5630</v>
      </c>
      <c r="AA1106" s="59">
        <v>41250</v>
      </c>
      <c r="AB1106" s="32">
        <f>VLOOKUP(C1106,Relatorios!A$3:B1877,2,0)</f>
        <v>41277</v>
      </c>
      <c r="AC1106" s="49"/>
      <c r="AD1106" s="16" t="str">
        <f>VLOOKUP(B1106,SAOM!B$2:T2647,16,0)</f>
        <v>-</v>
      </c>
      <c r="AE1106" s="59">
        <f t="shared" si="56"/>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7692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12318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7692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12474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7692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12318</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 t="shared" si="56"/>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7692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12318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7692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12318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7692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12318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7692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12318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7692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12318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12389</v>
      </c>
      <c r="K1115" s="37" t="str">
        <f>VLOOKUP(B1115,SAOM!B$2:H2656,4,0)</f>
        <v>Agendado</v>
      </c>
      <c r="L1115" s="12" t="s">
        <v>495</v>
      </c>
      <c r="M1115" s="12" t="s">
        <v>495</v>
      </c>
      <c r="N1115" s="13" t="s">
        <v>7692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7692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12318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7692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12318</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 t="shared" si="56"/>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7692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12318</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 t="shared" si="56"/>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7692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12318</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 t="shared" si="56"/>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12389</v>
      </c>
      <c r="K1120" s="37" t="str">
        <f>VLOOKUP(B1120,SAOM!B$2:H2661,4,0)</f>
        <v>Agendado</v>
      </c>
      <c r="L1120" s="12" t="s">
        <v>495</v>
      </c>
      <c r="M1120" s="12" t="s">
        <v>495</v>
      </c>
      <c r="N1120" s="13" t="s">
        <v>7692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7692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12318</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 t="shared" si="56"/>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7692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12318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7692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12318</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 t="shared" si="56"/>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12389</v>
      </c>
      <c r="K1124" s="37" t="str">
        <f>VLOOKUP(B1124,SAOM!B$2:H2665,4,0)</f>
        <v>Agendado</v>
      </c>
      <c r="L1124" s="12" t="s">
        <v>495</v>
      </c>
      <c r="M1124" s="12" t="s">
        <v>495</v>
      </c>
      <c r="N1124" s="13" t="s">
        <v>7692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 t="shared" si="56"/>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6543</v>
      </c>
      <c r="AA1128" s="59">
        <v>41239</v>
      </c>
      <c r="AB1128" s="32">
        <f>VLOOKUP(C1128,Relatorios!A$3:B1899,2,0)</f>
        <v>41277</v>
      </c>
      <c r="AC1128" s="49"/>
      <c r="AD1128" s="16" t="str">
        <f>VLOOKUP(B1128,SAOM!B$2:T2669,16,0)</f>
        <v>-</v>
      </c>
      <c r="AE1128" s="59">
        <f t="shared" si="56"/>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 t="shared" si="56"/>
        <v>41395</v>
      </c>
      <c r="AF1129" s="59">
        <v>41290</v>
      </c>
      <c r="AG1129" s="59">
        <v>41305</v>
      </c>
      <c r="AH1129" s="186" t="s">
        <v>8930</v>
      </c>
      <c r="AI1129" s="120" t="s">
        <v>15092</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12317</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13214</v>
      </c>
      <c r="AA1130" s="16">
        <v>41260</v>
      </c>
      <c r="AB1130" s="32">
        <f>VLOOKUP(C1130,Relatorios!A$3:B1901,2,0)</f>
        <v>41278</v>
      </c>
      <c r="AC1130" s="45"/>
      <c r="AD1130" s="16" t="str">
        <f>VLOOKUP(B1130,SAOM!B$2:T2671,16,0)</f>
        <v>-</v>
      </c>
      <c r="AE1130" s="16">
        <f t="shared" si="56"/>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9587</v>
      </c>
      <c r="AA1131" s="59">
        <v>41240</v>
      </c>
      <c r="AB1131" s="32">
        <f>VLOOKUP(C1131,Relatorios!A$3:B1902,2,0)</f>
        <v>41291</v>
      </c>
      <c r="AC1131" s="49"/>
      <c r="AD1131" s="16" t="str">
        <f>VLOOKUP(B1131,SAOM!B$2:T2672,16,0)</f>
        <v>-</v>
      </c>
      <c r="AE1131" s="59">
        <f t="shared" si="56"/>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 t="shared" si="56"/>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6033</v>
      </c>
      <c r="AA1133" s="59">
        <v>41200</v>
      </c>
      <c r="AB1133" s="32">
        <f>VLOOKUP(C1133,Relatorios!A$3:B1904,2,0)</f>
        <v>41291</v>
      </c>
      <c r="AC1133" s="49"/>
      <c r="AD1133" s="16" t="str">
        <f>VLOOKUP(B1133,SAOM!B$2:T2674,16,0)</f>
        <v>-</v>
      </c>
      <c r="AE1133" s="59">
        <f t="shared" si="56"/>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6033</v>
      </c>
      <c r="AA1134" s="59">
        <v>41205</v>
      </c>
      <c r="AB1134" s="32" t="str">
        <f>VLOOKUP(C1134,Relatorios!A$3:B1905,2,0)</f>
        <v>Pronto pra ser entregue</v>
      </c>
      <c r="AC1134" s="49"/>
      <c r="AD1134" s="16" t="str">
        <f>VLOOKUP(B1134,SAOM!B$2:T2675,16,0)</f>
        <v>-</v>
      </c>
      <c r="AE1134" s="59">
        <f t="shared" si="56"/>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 t="shared" si="56"/>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 t="shared" si="56"/>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6033</v>
      </c>
      <c r="AA1137" s="59">
        <v>41200</v>
      </c>
      <c r="AB1137" s="32">
        <f>VLOOKUP(C1137,Relatorios!A$3:B1908,2,0)</f>
        <v>41291</v>
      </c>
      <c r="AC1137" s="49"/>
      <c r="AD1137" s="16" t="str">
        <f>VLOOKUP(B1137,SAOM!B$2:T2678,16,0)</f>
        <v>-</v>
      </c>
      <c r="AE1137" s="59">
        <f t="shared" si="56"/>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7787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6024</v>
      </c>
      <c r="AA1138" s="16">
        <v>41178</v>
      </c>
      <c r="AB1138" s="32">
        <f>VLOOKUP(C1138,Relatorios!A$3:B1909,2,0)</f>
        <v>41193</v>
      </c>
      <c r="AC1138" s="45"/>
      <c r="AD1138" s="16" t="str">
        <f>VLOOKUP(B1138,SAOM!B$2:T2679,16,0)</f>
        <v>-</v>
      </c>
      <c r="AE1138" s="16">
        <f t="shared" si="56"/>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7787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6024</v>
      </c>
      <c r="AA1139" s="59">
        <v>41177</v>
      </c>
      <c r="AB1139" s="32">
        <f>VLOOKUP(C1139,Relatorios!A$3:B1910,2,0)</f>
        <v>41193</v>
      </c>
      <c r="AC1139" s="49"/>
      <c r="AD1139" s="16" t="str">
        <f>VLOOKUP(B1139,SAOM!B$2:T2680,16,0)</f>
        <v>-</v>
      </c>
      <c r="AE1139" s="16">
        <f t="shared" si="56"/>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7794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9938</v>
      </c>
      <c r="AA1140" s="59">
        <v>41242</v>
      </c>
      <c r="AB1140" s="32" t="str">
        <f>VLOOKUP(C1140,Relatorios!A$3:B1911,2,0)</f>
        <v>Pronto pra ser entregue</v>
      </c>
      <c r="AC1140" s="49"/>
      <c r="AD1140" s="16" t="str">
        <f>VLOOKUP(B1140,SAOM!B$2:T2681,16,0)</f>
        <v>-</v>
      </c>
      <c r="AE1140" s="59">
        <f t="shared" si="56"/>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7794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9938</v>
      </c>
      <c r="AA1141" s="59">
        <v>41253</v>
      </c>
      <c r="AB1141" s="32" t="str">
        <f>VLOOKUP(C1141,Relatorios!A$3:B1912,2,0)</f>
        <v>Pronto pra ser entregue</v>
      </c>
      <c r="AC1141" s="49" t="s">
        <v>9955</v>
      </c>
      <c r="AD1141" s="16" t="str">
        <f>VLOOKUP(B1141,SAOM!B$2:T2682,16,0)</f>
        <v>-</v>
      </c>
      <c r="AE1141" s="59">
        <f t="shared" si="56"/>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7794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9716</v>
      </c>
      <c r="AA1142" s="59">
        <v>41235</v>
      </c>
      <c r="AB1142" s="32" t="str">
        <f>VLOOKUP(C1142,Relatorios!A$3:B1913,2,0)</f>
        <v>Pronto pra ser entregue</v>
      </c>
      <c r="AC1142" s="49"/>
      <c r="AD1142" s="16" t="str">
        <f>VLOOKUP(B1142,SAOM!B$2:T2683,16,0)</f>
        <v>-</v>
      </c>
      <c r="AE1142" s="59">
        <f t="shared" si="56"/>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7281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5630</v>
      </c>
      <c r="AA1143" s="59">
        <v>41248</v>
      </c>
      <c r="AB1143" s="32">
        <f>VLOOKUP(C1143,Relatorios!A$3:B1914,2,0)</f>
        <v>41277</v>
      </c>
      <c r="AC1143" s="49"/>
      <c r="AD1143" s="16" t="str">
        <f>VLOOKUP(B1143,SAOM!B$2:T2684,16,0)</f>
        <v>-</v>
      </c>
      <c r="AE1143" s="59">
        <f t="shared" si="56"/>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7596</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v>41327</v>
      </c>
      <c r="AG1144" s="16">
        <v>41344</v>
      </c>
      <c r="AH1144" s="51" t="s">
        <v>676</v>
      </c>
      <c r="AI1144" s="119" t="s">
        <v>16187</v>
      </c>
      <c r="AJ1144" s="119" t="s">
        <v>14605</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7849</v>
      </c>
      <c r="AA1145" s="16">
        <v>41270</v>
      </c>
      <c r="AB1145" s="32">
        <f>VLOOKUP(C1145,Relatorios!A$3:B1916,2,0)</f>
        <v>41291</v>
      </c>
      <c r="AC1145" s="45"/>
      <c r="AD1145" s="16" t="str">
        <f>VLOOKUP(B1145,SAOM!B$2:T2686,16,0)</f>
        <v>O telefone da secretaria foi alterado ((31) 3820-1827)</v>
      </c>
      <c r="AE1145" s="16">
        <f t="shared" si="56"/>
        <v>41360</v>
      </c>
      <c r="AF1145" s="16">
        <v>41285</v>
      </c>
      <c r="AG1145" s="16" t="s">
        <v>14076</v>
      </c>
      <c r="AH1145" s="51" t="s">
        <v>495</v>
      </c>
      <c r="AI1145" s="119" t="s">
        <v>14190</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7806</v>
      </c>
      <c r="AA1146" s="16">
        <v>41261</v>
      </c>
      <c r="AB1146" s="32" t="str">
        <f>VLOOKUP(C1146,Relatorios!A$3:B1917,2,0)</f>
        <v>Pendente</v>
      </c>
      <c r="AC1146" s="45"/>
      <c r="AD1146" s="16" t="str">
        <f>VLOOKUP(B1146,SAOM!B$2:T2687,16,0)</f>
        <v>O telefone da secretaria foi alterado ((31) 3820-1827)</v>
      </c>
      <c r="AE1146" s="16">
        <f t="shared" si="56"/>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 t="shared" si="59"/>
        <v>41210</v>
      </c>
      <c r="G1148" s="15">
        <f>VLOOKUP(B1148,SAOM!B$2:D2692,3,0)</f>
        <v>41210</v>
      </c>
      <c r="H1148" s="15">
        <f t="shared" si="55"/>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7624</v>
      </c>
      <c r="AA1148" s="16">
        <v>41339</v>
      </c>
      <c r="AB1148" s="32" t="e">
        <f>VLOOKUP(C1148,Relatorios!A$3:B1919,2,0)</f>
        <v>#N/A</v>
      </c>
      <c r="AC1148" s="45" t="s">
        <v>16112</v>
      </c>
      <c r="AD1148" s="16" t="str">
        <f>VLOOKUP(B1148,SAOM!B$2:T2689,16,0)</f>
        <v xml:space="preserve">(33) 3626-9002 corresponde a secretaria de saude 
</v>
      </c>
      <c r="AE1148" s="16">
        <f t="shared" si="56"/>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7875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9662</v>
      </c>
      <c r="AA1149" s="59">
        <v>41239</v>
      </c>
      <c r="AB1149" s="32">
        <f>VLOOKUP(C1149,Relatorios!A$3:B1920,2,0)</f>
        <v>41299</v>
      </c>
      <c r="AC1149" s="49"/>
      <c r="AD1149" s="16" t="str">
        <f>VLOOKUP(B1149,SAOM!B$2:T2690,16,0)</f>
        <v>-</v>
      </c>
      <c r="AE1149" s="59">
        <f t="shared" si="56"/>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7880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7808</v>
      </c>
      <c r="AA1150" s="59">
        <v>41205</v>
      </c>
      <c r="AB1150" s="32">
        <f>VLOOKUP(C1150,Relatorios!A$3:B1921,2,0)</f>
        <v>41254</v>
      </c>
      <c r="AC1150" s="49"/>
      <c r="AD1150" s="16" t="str">
        <f>VLOOKUP(B1150,SAOM!B$2:T2691,16,0)</f>
        <v>-</v>
      </c>
      <c r="AE1150" s="59">
        <f t="shared" si="56"/>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7880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7808</v>
      </c>
      <c r="AA1151" s="59">
        <v>41198</v>
      </c>
      <c r="AB1151" s="32">
        <f>VLOOKUP(C1151,Relatorios!A$3:B1922,2,0)</f>
        <v>41254</v>
      </c>
      <c r="AC1151" s="49"/>
      <c r="AD1151" s="16" t="str">
        <f>VLOOKUP(B1151,SAOM!B$2:T2692,16,0)</f>
        <v>-</v>
      </c>
      <c r="AE1151" s="59">
        <f t="shared" si="56"/>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7880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7808</v>
      </c>
      <c r="AA1152" s="59">
        <v>41205</v>
      </c>
      <c r="AB1152" s="32">
        <f>VLOOKUP(C1152,Relatorios!A$3:B1923,2,0)</f>
        <v>41254</v>
      </c>
      <c r="AC1152" s="49"/>
      <c r="AD1152" s="16" t="str">
        <f>VLOOKUP(B1152,SAOM!B$2:T2693,16,0)</f>
        <v>-</v>
      </c>
      <c r="AE1152" s="59">
        <f t="shared" si="56"/>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7880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7808</v>
      </c>
      <c r="AA1153" s="59">
        <v>41205</v>
      </c>
      <c r="AB1153" s="32">
        <f>VLOOKUP(C1153,Relatorios!A$3:B1924,2,0)</f>
        <v>41254</v>
      </c>
      <c r="AC1153" s="49"/>
      <c r="AD1153" s="16" t="str">
        <f>VLOOKUP(B1153,SAOM!B$2:T2694,16,0)</f>
        <v>-</v>
      </c>
      <c r="AE1153" s="59">
        <f t="shared" si="56"/>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7880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7808</v>
      </c>
      <c r="AA1154" s="59">
        <v>41198</v>
      </c>
      <c r="AB1154" s="32">
        <f>VLOOKUP(C1154,Relatorios!A$3:B1925,2,0)</f>
        <v>41254</v>
      </c>
      <c r="AC1154" s="49"/>
      <c r="AD1154" s="16" t="str">
        <f>VLOOKUP(B1154,SAOM!B$2:T2695,16,0)</f>
        <v>-</v>
      </c>
      <c r="AE1154" s="59">
        <f t="shared" si="56"/>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7880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7808</v>
      </c>
      <c r="AA1155" s="59">
        <v>41193</v>
      </c>
      <c r="AB1155" s="32">
        <f>VLOOKUP(C1155,Relatorios!A$3:B1926,2,0)</f>
        <v>41254</v>
      </c>
      <c r="AC1155" s="49"/>
      <c r="AD1155" s="16" t="str">
        <f>VLOOKUP(B1155,SAOM!B$2:T2696,16,0)</f>
        <v>-</v>
      </c>
      <c r="AE1155" s="59">
        <f t="shared" si="56"/>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7880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7808</v>
      </c>
      <c r="AA1156" s="59">
        <v>41198</v>
      </c>
      <c r="AB1156" s="32">
        <f>VLOOKUP(C1156,Relatorios!A$3:B1927,2,0)</f>
        <v>41254</v>
      </c>
      <c r="AC1156" s="49"/>
      <c r="AD1156" s="16" t="str">
        <f>VLOOKUP(B1156,SAOM!B$2:T2697,16,0)</f>
        <v>-</v>
      </c>
      <c r="AE1156" s="59">
        <f t="shared" si="56"/>
        <v>41288</v>
      </c>
      <c r="AF1156" s="59">
        <v>41278</v>
      </c>
      <c r="AG1156" s="59" t="s">
        <v>14070</v>
      </c>
      <c r="AH1156" s="186" t="s">
        <v>495</v>
      </c>
      <c r="AI1156" s="120" t="s">
        <v>14072</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6024</v>
      </c>
      <c r="AA1160" s="16">
        <v>41242</v>
      </c>
      <c r="AB1160" s="32" t="str">
        <f>VLOOKUP(C1160,Relatorios!A$3:B1931,2,0)</f>
        <v>Pendente</v>
      </c>
      <c r="AC1160" s="45"/>
      <c r="AD1160" s="16" t="str">
        <f>VLOOKUP(B1160,SAOM!B$2:T2701,16,0)</f>
        <v>-</v>
      </c>
      <c r="AE1160" s="16">
        <f t="shared" si="61"/>
        <v>41332</v>
      </c>
      <c r="AF1160" s="16">
        <v>41285</v>
      </c>
      <c r="AG1160" s="16" t="s">
        <v>14070</v>
      </c>
      <c r="AH1160" s="51" t="s">
        <v>495</v>
      </c>
      <c r="AI1160" s="119" t="s">
        <v>14187</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 t="shared" si="61"/>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6024</v>
      </c>
      <c r="AA1162" s="16">
        <v>41269</v>
      </c>
      <c r="AB1162" s="32" t="str">
        <f>VLOOKUP(C1162,Relatorios!A$3:B1933,2,0)</f>
        <v>Pendente</v>
      </c>
      <c r="AC1162" s="45"/>
      <c r="AD1162" s="16" t="str">
        <f>VLOOKUP(B1162,SAOM!B$2:T2703,16,0)</f>
        <v>-</v>
      </c>
      <c r="AE1162" s="16">
        <f t="shared" si="61"/>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7662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6024</v>
      </c>
      <c r="AA1163" s="59">
        <v>41187</v>
      </c>
      <c r="AB1163" s="32">
        <f>VLOOKUP(C1163,Relatorios!A$3:B1934,2,0)</f>
        <v>41291</v>
      </c>
      <c r="AC1163" s="49"/>
      <c r="AD1163" s="16" t="str">
        <f>VLOOKUP(B1163,SAOM!B$2:T2704,16,0)</f>
        <v>-</v>
      </c>
      <c r="AE1163" s="59">
        <f t="shared" si="61"/>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7662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6024</v>
      </c>
      <c r="AA1164" s="59">
        <v>41191</v>
      </c>
      <c r="AB1164" s="32">
        <f>VLOOKUP(C1164,Relatorios!A$3:B1935,2,0)</f>
        <v>41291</v>
      </c>
      <c r="AC1164" s="49"/>
      <c r="AD1164" s="16" t="str">
        <f>VLOOKUP(B1164,SAOM!B$2:T2705,16,0)</f>
        <v>-</v>
      </c>
      <c r="AE1164" s="59">
        <f t="shared" si="61"/>
        <v>41281</v>
      </c>
      <c r="AF1164" s="59">
        <v>41296</v>
      </c>
      <c r="AG1164" s="59">
        <v>41346</v>
      </c>
      <c r="AH1164" s="186" t="s">
        <v>8931</v>
      </c>
      <c r="AI1164" s="120" t="s">
        <v>16190</v>
      </c>
      <c r="AJ1164" s="120" t="s">
        <v>16249</v>
      </c>
      <c r="AK1164" s="13" t="str">
        <f>VLOOKUP(B1164,SAOM!B$2:U2822,20,0)</f>
        <v>A porta LAN já estava ocupada.</v>
      </c>
      <c r="AL1164" s="59">
        <v>41206</v>
      </c>
      <c r="AM1164" s="59">
        <v>41282</v>
      </c>
      <c r="AN1164" s="186" t="s">
        <v>495</v>
      </c>
      <c r="AO1164" s="120" t="s">
        <v>12498</v>
      </c>
      <c r="AP1164" s="120" t="s">
        <v>14589</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12389</v>
      </c>
      <c r="K1165" s="37" t="str">
        <f>VLOOKUP(B1165,SAOM!B$2:H2706,4,0)</f>
        <v>Agendado</v>
      </c>
      <c r="L1165" s="12" t="s">
        <v>495</v>
      </c>
      <c r="M1165" s="12" t="s">
        <v>495</v>
      </c>
      <c r="N1165" s="13" t="s">
        <v>7662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7925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7849</v>
      </c>
      <c r="AA1166" s="59">
        <v>41261</v>
      </c>
      <c r="AB1166" s="32">
        <f>VLOOKUP(C1166,Relatorios!A$3:B1937,2,0)</f>
        <v>41277</v>
      </c>
      <c r="AC1166" s="106" t="s">
        <v>13070</v>
      </c>
      <c r="AD1166" s="59" t="str">
        <f>VLOOKUP(B1166,SAOM!B$2:T2707,16,0)</f>
        <v>-</v>
      </c>
      <c r="AE1166" s="59">
        <f t="shared" si="61"/>
        <v>41351</v>
      </c>
      <c r="AF1166" s="59">
        <v>41253</v>
      </c>
      <c r="AG1166" s="59">
        <v>41261</v>
      </c>
      <c r="AH1166" s="186" t="s">
        <v>8931</v>
      </c>
      <c r="AI1166" s="120" t="s">
        <v>13216</v>
      </c>
      <c r="AJ1166" s="120" t="s">
        <v>13602</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7925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7809</v>
      </c>
      <c r="AA1167" s="59">
        <v>41239</v>
      </c>
      <c r="AB1167" s="32">
        <f>VLOOKUP(C1167,Relatorios!A$3:B1938,2,0)</f>
        <v>41299</v>
      </c>
      <c r="AC1167" s="49"/>
      <c r="AD1167" s="16" t="str">
        <f>VLOOKUP(B1167,SAOM!B$2:T2708,16,0)</f>
        <v>-</v>
      </c>
      <c r="AE1167" s="59">
        <f t="shared" si="61"/>
        <v>41329</v>
      </c>
      <c r="AF1167" s="59">
        <v>41327</v>
      </c>
      <c r="AG1167" s="59"/>
      <c r="AH1167" s="186" t="s">
        <v>676</v>
      </c>
      <c r="AI1167" s="120" t="s">
        <v>16259</v>
      </c>
      <c r="AJ1167" s="120" t="s">
        <v>4472</v>
      </c>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7925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7806</v>
      </c>
      <c r="AA1168" s="59">
        <v>41239</v>
      </c>
      <c r="AB1168" s="32">
        <f>VLOOKUP(C1168,Relatorios!A$3:B1939,2,0)</f>
        <v>41277</v>
      </c>
      <c r="AC1168" s="49"/>
      <c r="AD1168" s="16" t="str">
        <f>VLOOKUP(B1168,SAOM!B$2:T2709,16,0)</f>
        <v>-</v>
      </c>
      <c r="AE1168" s="59">
        <f t="shared" si="61"/>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7925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7806</v>
      </c>
      <c r="AA1169" s="59">
        <v>41239</v>
      </c>
      <c r="AB1169" s="32">
        <f>VLOOKUP(C1169,Relatorios!A$3:B1940,2,0)</f>
        <v>41299</v>
      </c>
      <c r="AC1169" s="49"/>
      <c r="AD1169" s="16" t="str">
        <f>VLOOKUP(B1169,SAOM!B$2:T2710,16,0)</f>
        <v>-</v>
      </c>
      <c r="AE1169" s="59">
        <f t="shared" si="61"/>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7925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Simone</v>
      </c>
      <c r="U1170" s="15" t="str">
        <f>VLOOKUP(B1170,SAOM!B$2:N2711,10,0)</f>
        <v>Praça Leão XIII, 10</v>
      </c>
      <c r="V1170" s="39">
        <f>VLOOKUP(B1170,SAOM!B$2:P2711,12,0)</f>
        <v>3197583710</v>
      </c>
      <c r="W1170" s="64" t="str">
        <f>VLOOKUP(B1170,SAOM!B$2:O2711,11,0)</f>
        <v>35940-000</v>
      </c>
      <c r="X1170" s="37" t="str">
        <f>VLOOKUP(B1170,SAOM!B$2:Q2711,13,0)</f>
        <v>00:20:0E:10:53:A2</v>
      </c>
      <c r="Y1170" s="28">
        <v>41237</v>
      </c>
      <c r="Z1170" s="44" t="s">
        <v>7809</v>
      </c>
      <c r="AA1170" s="59">
        <v>41239</v>
      </c>
      <c r="AB1170" s="32">
        <f>VLOOKUP(C1170,Relatorios!A$3:B1941,2,0)</f>
        <v>41277</v>
      </c>
      <c r="AC1170" s="49"/>
      <c r="AD1170" s="16" t="str">
        <f>VLOOKUP(B1170,SAOM!B$2:T2711,16,0)</f>
        <v>-</v>
      </c>
      <c r="AE1170" s="59">
        <f t="shared" si="61"/>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7925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7806</v>
      </c>
      <c r="AA1171" s="59">
        <v>41240</v>
      </c>
      <c r="AB1171" s="32" t="str">
        <f>VLOOKUP(C1171,Relatorios!A$3:B1942,2,0)</f>
        <v>Pronto pra ser entregue</v>
      </c>
      <c r="AC1171" s="49"/>
      <c r="AD1171" s="16" t="str">
        <f>VLOOKUP(B1171,SAOM!B$2:T2712,16,0)</f>
        <v>-</v>
      </c>
      <c r="AE1171" s="59">
        <f t="shared" si="61"/>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7936</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 t="shared" si="62"/>
        <v>41210</v>
      </c>
      <c r="G1173" s="15">
        <f>VLOOKUP(B1173,SAOM!B$2:D2717,3,0)</f>
        <v>41210</v>
      </c>
      <c r="H1173" s="15">
        <f t="shared" si="60"/>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7624</v>
      </c>
      <c r="AA1173" s="16">
        <v>41339</v>
      </c>
      <c r="AB1173" s="32" t="e">
        <f>VLOOKUP(C1173,Relatorios!A$3:B1944,2,0)</f>
        <v>#N/A</v>
      </c>
      <c r="AC1173" s="45" t="s">
        <v>16111</v>
      </c>
      <c r="AD1173" s="16" t="str">
        <f>VLOOKUP(B1173,SAOM!B$2:T2714,16,0)</f>
        <v xml:space="preserve">(33) 36269002 corresponde a secretaria de saude 
</v>
      </c>
      <c r="AE1173" s="16">
        <f t="shared" si="61"/>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7806</v>
      </c>
      <c r="AA1174" s="16">
        <v>41262</v>
      </c>
      <c r="AB1174" s="32" t="str">
        <f>VLOOKUP(C1174,Relatorios!A$3:B1945,2,0)</f>
        <v>Pronto pra ser entregue</v>
      </c>
      <c r="AC1174" s="45"/>
      <c r="AD1174" s="16" t="str">
        <f>VLOOKUP(B1174,SAOM!B$2:T2715,16,0)</f>
        <v>O telefone da secretaria foi alterado ((31) 3820-1827)</v>
      </c>
      <c r="AE1174" s="16">
        <f t="shared" si="61"/>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7806</v>
      </c>
      <c r="AA1175" s="16">
        <v>41262</v>
      </c>
      <c r="AB1175" s="32" t="str">
        <f>VLOOKUP(C1175,Relatorios!A$3:B1946,2,0)</f>
        <v>Pronto pra ser entregue</v>
      </c>
      <c r="AC1175" s="45"/>
      <c r="AD1175" s="16" t="str">
        <f>VLOOKUP(B1175,SAOM!B$2:T2716,16,0)</f>
        <v>O telefone da secretaria foi alterado ((31) 3820-1827)</v>
      </c>
      <c r="AE1175" s="16">
        <f t="shared" si="61"/>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7806</v>
      </c>
      <c r="AA1176" s="16">
        <v>41263</v>
      </c>
      <c r="AB1176" s="32" t="str">
        <f>VLOOKUP(C1176,Relatorios!A$3:B1947,2,0)</f>
        <v>Pronto pra ser entregue</v>
      </c>
      <c r="AC1176" s="45"/>
      <c r="AD1176" s="16" t="str">
        <f>VLOOKUP(B1176,SAOM!B$2:T2717,16,0)</f>
        <v>O telefone da secretaria foi alterado ((31) 3820-1827)</v>
      </c>
      <c r="AE1176" s="16">
        <f t="shared" si="61"/>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13071</v>
      </c>
      <c r="AA1177" s="16">
        <v>41278</v>
      </c>
      <c r="AB1177" s="32">
        <f>VLOOKUP(C1177,Relatorios!A$3:B1948,2,0)</f>
        <v>41299</v>
      </c>
      <c r="AC1177" s="45"/>
      <c r="AD1177" s="16" t="str">
        <f>VLOOKUP(B1177,SAOM!B$2:T2718,16,0)</f>
        <v>O telefone da secretaria foi alterado ((31) 3820-1827)</v>
      </c>
      <c r="AE1177" s="16">
        <f t="shared" si="61"/>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7806</v>
      </c>
      <c r="AA1178" s="16">
        <v>41263</v>
      </c>
      <c r="AB1178" s="32" t="str">
        <f>VLOOKUP(C1178,Relatorios!A$3:B1949,2,0)</f>
        <v>Pronto pra ser entregue</v>
      </c>
      <c r="AC1178" s="45"/>
      <c r="AD1178" s="16" t="str">
        <f>VLOOKUP(B1178,SAOM!B$2:T2719,16,0)</f>
        <v>O telefone da secretaria foi alterado ((31) 3820-1827)</v>
      </c>
      <c r="AE1178" s="16">
        <f t="shared" si="61"/>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7806</v>
      </c>
      <c r="AA1179" s="16">
        <v>41263</v>
      </c>
      <c r="AB1179" s="32" t="str">
        <f>VLOOKUP(C1179,Relatorios!A$3:B1950,2,0)</f>
        <v>Pronto pra ser entregue</v>
      </c>
      <c r="AC1179" s="45"/>
      <c r="AD1179" s="16" t="str">
        <f>VLOOKUP(B1179,SAOM!B$2:T2720,16,0)</f>
        <v>O telefone da secretaria foi alterado ((31) 3820-1827)</v>
      </c>
      <c r="AE1179" s="16">
        <f t="shared" si="61"/>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 t="shared" si="61"/>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 t="shared" si="61"/>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7806</v>
      </c>
      <c r="AA1182" s="16">
        <v>41261</v>
      </c>
      <c r="AB1182" s="32" t="str">
        <f>VLOOKUP(C1182,Relatorios!A$3:B1953,2,0)</f>
        <v>Pronto pra ser entregue</v>
      </c>
      <c r="AC1182" s="45"/>
      <c r="AD1182" s="16" t="str">
        <f>VLOOKUP(B1182,SAOM!B$2:T2723,16,0)</f>
        <v>O telefone da secretaria foi alterado ((31) 3820-1827)</v>
      </c>
      <c r="AE1182" s="16">
        <f t="shared" si="61"/>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7806</v>
      </c>
      <c r="AA1183" s="16">
        <v>41263</v>
      </c>
      <c r="AB1183" s="32" t="str">
        <f>VLOOKUP(C1183,Relatorios!A$3:B1954,2,0)</f>
        <v>Pronto pra ser entregue</v>
      </c>
      <c r="AC1183" s="45"/>
      <c r="AD1183" s="16" t="str">
        <f>VLOOKUP(B1183,SAOM!B$2:T2724,16,0)</f>
        <v>O telefone da secretaria foi alterado ((31) 3820-1827)</v>
      </c>
      <c r="AE1183" s="16">
        <f t="shared" si="61"/>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9761</v>
      </c>
      <c r="AA1184" s="16">
        <v>41271</v>
      </c>
      <c r="AB1184" s="32">
        <f>VLOOKUP(C1184,Relatorios!A$3:B1955,2,0)</f>
        <v>41291</v>
      </c>
      <c r="AC1184" s="45"/>
      <c r="AD1184" s="16" t="str">
        <f>VLOOKUP(B1184,SAOM!B$2:T2725,16,0)</f>
        <v>O telefone da secretaria foi alterado ((31) 3820-1827)</v>
      </c>
      <c r="AE1184" s="16">
        <f t="shared" si="61"/>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6" t="s">
        <v>8056</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 t="shared" si="61"/>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2" t="s">
        <v>8056</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9961</v>
      </c>
      <c r="AA1186" s="16">
        <v>41243</v>
      </c>
      <c r="AB1186" s="32">
        <f>VLOOKUP(C1186,Relatorios!A$3:B1957,2,0)</f>
        <v>41299</v>
      </c>
      <c r="AC1186" s="45"/>
      <c r="AD1186" s="16" t="str">
        <f>VLOOKUP(B1186,SAOM!B$2:T2727,16,0)</f>
        <v>-</v>
      </c>
      <c r="AE1186" s="16">
        <f t="shared" si="61"/>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6" t="s">
        <v>8056</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9960</v>
      </c>
      <c r="AA1187" s="59">
        <v>41243</v>
      </c>
      <c r="AB1187" s="32">
        <f>VLOOKUP(C1187,Relatorios!A$3:B1958,2,0)</f>
        <v>41299</v>
      </c>
      <c r="AC1187" s="49"/>
      <c r="AD1187" s="16" t="str">
        <f>VLOOKUP(B1187,SAOM!B$2:T2728,16,0)</f>
        <v>-</v>
      </c>
      <c r="AE1187" s="59">
        <f t="shared" si="61"/>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2" t="s">
        <v>8056</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8056</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 t="shared" si="61"/>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6" t="s">
        <v>8056</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 t="shared" si="61"/>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6" t="s">
        <v>8056</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 t="shared" si="61"/>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6" t="s">
        <v>8056</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 t="shared" si="61"/>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12389</v>
      </c>
      <c r="K1193" s="37" t="str">
        <f>VLOOKUP(B1193,SAOM!B$2:H2734,4,0)</f>
        <v>Agendado</v>
      </c>
      <c r="L1193" s="12" t="s">
        <v>495</v>
      </c>
      <c r="M1193" s="12" t="s">
        <v>495</v>
      </c>
      <c r="N1193" s="72" t="s">
        <v>8081</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8084</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 t="shared" si="61"/>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6" t="s">
        <v>8089</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9413</v>
      </c>
      <c r="AA1195" s="59">
        <v>41220</v>
      </c>
      <c r="AB1195" s="32">
        <f>VLOOKUP(C1195,Relatorios!A$3:B1966,2,0)</f>
        <v>41277</v>
      </c>
      <c r="AC1195" s="49"/>
      <c r="AD1195" s="16" t="str">
        <f>VLOOKUP(B1195,SAOM!B$2:T2736,16,0)</f>
        <v>-</v>
      </c>
      <c r="AE1195" s="59">
        <f t="shared" si="61"/>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6" t="s">
        <v>8106</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9964</v>
      </c>
      <c r="AD1196" s="59" t="str">
        <f>VLOOKUP(B1196,SAOM!B$2:T2737,16,0)</f>
        <v>-</v>
      </c>
      <c r="AE1196" s="59">
        <f t="shared" si="61"/>
        <v>41351</v>
      </c>
      <c r="AF1196" s="59">
        <v>41253</v>
      </c>
      <c r="AG1196" s="59">
        <v>41261</v>
      </c>
      <c r="AH1196" s="186" t="s">
        <v>8931</v>
      </c>
      <c r="AI1196" s="120" t="s">
        <v>13216</v>
      </c>
      <c r="AJ1196" s="120" t="s">
        <v>13602</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8122</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12318</v>
      </c>
      <c r="AA1197" s="16">
        <v>41264</v>
      </c>
      <c r="AB1197" s="32">
        <f>VLOOKUP(C1197,Relatorios!A$3:B1968,2,0)</f>
        <v>41299</v>
      </c>
      <c r="AC1197" s="45"/>
      <c r="AD1197" s="16" t="str">
        <f>VLOOKUP(B1197,SAOM!B$2:T2738,16,0)</f>
        <v>-</v>
      </c>
      <c r="AE1197" s="16">
        <f t="shared" si="61"/>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2" t="s">
        <v>8127</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2" t="s">
        <v>8132</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6024</v>
      </c>
      <c r="AA1199" s="16">
        <v>41263</v>
      </c>
      <c r="AB1199" s="32">
        <f>VLOOKUP(C1199,Relatorios!A$3:B1970,2,0)</f>
        <v>41277</v>
      </c>
      <c r="AC1199" s="45"/>
      <c r="AD1199" s="16" t="str">
        <f>VLOOKUP(B1199,SAOM!B$2:T2740,16,0)</f>
        <v>-</v>
      </c>
      <c r="AE1199" s="16">
        <f t="shared" si="61"/>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6" t="s">
        <v>8137</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6029</v>
      </c>
      <c r="AA1200" s="59">
        <v>41193</v>
      </c>
      <c r="AB1200" s="32">
        <f>VLOOKUP(C1200,Relatorios!A$3:B1971,2,0)</f>
        <v>41299</v>
      </c>
      <c r="AC1200" s="49"/>
      <c r="AD1200" s="16" t="str">
        <f>VLOOKUP(B1200,SAOM!B$2:T2741,16,0)</f>
        <v>-</v>
      </c>
      <c r="AE1200" s="59">
        <f t="shared" si="61"/>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6" t="s">
        <v>8142</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7849</v>
      </c>
      <c r="AA1201" s="59">
        <v>41247</v>
      </c>
      <c r="AB1201" s="32">
        <f>VLOOKUP(C1201,Relatorios!A$3:B1972,2,0)</f>
        <v>41277</v>
      </c>
      <c r="AC1201" s="49"/>
      <c r="AD1201" s="16" t="str">
        <f>VLOOKUP(B1201,SAOM!B$2:T2742,16,0)</f>
        <v>-</v>
      </c>
      <c r="AE1201" s="59">
        <f t="shared" si="61"/>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2" t="s">
        <v>8147</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5692</v>
      </c>
      <c r="AA1202" s="16">
        <v>41262</v>
      </c>
      <c r="AB1202" s="32">
        <f>VLOOKUP(C1202,Relatorios!A$3:B1973,2,0)</f>
        <v>41291</v>
      </c>
      <c r="AC1202" s="45"/>
      <c r="AD1202" s="16" t="str">
        <f>VLOOKUP(B1202,SAOM!B$2:T2743,16,0)</f>
        <v>-</v>
      </c>
      <c r="AE1202" s="16">
        <f t="shared" si="61"/>
        <v>41352</v>
      </c>
      <c r="AF1202" s="16">
        <v>41327</v>
      </c>
      <c r="AG1202" s="16"/>
      <c r="AH1202" s="51" t="s">
        <v>8932</v>
      </c>
      <c r="AI1202" s="119" t="s">
        <v>16258</v>
      </c>
      <c r="AJ1202" s="119" t="s">
        <v>4472</v>
      </c>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8152</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6701</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 t="shared" si="61"/>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6" t="s">
        <v>8154</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5692</v>
      </c>
      <c r="AA1204" s="59">
        <v>41220</v>
      </c>
      <c r="AB1204" s="32">
        <f>VLOOKUP(C1204,Relatorios!A$3:B1975,2,0)</f>
        <v>41277</v>
      </c>
      <c r="AC1204" s="49"/>
      <c r="AD1204" s="16" t="str">
        <f>VLOOKUP(B1204,SAOM!B$2:T2745,16,0)</f>
        <v>-</v>
      </c>
      <c r="AE1204" s="59">
        <f t="shared" si="61"/>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6" t="s">
        <v>6307</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6024</v>
      </c>
      <c r="AA1205" s="59">
        <v>41187</v>
      </c>
      <c r="AB1205" s="32">
        <f>VLOOKUP(C1205,Relatorios!A$3:B1976,2,0)</f>
        <v>41291</v>
      </c>
      <c r="AC1205" s="49"/>
      <c r="AD1205" s="16" t="str">
        <f>VLOOKUP(B1205,SAOM!B$2:T2746,16,0)</f>
        <v>-</v>
      </c>
      <c r="AE1205" s="59">
        <f t="shared" si="61"/>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6" t="s">
        <v>8162</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 t="shared" si="61"/>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7808</v>
      </c>
      <c r="AA1207" s="16">
        <v>41206</v>
      </c>
      <c r="AB1207" s="32">
        <f>VLOOKUP(C1207,Relatorios!A$3:B1978,2,0)</f>
        <v>41254</v>
      </c>
      <c r="AC1207" s="45"/>
      <c r="AD1207" s="16" t="str">
        <f>VLOOKUP(B1207,SAOM!B$2:T2748,16,0)</f>
        <v>-</v>
      </c>
      <c r="AE1207" s="16">
        <f t="shared" si="61"/>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6" t="s">
        <v>8170</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 t="shared" si="61"/>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6" t="s">
        <v>8173</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 t="shared" si="61"/>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6" t="s">
        <v>6299</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6640</v>
      </c>
      <c r="AA1210" s="59">
        <v>41220</v>
      </c>
      <c r="AB1210" s="32">
        <f>VLOOKUP(C1210,Relatorios!A$3:B1981,2,0)</f>
        <v>41277</v>
      </c>
      <c r="AC1210" s="49"/>
      <c r="AD1210" s="16" t="str">
        <f>VLOOKUP(B1210,SAOM!B$2:T2751,16,0)</f>
        <v>-</v>
      </c>
      <c r="AE1210" s="59">
        <f t="shared" si="61"/>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12317</v>
      </c>
      <c r="M1211" s="52" t="s">
        <v>497</v>
      </c>
      <c r="N1211" s="44" t="s">
        <v>8180</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12506</v>
      </c>
      <c r="AA1211" s="59">
        <v>41255</v>
      </c>
      <c r="AB1211" s="32">
        <f>VLOOKUP(C1211,Relatorios!A$3:B1982,2,0)</f>
        <v>41257</v>
      </c>
      <c r="AC1211" s="49"/>
      <c r="AD1211" s="16" t="str">
        <f>VLOOKUP(B1211,SAOM!B$2:T2752,16,0)</f>
        <v>-</v>
      </c>
      <c r="AE1211" s="59">
        <f t="shared" si="61"/>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0"/>
        <v>41306</v>
      </c>
      <c r="I1212" s="28">
        <v>41284</v>
      </c>
      <c r="J1212" s="52" t="s">
        <v>511</v>
      </c>
      <c r="K1212" s="35" t="str">
        <f>VLOOKUP(B1212,SAOM!B$2:H2753,4,0)</f>
        <v>Aceito</v>
      </c>
      <c r="L1212" s="52" t="s">
        <v>495</v>
      </c>
      <c r="M1212" s="52" t="s">
        <v>497</v>
      </c>
      <c r="N1212" s="106" t="s">
        <v>8185</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13609</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 t="shared" si="61"/>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2" t="s">
        <v>8190</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12317</v>
      </c>
      <c r="M1214" s="12" t="s">
        <v>497</v>
      </c>
      <c r="N1214" s="13" t="s">
        <v>8194</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13214</v>
      </c>
      <c r="AA1214" s="16">
        <v>41261</v>
      </c>
      <c r="AB1214" s="32">
        <f>VLOOKUP(C1214,Relatorios!A$3:B1985,2,0)</f>
        <v>41278</v>
      </c>
      <c r="AC1214" s="45"/>
      <c r="AD1214" s="16" t="str">
        <f>VLOOKUP(B1214,SAOM!B$2:T2755,16,0)</f>
        <v>-</v>
      </c>
      <c r="AE1214" s="16">
        <f t="shared" si="61"/>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6" t="s">
        <v>8199</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12511</v>
      </c>
      <c r="AD1215" s="16" t="str">
        <f>VLOOKUP(B1215,SAOM!B$2:T2756,16,0)</f>
        <v>-</v>
      </c>
      <c r="AE1215" s="59">
        <f t="shared" si="61"/>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8204</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5692</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 t="shared" si="61"/>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2" t="s">
        <v>8207</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5692</v>
      </c>
      <c r="AA1217" s="16">
        <v>41262</v>
      </c>
      <c r="AB1217" s="32">
        <f>VLOOKUP(C1217,Relatorios!A$3:B1988,2,0)</f>
        <v>41291</v>
      </c>
      <c r="AC1217" s="45"/>
      <c r="AD1217" s="16" t="str">
        <f>VLOOKUP(B1217,SAOM!B$2:T2758,16,0)</f>
        <v>-</v>
      </c>
      <c r="AE1217" s="16">
        <f t="shared" si="61"/>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 t="shared" si="60"/>
        <v>41230</v>
      </c>
      <c r="I1218" s="28" t="s">
        <v>497</v>
      </c>
      <c r="J1218" s="52" t="s">
        <v>511</v>
      </c>
      <c r="K1218" s="35" t="str">
        <f>VLOOKUP(B1218,SAOM!B$2:H2759,4,0)</f>
        <v>Aceito</v>
      </c>
      <c r="L1218" s="52" t="s">
        <v>495</v>
      </c>
      <c r="M1218" s="52" t="s">
        <v>497</v>
      </c>
      <c r="N1218" s="106" t="s">
        <v>8212</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 t="shared" si="61"/>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 t="shared" si="61"/>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8219</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9938</v>
      </c>
      <c r="AA1220" s="59">
        <v>41247</v>
      </c>
      <c r="AB1220" s="32" t="str">
        <f>VLOOKUP(C1220,Relatorios!A$3:B1991,2,0)</f>
        <v>Pronto pra ser entregue</v>
      </c>
      <c r="AC1220" s="49"/>
      <c r="AD1220" s="16" t="str">
        <f>VLOOKUP(B1220,SAOM!B$2:T2761,16,0)</f>
        <v>-</v>
      </c>
      <c r="AE1220" s="59">
        <f t="shared" si="61"/>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12389</v>
      </c>
      <c r="K1221" s="37" t="str">
        <f>VLOOKUP(B1221,SAOM!B$2:H2762,4,0)</f>
        <v>Agendado</v>
      </c>
      <c r="L1221" s="12" t="s">
        <v>495</v>
      </c>
      <c r="M1221" s="12" t="s">
        <v>495</v>
      </c>
      <c r="N1221" s="72" t="s">
        <v>8224</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6024</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 t="shared" si="66"/>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12389</v>
      </c>
      <c r="K1223" s="37" t="str">
        <f>VLOOKUP(B1223,SAOM!B$2:H2764,4,0)</f>
        <v>Agendado</v>
      </c>
      <c r="L1223" s="12" t="s">
        <v>495</v>
      </c>
      <c r="M1223" s="12" t="s">
        <v>495</v>
      </c>
      <c r="N1223" s="13" t="s">
        <v>7936</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4472</v>
      </c>
      <c r="AG1223" s="16"/>
      <c r="AH1223" s="51"/>
      <c r="AI1223" s="119"/>
      <c r="AJ1223" s="119"/>
      <c r="AK1223" s="13" t="str">
        <f>VLOOKUP(B1223,SAOM!B$2:U2881,20,0)</f>
        <v>-</v>
      </c>
    </row>
    <row r="1224" spans="1:37" s="255" customFormat="1" ht="15.75" customHeight="1">
      <c r="A1224" s="245">
        <v>4524</v>
      </c>
      <c r="B1224" s="195">
        <v>4524</v>
      </c>
      <c r="C1224" s="195">
        <v>4524</v>
      </c>
      <c r="D1224" s="195" t="str">
        <f>VLOOKUP(B1224,SAOM!B$2:H2881,7,0)</f>
        <v>SES-ENAS-4524</v>
      </c>
      <c r="E1224" s="246">
        <v>41170</v>
      </c>
      <c r="F1224" s="246">
        <f>E1224+45</f>
        <v>41215</v>
      </c>
      <c r="G1224" s="246">
        <f>VLOOKUP(B1224,SAOM!B$2:D2768,3,0)</f>
        <v>41215</v>
      </c>
      <c r="H1224" s="246">
        <f t="shared" si="65"/>
        <v>41230</v>
      </c>
      <c r="I1224" s="246" t="s">
        <v>497</v>
      </c>
      <c r="J1224" s="247" t="s">
        <v>744</v>
      </c>
      <c r="K1224" s="195" t="str">
        <f>VLOOKUP(B1224,SAOM!B$2:H2765,4,0)</f>
        <v>Agendado</v>
      </c>
      <c r="L1224" s="247" t="s">
        <v>495</v>
      </c>
      <c r="M1224" s="247" t="s">
        <v>495</v>
      </c>
      <c r="N1224" s="257" t="s">
        <v>8231</v>
      </c>
      <c r="O1224" s="244" t="str">
        <f>VLOOKUP(N1224,Coordenadas!B$2:C2071,2,0)</f>
        <v>LESTE</v>
      </c>
      <c r="P1224" s="244" t="str">
        <f>VLOOKUP(N1224,Coordenadas!B$2:D2071,3,0)</f>
        <v xml:space="preserve"> 19°37'32.27"S</v>
      </c>
      <c r="Q1224" s="244" t="str">
        <f>VLOOKUP(N1224,Coordenadas!B$2:E2071,4,0)</f>
        <v xml:space="preserve"> 42°13'53.82"O</v>
      </c>
      <c r="R1224" s="195">
        <v>4033</v>
      </c>
      <c r="S1224" s="246">
        <v>41180</v>
      </c>
      <c r="T1224" s="248" t="str">
        <f>VLOOKUP(B1224,SAOM!B$2:M2765,9,0)</f>
        <v>RUBIA MARA MEDEIROS COSTA</v>
      </c>
      <c r="U1224" s="246" t="str">
        <f>VLOOKUP(B1224,SAOM!B$2:N2765,10,0)</f>
        <v>TRAVESSA JOSÉ ARREGUY CAMPOS, nº 58</v>
      </c>
      <c r="V1224" s="248" t="str">
        <f>VLOOKUP(B1224,SAOM!B$2:P2765,12,0)</f>
        <v>(33)3324-6478</v>
      </c>
      <c r="W1224" s="249" t="str">
        <f>VLOOKUP(B1224,SAOM!B$2:O2765,11,0)</f>
        <v>35324-000</v>
      </c>
      <c r="X1224" s="195" t="str">
        <f>VLOOKUP(B1224,SAOM!B$2:Q2765,13,0)</f>
        <v>-</v>
      </c>
      <c r="Y1224" s="246">
        <v>41352</v>
      </c>
      <c r="Z1224" s="258" t="s">
        <v>5283</v>
      </c>
      <c r="AA1224" s="250"/>
      <c r="AB1224" s="251" t="e">
        <f>VLOOKUP(C1224,Relatorios!A$3:B1995,2,0)</f>
        <v>#N/A</v>
      </c>
      <c r="AC1224" s="252"/>
      <c r="AD1224" s="250" t="str">
        <f>VLOOKUP(B1224,SAOM!B$2:T2765,16,0)</f>
        <v>-</v>
      </c>
      <c r="AE1224" s="250">
        <f t="shared" si="66"/>
        <v>90</v>
      </c>
      <c r="AF1224" s="250" t="s">
        <v>4472</v>
      </c>
      <c r="AG1224" s="250"/>
      <c r="AH1224" s="253"/>
      <c r="AI1224" s="254"/>
      <c r="AJ1224" s="254"/>
      <c r="AK1224" s="244"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6" t="s">
        <v>8236</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 t="shared" si="66"/>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2" t="s">
        <v>8239</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6640</v>
      </c>
      <c r="AA1226" s="16">
        <v>41218</v>
      </c>
      <c r="AB1226" s="32">
        <f>VLOOKUP(C1226,Relatorios!A$3:B1997,2,0)</f>
        <v>41277</v>
      </c>
      <c r="AC1226" s="45"/>
      <c r="AD1226" s="16" t="str">
        <f>VLOOKUP(B1226,SAOM!B$2:T2767,16,0)</f>
        <v>-</v>
      </c>
      <c r="AE1226" s="16">
        <f t="shared" si="66"/>
        <v>41308</v>
      </c>
      <c r="AF1226" s="16">
        <v>41277</v>
      </c>
      <c r="AG1226" s="16"/>
      <c r="AH1226" s="274" t="s">
        <v>8931</v>
      </c>
      <c r="AI1226" s="119" t="s">
        <v>14065</v>
      </c>
      <c r="AJ1226" s="119"/>
      <c r="AK1226" s="13" t="str">
        <f>VLOOKUP(B1226,SAOM!B$2:U2884,20,0)</f>
        <v>Não possui</v>
      </c>
    </row>
    <row r="1227" spans="1:37" s="17" customFormat="1" ht="15.75" customHeight="1">
      <c r="A1227" s="43">
        <v>4528</v>
      </c>
      <c r="B1227" s="35">
        <v>4528</v>
      </c>
      <c r="C1227" s="35">
        <v>4528</v>
      </c>
      <c r="D1227" s="37" t="str">
        <f>VLOOKUP(B1227,SAOM!B$2:H2884,7,0)</f>
        <v>SES-FERO-4528</v>
      </c>
      <c r="E1227" s="15">
        <v>41170</v>
      </c>
      <c r="F1227" s="15">
        <f t="shared" si="67"/>
        <v>41215</v>
      </c>
      <c r="G1227" s="15">
        <f>VLOOKUP(B1227,SAOM!B$2:D2771,3,0)</f>
        <v>41215</v>
      </c>
      <c r="H1227" s="15">
        <f t="shared" si="65"/>
        <v>41230</v>
      </c>
      <c r="I1227" s="15" t="s">
        <v>497</v>
      </c>
      <c r="J1227" s="12" t="s">
        <v>511</v>
      </c>
      <c r="K1227" s="37" t="str">
        <f>VLOOKUP(B1227,SAOM!B$2:H2768,4,0)</f>
        <v>Aceito</v>
      </c>
      <c r="L1227" s="12" t="s">
        <v>495</v>
      </c>
      <c r="M1227" s="12" t="s">
        <v>497</v>
      </c>
      <c r="N1227" s="72" t="s">
        <v>8243</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00:20:0e:10:58:bb</v>
      </c>
      <c r="Y1227" s="15">
        <v>41344</v>
      </c>
      <c r="Z1227" s="13" t="s">
        <v>13611</v>
      </c>
      <c r="AA1227" s="16">
        <v>41344</v>
      </c>
      <c r="AB1227" s="32" t="e">
        <f>VLOOKUP(C1227,Relatorios!A$3:B1998,2,0)</f>
        <v>#N/A</v>
      </c>
      <c r="AC1227" s="45"/>
      <c r="AD1227" s="16" t="str">
        <f>VLOOKUP(B1227,SAOM!B$2:T2768,16,0)</f>
        <v>-</v>
      </c>
      <c r="AE1227" s="16">
        <f t="shared" si="66"/>
        <v>41434</v>
      </c>
      <c r="AF1227" s="16" t="s">
        <v>4472</v>
      </c>
      <c r="AG1227" s="16"/>
      <c r="AH1227" s="51"/>
      <c r="AI1227" s="119"/>
      <c r="AJ1227" s="119"/>
      <c r="AK1227" s="13" t="str">
        <f>VLOOKUP(B1227,SAOM!B$2:U2885,20,0)</f>
        <v>Conectado ao modem</v>
      </c>
    </row>
    <row r="1228" spans="1:37" s="61"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6" t="s">
        <v>8249</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6033</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 t="shared" si="66"/>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12317</v>
      </c>
      <c r="M1229" s="52" t="s">
        <v>497</v>
      </c>
      <c r="N1229" s="44" t="s">
        <v>8306</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13069</v>
      </c>
      <c r="AA1229" s="59">
        <v>41255</v>
      </c>
      <c r="AB1229" s="32">
        <f>VLOOKUP(C1229,Relatorios!A$3:B2000,2,0)</f>
        <v>41278</v>
      </c>
      <c r="AC1229" s="49"/>
      <c r="AD1229" s="16" t="str">
        <f>VLOOKUP(B1229,SAOM!B$2:T2770,16,0)</f>
        <v>-</v>
      </c>
      <c r="AE1229" s="59">
        <f t="shared" si="66"/>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6" t="s">
        <v>8311</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f>VLOOKUP(B1230,SAOM!B$2:P2771,12,0)</f>
        <v>3899051303</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 t="shared" si="66"/>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6033</v>
      </c>
      <c r="AA1231" s="59">
        <v>41263</v>
      </c>
      <c r="AB1231" s="32" t="str">
        <f>VLOOKUP(C1231,Relatorios!A$3:B2002,2,0)</f>
        <v>Pendente</v>
      </c>
      <c r="AC1231" s="49" t="s">
        <v>13612</v>
      </c>
      <c r="AD1231" s="59" t="str">
        <f>VLOOKUP(B1231,SAOM!B$2:T2772,16,0)</f>
        <v>-</v>
      </c>
      <c r="AE1231" s="59">
        <f t="shared" si="66"/>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12389</v>
      </c>
      <c r="K1232" s="37" t="str">
        <f>VLOOKUP(B1232,SAOM!B$2:H2773,4,0)</f>
        <v>Agendado</v>
      </c>
      <c r="L1232" s="12" t="s">
        <v>495</v>
      </c>
      <c r="M1232" s="12" t="s">
        <v>495</v>
      </c>
      <c r="N1232" s="72" t="s">
        <v>8318</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6" t="s">
        <v>8318</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 t="shared" si="66"/>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6" t="s">
        <v>8324</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6640</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 t="shared" si="66"/>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2" t="s">
        <v>8324</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6640</v>
      </c>
      <c r="AA1235" s="16">
        <v>41222</v>
      </c>
      <c r="AB1235" s="32">
        <f>VLOOKUP(C1235,Relatorios!A$3:B2006,2,0)</f>
        <v>41291</v>
      </c>
      <c r="AC1235" s="45"/>
      <c r="AD1235" s="16" t="str">
        <f>VLOOKUP(B1235,SAOM!B$2:T2776,16,0)</f>
        <v>-</v>
      </c>
      <c r="AE1235" s="16">
        <f t="shared" si="66"/>
        <v>41312</v>
      </c>
      <c r="AF1235" s="16">
        <v>41327</v>
      </c>
      <c r="AG1235" s="16"/>
      <c r="AH1235" s="51" t="s">
        <v>676</v>
      </c>
      <c r="AI1235" s="119" t="s">
        <v>16257</v>
      </c>
      <c r="AJ1235" s="119" t="s">
        <v>4472</v>
      </c>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2" t="s">
        <v>8324</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6640</v>
      </c>
      <c r="AA1236" s="16">
        <v>41221</v>
      </c>
      <c r="AB1236" s="32">
        <f>VLOOKUP(C1236,Relatorios!A$3:B2007,2,0)</f>
        <v>41277</v>
      </c>
      <c r="AC1236" s="45"/>
      <c r="AD1236" s="16" t="str">
        <f>VLOOKUP(B1236,SAOM!B$2:T2777,16,0)</f>
        <v>-</v>
      </c>
      <c r="AE1236" s="16">
        <f t="shared" si="66"/>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2" t="s">
        <v>8324</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5692</v>
      </c>
      <c r="AA1237" s="16">
        <v>41220</v>
      </c>
      <c r="AB1237" s="32">
        <f>VLOOKUP(C1237,Relatorios!A$3:B2008,2,0)</f>
        <v>41277</v>
      </c>
      <c r="AC1237" s="45"/>
      <c r="AD1237" s="16" t="str">
        <f>VLOOKUP(B1237,SAOM!B$2:T2778,16,0)</f>
        <v>-</v>
      </c>
      <c r="AE1237" s="16">
        <f t="shared" si="66"/>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2" t="s">
        <v>8324</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6640</v>
      </c>
      <c r="AA1238" s="16">
        <v>41220</v>
      </c>
      <c r="AB1238" s="32">
        <f>VLOOKUP(C1238,Relatorios!A$3:B2009,2,0)</f>
        <v>41277</v>
      </c>
      <c r="AC1238" s="45"/>
      <c r="AD1238" s="16" t="str">
        <f>VLOOKUP(B1238,SAOM!B$2:T2779,16,0)</f>
        <v>Regiane 35 9159-9172 (Enfermeira)</v>
      </c>
      <c r="AE1238" s="16">
        <f t="shared" si="66"/>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2" t="s">
        <v>8324</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6640</v>
      </c>
      <c r="AA1239" s="16">
        <v>41221</v>
      </c>
      <c r="AB1239" s="32">
        <f>VLOOKUP(C1239,Relatorios!A$3:B2010,2,0)</f>
        <v>41291</v>
      </c>
      <c r="AC1239" s="45"/>
      <c r="AD1239" s="16" t="str">
        <f>VLOOKUP(B1239,SAOM!B$2:T2780,16,0)</f>
        <v>-</v>
      </c>
      <c r="AE1239" s="16">
        <f t="shared" si="66"/>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7808</v>
      </c>
      <c r="AA1240" s="59">
        <v>41233</v>
      </c>
      <c r="AB1240" s="32">
        <f>VLOOKUP(C1240,Relatorios!A$3:B2011,2,0)</f>
        <v>41277</v>
      </c>
      <c r="AC1240" s="49"/>
      <c r="AD1240" s="16" t="str">
        <f>VLOOKUP(B1240,SAOM!B$2:T2781,16,0)</f>
        <v>-</v>
      </c>
      <c r="AE1240" s="59">
        <f t="shared" si="66"/>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12318</v>
      </c>
      <c r="AA1241" s="16">
        <v>41261</v>
      </c>
      <c r="AB1241" s="32">
        <f>VLOOKUP(C1241,Relatorios!A$3:B2012,2,0)</f>
        <v>41299</v>
      </c>
      <c r="AC1241" s="45"/>
      <c r="AD1241" s="16" t="str">
        <f>VLOOKUP(B1241,SAOM!B$2:T2782,16,0)</f>
        <v>-</v>
      </c>
      <c r="AE1241" s="16">
        <f t="shared" si="66"/>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9710</v>
      </c>
      <c r="AA1242" s="59">
        <v>41232</v>
      </c>
      <c r="AB1242" s="32">
        <f>VLOOKUP(C1242,Relatorios!A$3:B2013,2,0)</f>
        <v>41277</v>
      </c>
      <c r="AC1242" s="49"/>
      <c r="AD1242" s="16" t="str">
        <f>VLOOKUP(B1242,SAOM!B$2:T2783,16,0)</f>
        <v>-</v>
      </c>
      <c r="AE1242" s="59">
        <f t="shared" si="66"/>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12318</v>
      </c>
      <c r="AA1243" s="59">
        <v>41261</v>
      </c>
      <c r="AB1243" s="32">
        <f>VLOOKUP(C1243,Relatorios!A$3:B2014,2,0)</f>
        <v>41299</v>
      </c>
      <c r="AC1243" s="49"/>
      <c r="AD1243" s="59" t="str">
        <f>VLOOKUP(B1243,SAOM!B$2:T2784,16,0)</f>
        <v>-</v>
      </c>
      <c r="AE1243" s="59">
        <f t="shared" si="66"/>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12318</v>
      </c>
      <c r="AA1244" s="16">
        <v>41262</v>
      </c>
      <c r="AB1244" s="32">
        <f>VLOOKUP(C1244,Relatorios!A$3:B2015,2,0)</f>
        <v>41291</v>
      </c>
      <c r="AC1244" s="45"/>
      <c r="AD1244" s="16" t="str">
        <f>VLOOKUP(B1244,SAOM!B$2:T2785,16,0)</f>
        <v>-</v>
      </c>
      <c r="AE1244" s="16">
        <f t="shared" si="66"/>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12389</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2" t="s">
        <v>8362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 t="shared" si="68"/>
        <v>41221</v>
      </c>
      <c r="G1247" s="28">
        <f>VLOOKUP(B1247,SAOM!B$2:D2791,3,0)</f>
        <v>41221</v>
      </c>
      <c r="H1247" s="28">
        <f t="shared" si="65"/>
        <v>41236</v>
      </c>
      <c r="I1247" s="28" t="s">
        <v>497</v>
      </c>
      <c r="J1247" s="52" t="s">
        <v>511</v>
      </c>
      <c r="K1247" s="35" t="str">
        <f>VLOOKUP(B1247,SAOM!B$2:H2788,4,0)</f>
        <v>Aceito</v>
      </c>
      <c r="L1247" s="52" t="s">
        <v>495</v>
      </c>
      <c r="M1247" s="52" t="s">
        <v>497</v>
      </c>
      <c r="N1247" s="106" t="s">
        <v>8185</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13616</v>
      </c>
      <c r="AA1247" s="16">
        <v>41332</v>
      </c>
      <c r="AB1247" s="60" t="e">
        <f>VLOOKUP(C1247,Relatorios!A$3:B2018,2,0)</f>
        <v>#N/A</v>
      </c>
      <c r="AC1247" s="49"/>
      <c r="AD1247" s="59" t="str">
        <f>VLOOKUP(B1247,SAOM!B$2:T2788,16,0)</f>
        <v>-</v>
      </c>
      <c r="AE1247" s="59">
        <f t="shared" si="66"/>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 t="shared" si="68"/>
        <v>41221</v>
      </c>
      <c r="G1248" s="28">
        <f>VLOOKUP(B1248,SAOM!B$2:D2792,3,0)</f>
        <v>41338</v>
      </c>
      <c r="H1248" s="28">
        <f t="shared" si="65"/>
        <v>41236</v>
      </c>
      <c r="I1248" s="28">
        <v>41284</v>
      </c>
      <c r="J1248" s="52" t="s">
        <v>511</v>
      </c>
      <c r="K1248" s="35" t="str">
        <f>VLOOKUP(B1248,SAOM!B$2:H2789,4,0)</f>
        <v>Aceito</v>
      </c>
      <c r="L1248" s="52" t="s">
        <v>495</v>
      </c>
      <c r="M1248" s="52" t="s">
        <v>497</v>
      </c>
      <c r="N1248" s="106" t="s">
        <v>8185</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13616</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 t="shared" si="66"/>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5692</v>
      </c>
      <c r="AA1249" s="59">
        <v>41253</v>
      </c>
      <c r="AB1249" s="32">
        <f>VLOOKUP(C1249,Relatorios!A$3:B2020,2,0)</f>
        <v>41291</v>
      </c>
      <c r="AC1249" s="49"/>
      <c r="AD1249" s="16" t="str">
        <f>VLOOKUP(B1249,SAOM!B$2:T2790,16,0)</f>
        <v>-</v>
      </c>
      <c r="AE1249" s="59">
        <f t="shared" si="66"/>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SES-FERO-4551</v>
      </c>
      <c r="E1250" s="15">
        <v>41176</v>
      </c>
      <c r="F1250" s="15">
        <f t="shared" si="68"/>
        <v>41221</v>
      </c>
      <c r="G1250" s="15">
        <f>VLOOKUP(B1250,SAOM!B$2:D2794,3,0)</f>
        <v>41221</v>
      </c>
      <c r="H1250" s="15">
        <f t="shared" si="65"/>
        <v>41236</v>
      </c>
      <c r="I1250" s="15" t="s">
        <v>497</v>
      </c>
      <c r="J1250" s="12" t="s">
        <v>511</v>
      </c>
      <c r="K1250" s="37" t="str">
        <f>VLOOKUP(B1250,SAOM!B$2:H2791,4,0)</f>
        <v>Aceito</v>
      </c>
      <c r="L1250" s="12" t="s">
        <v>495</v>
      </c>
      <c r="M1250" s="12" t="s">
        <v>497</v>
      </c>
      <c r="N1250" s="72" t="s">
        <v>8243</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00:20:0e:10:57:cc</v>
      </c>
      <c r="Y1250" s="15">
        <v>41346</v>
      </c>
      <c r="Z1250" s="13" t="s">
        <v>13611</v>
      </c>
      <c r="AA1250" s="16">
        <v>41347</v>
      </c>
      <c r="AB1250" s="32" t="e">
        <f>VLOOKUP(C1250,Relatorios!A$3:B2021,2,0)</f>
        <v>#N/A</v>
      </c>
      <c r="AC1250" s="45"/>
      <c r="AD1250" s="16" t="str">
        <f>VLOOKUP(B1250,SAOM!B$2:T2791,16,0)</f>
        <v>-</v>
      </c>
      <c r="AE1250" s="16">
        <f t="shared" si="66"/>
        <v>41437</v>
      </c>
      <c r="AF1250" s="16" t="s">
        <v>4472</v>
      </c>
      <c r="AG1250" s="16"/>
      <c r="AH1250" s="51"/>
      <c r="AI1250" s="119"/>
      <c r="AJ1250" s="119"/>
      <c r="AK1250" s="13" t="str">
        <f>VLOOKUP(B1250,SAOM!B$2:U2908,20,0)</f>
        <v>Conectado ao modem</v>
      </c>
    </row>
    <row r="1251" spans="1:37" s="17" customFormat="1" ht="15.75" customHeight="1">
      <c r="A1251" s="43">
        <v>4552</v>
      </c>
      <c r="B1251" s="35">
        <v>4552</v>
      </c>
      <c r="C1251" s="35">
        <v>4552</v>
      </c>
      <c r="D1251" s="37" t="str">
        <f>VLOOKUP(B1251,SAOM!B$2:H2908,7,0)</f>
        <v>SES-FERO-4552</v>
      </c>
      <c r="E1251" s="15">
        <v>41176</v>
      </c>
      <c r="F1251" s="15">
        <f t="shared" si="68"/>
        <v>41221</v>
      </c>
      <c r="G1251" s="15">
        <f>VLOOKUP(B1251,SAOM!B$2:D2795,3,0)</f>
        <v>41221</v>
      </c>
      <c r="H1251" s="15">
        <f t="shared" si="65"/>
        <v>41236</v>
      </c>
      <c r="I1251" s="15" t="s">
        <v>497</v>
      </c>
      <c r="J1251" s="12" t="s">
        <v>511</v>
      </c>
      <c r="K1251" s="37" t="str">
        <f>VLOOKUP(B1251,SAOM!B$2:H2792,4,0)</f>
        <v>Aceito</v>
      </c>
      <c r="L1251" s="12" t="s">
        <v>495</v>
      </c>
      <c r="M1251" s="12" t="s">
        <v>497</v>
      </c>
      <c r="N1251" s="72" t="s">
        <v>8243</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00:20:0e:10:59:1e</v>
      </c>
      <c r="Y1251" s="15">
        <v>41347</v>
      </c>
      <c r="Z1251" s="13" t="s">
        <v>14180</v>
      </c>
      <c r="AA1251" s="16">
        <v>41347</v>
      </c>
      <c r="AB1251" s="32" t="e">
        <f>VLOOKUP(C1251,Relatorios!A$3:B2022,2,0)</f>
        <v>#N/A</v>
      </c>
      <c r="AC1251" s="45"/>
      <c r="AD1251" s="16" t="str">
        <f>VLOOKUP(B1251,SAOM!B$2:T2792,16,0)</f>
        <v>-</v>
      </c>
      <c r="AE1251" s="16">
        <f t="shared" si="66"/>
        <v>41437</v>
      </c>
      <c r="AF1251" s="16" t="s">
        <v>4472</v>
      </c>
      <c r="AG1251" s="16"/>
      <c r="AH1251" s="51"/>
      <c r="AI1251" s="119"/>
      <c r="AJ1251" s="119"/>
      <c r="AK1251" s="13" t="str">
        <f>VLOOKUP(B1251,SAOM!B$2:U2909,20,0)</f>
        <v>Modem.</v>
      </c>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2" t="s">
        <v>8243</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4472</v>
      </c>
      <c r="AG1252" s="16"/>
      <c r="AH1252" s="51"/>
      <c r="AI1252" s="119"/>
      <c r="AJ1252" s="119"/>
      <c r="AK1252" s="13" t="str">
        <f>VLOOKUP(B1252,SAOM!B$2:U2910,20,0)</f>
        <v>-</v>
      </c>
    </row>
    <row r="1253" spans="1:37" s="61" customFormat="1" ht="15.75" customHeight="1">
      <c r="A1253" s="43">
        <v>4554</v>
      </c>
      <c r="B1253" s="35">
        <v>4554</v>
      </c>
      <c r="C1253" s="195">
        <v>4554</v>
      </c>
      <c r="D1253" s="35" t="str">
        <f>VLOOKUP(B1253,SAOM!B$2:H2910,7,0)</f>
        <v>SES-FERO-4554</v>
      </c>
      <c r="E1253" s="28">
        <v>41176</v>
      </c>
      <c r="F1253" s="28">
        <v>41222</v>
      </c>
      <c r="G1253" s="28">
        <f>VLOOKUP(B1253,SAOM!B$2:D2797,3,0)</f>
        <v>41222</v>
      </c>
      <c r="H1253" s="28">
        <f t="shared" si="65"/>
        <v>41237</v>
      </c>
      <c r="I1253" s="28">
        <v>41192</v>
      </c>
      <c r="J1253" s="52" t="s">
        <v>511</v>
      </c>
      <c r="K1253" s="35" t="str">
        <f>VLOOKUP(B1253,SAOM!B$2:H2794,4,0)</f>
        <v>Aceito</v>
      </c>
      <c r="L1253" s="52" t="s">
        <v>495</v>
      </c>
      <c r="M1253" s="52" t="s">
        <v>497</v>
      </c>
      <c r="N1253" s="106" t="s">
        <v>8243</v>
      </c>
      <c r="O1253" s="44" t="str">
        <f>VLOOKUP(N1253,Coordenadas!B$2:C2100,2,0)</f>
        <v>SUDESTE</v>
      </c>
      <c r="P1253" s="44" t="str">
        <f>VLOOKUP(N1253,Coordenadas!B$2:D2100,3,0)</f>
        <v xml:space="preserve"> 20°43'36.80"S</v>
      </c>
      <c r="Q1253" s="44" t="str">
        <f>VLOOKUP(N1253,Coordenadas!B$2:E2100,4,0)</f>
        <v xml:space="preserve"> 42°16'46.47"O</v>
      </c>
      <c r="R1253" s="35">
        <v>4033</v>
      </c>
      <c r="S1253" s="28">
        <v>41296</v>
      </c>
      <c r="T1253" s="58" t="str">
        <f>VLOOKUP(B1253,SAOM!B$2:M2794,9,0)</f>
        <v>Fabiano de Assis Soares</v>
      </c>
      <c r="U1253" s="28" t="str">
        <f>VLOOKUP(B1253,SAOM!B$2:N2794,10,0)</f>
        <v>Rua Estrada São Pedro S/N - Cidade Nova</v>
      </c>
      <c r="V1253" s="58" t="str">
        <f>VLOOKUP(B1253,SAOM!B$2:P2794,12,0)</f>
        <v>(32 )3742 -1686</v>
      </c>
      <c r="W1253" s="180" t="str">
        <f>VLOOKUP(B1253,SAOM!B$2:O2794,11,0)</f>
        <v>36815-000</v>
      </c>
      <c r="X1253" s="35" t="str">
        <f>VLOOKUP(B1253,SAOM!B$2:Q2794,13,0)</f>
        <v>00:20:0e:10:56:5d</v>
      </c>
      <c r="Y1253" s="28">
        <v>41345</v>
      </c>
      <c r="Z1253" s="44" t="s">
        <v>14180</v>
      </c>
      <c r="AA1253" s="59">
        <v>41345</v>
      </c>
      <c r="AB1253" s="60" t="e">
        <f>VLOOKUP(C1253,Relatorios!A$3:B2024,2,0)</f>
        <v>#N/A</v>
      </c>
      <c r="AC1253" s="49"/>
      <c r="AD1253" s="59"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9">
        <f t="shared" si="66"/>
        <v>41435</v>
      </c>
      <c r="AF1253" s="59" t="s">
        <v>4472</v>
      </c>
      <c r="AG1253" s="59"/>
      <c r="AH1253" s="186"/>
      <c r="AI1253" s="120"/>
      <c r="AJ1253" s="120"/>
      <c r="AK1253" s="44" t="str">
        <f>VLOOKUP(B1253,SAOM!B$2:U2911,20,0)</f>
        <v>Modem.</v>
      </c>
    </row>
    <row r="1254" spans="1:37" s="17" customFormat="1" ht="15.75" customHeight="1">
      <c r="A1254" s="43">
        <v>4555</v>
      </c>
      <c r="B1254" s="35">
        <v>4555</v>
      </c>
      <c r="C1254" s="35">
        <v>4555</v>
      </c>
      <c r="D1254" s="37" t="str">
        <f>VLOOKUP(B1254,SAOM!B$2:H2911,7,0)</f>
        <v>SES-FERO-4555</v>
      </c>
      <c r="E1254" s="15">
        <v>41176</v>
      </c>
      <c r="F1254" s="15">
        <f>E1254+45</f>
        <v>41221</v>
      </c>
      <c r="G1254" s="15">
        <f>VLOOKUP(B1254,SAOM!B$2:D2798,3,0)</f>
        <v>41221</v>
      </c>
      <c r="H1254" s="15">
        <f t="shared" si="65"/>
        <v>41236</v>
      </c>
      <c r="I1254" s="15" t="s">
        <v>497</v>
      </c>
      <c r="J1254" s="12" t="s">
        <v>511</v>
      </c>
      <c r="K1254" s="37" t="str">
        <f>VLOOKUP(B1254,SAOM!B$2:H2795,4,0)</f>
        <v>Aceito</v>
      </c>
      <c r="L1254" s="12" t="s">
        <v>495</v>
      </c>
      <c r="M1254" s="12" t="s">
        <v>497</v>
      </c>
      <c r="N1254" s="72" t="s">
        <v>8243</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00:20:0E:10:57:9C</v>
      </c>
      <c r="Y1254" s="15">
        <v>41347</v>
      </c>
      <c r="Z1254" s="13" t="s">
        <v>13616</v>
      </c>
      <c r="AA1254" s="16">
        <v>41347</v>
      </c>
      <c r="AB1254" s="32" t="e">
        <f>VLOOKUP(C1254,Relatorios!A$3:B2025,2,0)</f>
        <v>#N/A</v>
      </c>
      <c r="AC1254" s="45"/>
      <c r="AD1254" s="16" t="str">
        <f>VLOOKUP(B1254,SAOM!B$2:T2795,16,0)</f>
        <v>-</v>
      </c>
      <c r="AE1254" s="16">
        <f t="shared" si="66"/>
        <v>41437</v>
      </c>
      <c r="AF1254" s="16" t="s">
        <v>4472</v>
      </c>
      <c r="AG1254" s="16"/>
      <c r="AH1254" s="51"/>
      <c r="AI1254" s="119"/>
      <c r="AJ1254" s="119"/>
      <c r="AK1254" s="13" t="str">
        <f>VLOOKUP(B1254,SAOM!B$2:U2912,20,0)</f>
        <v>Vai deixar conectado no modem.</v>
      </c>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756</v>
      </c>
      <c r="K1255" s="37" t="str">
        <f>VLOOKUP(B1255,SAOM!B$2:H2796,4,0)</f>
        <v>Paralisado</v>
      </c>
      <c r="L1255" s="12" t="s">
        <v>495</v>
      </c>
      <c r="M1255" s="12" t="s">
        <v>495</v>
      </c>
      <c r="N1255" s="72" t="s">
        <v>8243</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6">
        <f t="shared" si="66"/>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SES-FERO-4557</v>
      </c>
      <c r="E1256" s="15">
        <v>41176</v>
      </c>
      <c r="F1256" s="15">
        <f>E1256+45</f>
        <v>41221</v>
      </c>
      <c r="G1256" s="15">
        <f>VLOOKUP(B1256,SAOM!B$2:D2800,3,0)</f>
        <v>41221</v>
      </c>
      <c r="H1256" s="15">
        <f t="shared" si="65"/>
        <v>41236</v>
      </c>
      <c r="I1256" s="15" t="s">
        <v>497</v>
      </c>
      <c r="J1256" s="12" t="s">
        <v>511</v>
      </c>
      <c r="K1256" s="37" t="str">
        <f>VLOOKUP(B1256,SAOM!B$2:H2797,4,0)</f>
        <v>Aceito</v>
      </c>
      <c r="L1256" s="12" t="s">
        <v>495</v>
      </c>
      <c r="M1256" s="12" t="s">
        <v>497</v>
      </c>
      <c r="N1256" s="72" t="s">
        <v>8243</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00:20:0e:10:58:a9</v>
      </c>
      <c r="Y1256" s="15">
        <v>41345</v>
      </c>
      <c r="Z1256" s="13" t="s">
        <v>16194</v>
      </c>
      <c r="AA1256" s="59">
        <v>41345</v>
      </c>
      <c r="AB1256" s="32" t="e">
        <f>VLOOKUP(C1256,Relatorios!A$3:B2027,2,0)</f>
        <v>#N/A</v>
      </c>
      <c r="AC1256" s="45"/>
      <c r="AD1256" s="16" t="str">
        <f>VLOOKUP(B1256,SAOM!B$2:T2797,16,0)</f>
        <v>-</v>
      </c>
      <c r="AE1256" s="16">
        <f t="shared" si="66"/>
        <v>41435</v>
      </c>
      <c r="AF1256" s="16" t="s">
        <v>4472</v>
      </c>
      <c r="AG1256" s="16"/>
      <c r="AH1256" s="51"/>
      <c r="AI1256" s="119"/>
      <c r="AJ1256" s="119"/>
      <c r="AK1256" s="13" t="str">
        <f>VLOOKUP(B1256,SAOM!B$2:U2914,20,0)</f>
        <v>Conectado ao modem</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8388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12318</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 t="shared" si="66"/>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8388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12318</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 t="shared" si="66"/>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2" t="s">
        <v>8394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2" t="s">
        <v>8394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8400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9938</v>
      </c>
      <c r="AA1261" s="16">
        <v>41248</v>
      </c>
      <c r="AB1261" s="32" t="str">
        <f>VLOOKUP(C1261,Relatorios!A$3:B2032,2,0)</f>
        <v>Pendente</v>
      </c>
      <c r="AC1261" s="45"/>
      <c r="AD1261" s="16" t="str">
        <f>VLOOKUP(B1261,SAOM!B$2:T2802,16,0)</f>
        <v>-</v>
      </c>
      <c r="AE1261" s="16">
        <f t="shared" si="66"/>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8400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9938</v>
      </c>
      <c r="AA1262" s="16">
        <v>41249</v>
      </c>
      <c r="AB1262" s="32" t="str">
        <f>VLOOKUP(C1262,Relatorios!A$3:B2033,2,0)</f>
        <v>Pendente</v>
      </c>
      <c r="AC1262" s="45"/>
      <c r="AD1262" s="16" t="str">
        <f>VLOOKUP(B1262,SAOM!B$2:T2803,16,0)</f>
        <v>-</v>
      </c>
      <c r="AE1262" s="16">
        <f t="shared" si="66"/>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8400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9938</v>
      </c>
      <c r="AA1263" s="16">
        <v>41249</v>
      </c>
      <c r="AB1263" s="32" t="str">
        <f>VLOOKUP(C1263,Relatorios!A$3:B2034,2,0)</f>
        <v>Pendente</v>
      </c>
      <c r="AC1263" s="45"/>
      <c r="AD1263" s="16" t="str">
        <f>VLOOKUP(B1263,SAOM!B$2:T2804,16,0)</f>
        <v>-</v>
      </c>
      <c r="AE1263" s="16">
        <f t="shared" si="66"/>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6" t="s">
        <v>8407</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5692</v>
      </c>
      <c r="AA1264" s="59">
        <v>41207</v>
      </c>
      <c r="AB1264" s="32">
        <f>VLOOKUP(C1264,Relatorios!A$3:B2035,2,0)</f>
        <v>41254</v>
      </c>
      <c r="AC1264" s="49"/>
      <c r="AD1264" s="16" t="str">
        <f>VLOOKUP(B1264,SAOM!B$2:T2805,16,0)</f>
        <v>-</v>
      </c>
      <c r="AE1264" s="59">
        <f t="shared" si="66"/>
        <v>41297</v>
      </c>
      <c r="AF1264" s="59">
        <v>41278</v>
      </c>
      <c r="AG1264" s="59" t="s">
        <v>14076</v>
      </c>
      <c r="AH1264" s="186" t="s">
        <v>495</v>
      </c>
      <c r="AI1264" s="120" t="s">
        <v>14105</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 t="shared" si="69"/>
        <v>41221</v>
      </c>
      <c r="G1265" s="15">
        <f>VLOOKUP(B1265,SAOM!B$2:D2809,3,0)</f>
        <v>41221</v>
      </c>
      <c r="H1265" s="199">
        <f t="shared" si="65"/>
        <v>41236</v>
      </c>
      <c r="I1265" s="199" t="s">
        <v>497</v>
      </c>
      <c r="J1265" s="200" t="s">
        <v>511</v>
      </c>
      <c r="K1265" s="37" t="str">
        <f>VLOOKUP(B1265,SAOM!B$2:H2806,4,0)</f>
        <v>Aceito</v>
      </c>
      <c r="L1265" s="12" t="s">
        <v>495</v>
      </c>
      <c r="M1265" s="200" t="s">
        <v>497</v>
      </c>
      <c r="N1265" s="207" t="s">
        <v>8407</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5692</v>
      </c>
      <c r="AA1265" s="201">
        <v>41206</v>
      </c>
      <c r="AB1265" s="32">
        <f>VLOOKUP(C1265,Relatorios!A$3:B2036,2,0)</f>
        <v>41254</v>
      </c>
      <c r="AC1265" s="203"/>
      <c r="AD1265" s="16" t="str">
        <f>VLOOKUP(B1265,SAOM!B$2:T2806,16,0)</f>
        <v>-</v>
      </c>
      <c r="AE1265" s="201">
        <f t="shared" si="66"/>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6" t="s">
        <v>8407</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5692</v>
      </c>
      <c r="AA1266" s="59">
        <v>41206</v>
      </c>
      <c r="AB1266" s="32">
        <f>VLOOKUP(C1266,Relatorios!A$3:B2037,2,0)</f>
        <v>41299</v>
      </c>
      <c r="AC1266" s="49"/>
      <c r="AD1266" s="16" t="str">
        <f>VLOOKUP(B1266,SAOM!B$2:T2807,16,0)</f>
        <v>-</v>
      </c>
      <c r="AE1266" s="59">
        <f t="shared" si="66"/>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6" t="s">
        <v>8407</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6640</v>
      </c>
      <c r="AA1267" s="59">
        <v>41207</v>
      </c>
      <c r="AB1267" s="32">
        <f>VLOOKUP(C1267,Relatorios!A$3:B2038,2,0)</f>
        <v>41254</v>
      </c>
      <c r="AC1267" s="49"/>
      <c r="AD1267" s="16" t="str">
        <f>VLOOKUP(B1267,SAOM!B$2:T2808,16,0)</f>
        <v>-</v>
      </c>
      <c r="AE1267" s="59">
        <f t="shared" si="66"/>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2" t="s">
        <v>8407</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5692</v>
      </c>
      <c r="AA1268" s="16">
        <v>41205</v>
      </c>
      <c r="AB1268" s="32">
        <f>VLOOKUP(C1268,Relatorios!A$3:B2039,2,0)</f>
        <v>41254</v>
      </c>
      <c r="AC1268" s="45"/>
      <c r="AD1268" s="16" t="str">
        <f>VLOOKUP(B1268,SAOM!B$2:T2809,16,0)</f>
        <v>-</v>
      </c>
      <c r="AE1268" s="16">
        <f t="shared" si="66"/>
        <v>41295</v>
      </c>
      <c r="AF1268" s="16">
        <v>41288</v>
      </c>
      <c r="AG1268" s="16" t="s">
        <v>14117</v>
      </c>
      <c r="AH1268" s="51" t="s">
        <v>495</v>
      </c>
      <c r="AI1268" s="119" t="s">
        <v>14594</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2" t="s">
        <v>8439</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2" t="s">
        <v>8439</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 t="shared" si="66"/>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2" t="s">
        <v>8439</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 t="shared" si="66"/>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6" t="s">
        <v>6815</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13072</v>
      </c>
      <c r="AA1272" s="59">
        <v>41261</v>
      </c>
      <c r="AB1272" s="32">
        <f>VLOOKUP(C1272,Relatorios!A$3:B2043,2,0)</f>
        <v>41291</v>
      </c>
      <c r="AC1272" s="49"/>
      <c r="AD1272" s="59" t="str">
        <f>VLOOKUP(B1272,SAOM!B$2:T2813,16,0)</f>
        <v>-</v>
      </c>
      <c r="AE1272" s="59">
        <f t="shared" si="66"/>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2" t="s">
        <v>8563</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66"/>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8400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9938</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 t="shared" si="66"/>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12317</v>
      </c>
      <c r="M1275" s="52" t="s">
        <v>497</v>
      </c>
      <c r="N1275" s="44" t="s">
        <v>8564</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12506</v>
      </c>
      <c r="AA1275" s="59">
        <v>41256</v>
      </c>
      <c r="AB1275" s="32">
        <v>41628</v>
      </c>
      <c r="AC1275" s="49"/>
      <c r="AD1275" s="59" t="str">
        <f>VLOOKUP(B1275,SAOM!B$2:T2816,16,0)</f>
        <v>-</v>
      </c>
      <c r="AE1275" s="59">
        <f t="shared" si="66"/>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2" t="s">
        <v>8565</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66"/>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2" t="s">
        <v>8566</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2" t="s">
        <v>8567</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12389</v>
      </c>
      <c r="K1279" s="37" t="str">
        <f>VLOOKUP(B1279,SAOM!B$2:H2820,4,0)</f>
        <v>Agendado</v>
      </c>
      <c r="L1279" s="12" t="s">
        <v>495</v>
      </c>
      <c r="M1279" s="12" t="s">
        <v>495</v>
      </c>
      <c r="N1279" s="72" t="s">
        <v>8568</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6" t="s">
        <v>8569</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9956</v>
      </c>
      <c r="AA1280" s="59">
        <v>41242</v>
      </c>
      <c r="AB1280" s="32">
        <f>VLOOKUP(C1280,Relatorios!A$3:B2051,2,0)</f>
        <v>41299</v>
      </c>
      <c r="AC1280" s="49"/>
      <c r="AD1280" s="16" t="str">
        <f>VLOOKUP(B1280,SAOM!B$2:T2821,16,0)</f>
        <v>-</v>
      </c>
      <c r="AE1280" s="59">
        <f t="shared" si="66"/>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6024</v>
      </c>
      <c r="AA1281" s="16">
        <v>41264</v>
      </c>
      <c r="AB1281" s="32" t="str">
        <f>VLOOKUP(C1281,Relatorios!A$3:B2052,2,0)</f>
        <v>Pendente</v>
      </c>
      <c r="AC1281" s="45"/>
      <c r="AD1281" s="16" t="str">
        <f>VLOOKUP(B1281,SAOM!B$2:T2822,16,0)</f>
        <v>-</v>
      </c>
      <c r="AE1281" s="16">
        <f t="shared" si="66"/>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8850</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9587</v>
      </c>
      <c r="AA1283" s="59">
        <v>41242</v>
      </c>
      <c r="AB1283" s="32">
        <f>VLOOKUP(C1283,Relatorios!A$3:B2054,2,0)</f>
        <v>41291</v>
      </c>
      <c r="AC1283" s="49"/>
      <c r="AD1283" s="16" t="str">
        <f>VLOOKUP(B1283,SAOM!B$2:T2824,16,0)</f>
        <v>-</v>
      </c>
      <c r="AE1283" s="59">
        <f t="shared" si="66"/>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9587</v>
      </c>
      <c r="AA1284" s="59">
        <v>41242</v>
      </c>
      <c r="AB1284" s="32">
        <f>VLOOKUP(C1284,Relatorios!A$3:B2055,2,0)</f>
        <v>41291</v>
      </c>
      <c r="AC1284" s="49"/>
      <c r="AD1284" s="16" t="str">
        <f>VLOOKUP(B1284,SAOM!B$2:T2825,16,0)</f>
        <v>-</v>
      </c>
      <c r="AE1284" s="59">
        <f t="shared" si="66"/>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6" t="s">
        <v>8570</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14180</v>
      </c>
      <c r="AA1285" s="59">
        <v>41285</v>
      </c>
      <c r="AB1285" s="32">
        <f>VLOOKUP(C1285,Relatorios!A$3:B2056,2,0)</f>
        <v>41299</v>
      </c>
      <c r="AC1285" s="49"/>
      <c r="AD1285" s="59" t="str">
        <f>VLOOKUP(B1285,SAOM!B$2:T2826,16,0)</f>
        <v>10/01/2013 10:35:27 	Hernan Martins Alves 	Não consegue contato com a localidade.   	Pendência Ativação</v>
      </c>
      <c r="AE1285" s="59">
        <f t="shared" ref="AE1285:AE1348" si="72">AA1285+90</f>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6" t="s">
        <v>8570</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15379</v>
      </c>
      <c r="AA1286" s="59">
        <v>41310</v>
      </c>
      <c r="AB1286" s="60">
        <f>VLOOKUP(C1286,Relatorios!A$3:B2057,2,0)</f>
        <v>41337</v>
      </c>
      <c r="AC1286" s="49"/>
      <c r="AD1286" s="59" t="str">
        <f>VLOOKUP(B1286,SAOM!B$2:T2827,16,0)</f>
        <v>10/01/2013 10:36:55 	Hernan Martins Alves 	Não consegue contato com a localidade.   	Pendência Ativação</v>
      </c>
      <c r="AE1286" s="59">
        <f t="shared" si="72"/>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11915</v>
      </c>
      <c r="AA1287" s="16">
        <v>41255</v>
      </c>
      <c r="AB1287" s="32" t="str">
        <f>VLOOKUP(C1287,Relatorios!A$3:B2058,2,0)</f>
        <v>Pendente</v>
      </c>
      <c r="AC1287" s="45"/>
      <c r="AD1287" s="16" t="str">
        <f>VLOOKUP(B1287,SAOM!B$2:T2828,16,0)</f>
        <v>-</v>
      </c>
      <c r="AE1287" s="16">
        <f t="shared" si="72"/>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14113</v>
      </c>
      <c r="AA1288" s="59">
        <v>41256</v>
      </c>
      <c r="AB1288" s="32" t="str">
        <f>VLOOKUP(C1288,Relatorios!A$3:B2059,2,0)</f>
        <v>Pendente</v>
      </c>
      <c r="AC1288" s="49"/>
      <c r="AD1288" s="16" t="str">
        <f>VLOOKUP(B1288,SAOM!B$2:T2829,16,0)</f>
        <v>-</v>
      </c>
      <c r="AE1288" s="59">
        <f t="shared" si="72"/>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13072</v>
      </c>
      <c r="AA1289" s="16">
        <v>41255</v>
      </c>
      <c r="AB1289" s="32" t="str">
        <f>VLOOKUP(C1289,Relatorios!A$3:B2060,2,0)</f>
        <v>Pendente</v>
      </c>
      <c r="AC1289" s="45"/>
      <c r="AD1289" s="16" t="str">
        <f>VLOOKUP(B1289,SAOM!B$2:T2830,16,0)</f>
        <v>-</v>
      </c>
      <c r="AE1289" s="16">
        <f t="shared" si="72"/>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9938</v>
      </c>
      <c r="AA1290" s="16">
        <v>41255</v>
      </c>
      <c r="AB1290" s="32" t="str">
        <f>VLOOKUP(C1290,Relatorios!A$3:B2061,2,0)</f>
        <v>Pendente</v>
      </c>
      <c r="AC1290" s="45"/>
      <c r="AD1290" s="16" t="str">
        <f>VLOOKUP(B1290,SAOM!B$2:T2831,16,0)</f>
        <v>-</v>
      </c>
      <c r="AE1290" s="16">
        <f t="shared" si="72"/>
        <v>41345</v>
      </c>
      <c r="AF1290" s="16" t="s">
        <v>4472</v>
      </c>
      <c r="AG1290" s="16"/>
      <c r="AH1290" s="51"/>
      <c r="AI1290" s="119"/>
      <c r="AJ1290" s="119"/>
      <c r="AK1290" s="13" t="str">
        <f>VLOOKUP(B1290,SAOM!B$2:U2948,20,0)</f>
        <v>Conectado ao modem</v>
      </c>
    </row>
    <row r="1291" spans="1:37" s="61" customFormat="1" ht="15.75" customHeight="1">
      <c r="A1291" s="43">
        <v>4559</v>
      </c>
      <c r="B1291" s="35">
        <v>4559</v>
      </c>
      <c r="C1291" s="195">
        <v>4559</v>
      </c>
      <c r="D1291" s="35" t="str">
        <f>VLOOKUP(B1291,SAOM!B$2:H2948,7,0)</f>
        <v>SES-FERO-4559</v>
      </c>
      <c r="E1291" s="28">
        <v>41183</v>
      </c>
      <c r="F1291" s="28">
        <f t="shared" si="73"/>
        <v>41228</v>
      </c>
      <c r="G1291" s="28">
        <f>VLOOKUP(B1291,SAOM!B$2:D2835,3,0)</f>
        <v>41228</v>
      </c>
      <c r="H1291" s="28">
        <f t="shared" si="71"/>
        <v>41243</v>
      </c>
      <c r="I1291" s="28" t="s">
        <v>497</v>
      </c>
      <c r="J1291" s="52" t="s">
        <v>511</v>
      </c>
      <c r="K1291" s="35" t="str">
        <f>VLOOKUP(B1291,SAOM!B$2:H2832,4,0)</f>
        <v>Aceito</v>
      </c>
      <c r="L1291" s="52" t="s">
        <v>495</v>
      </c>
      <c r="M1291" s="52" t="s">
        <v>497</v>
      </c>
      <c r="N1291" s="106" t="s">
        <v>8243</v>
      </c>
      <c r="O1291" s="44" t="str">
        <f>VLOOKUP(N1291,Coordenadas!B$2:C2138,2,0)</f>
        <v>SUDESTE</v>
      </c>
      <c r="P1291" s="44" t="str">
        <f>VLOOKUP(N1291,Coordenadas!B$2:D2138,3,0)</f>
        <v xml:space="preserve"> 20°43'36.80"S</v>
      </c>
      <c r="Q1291" s="44" t="str">
        <f>VLOOKUP(N1291,Coordenadas!B$2:E2138,4,0)</f>
        <v xml:space="preserve"> 42°16'46.47"O</v>
      </c>
      <c r="R1291" s="35">
        <v>4033</v>
      </c>
      <c r="S1291" s="28">
        <v>41197</v>
      </c>
      <c r="T1291" s="58" t="str">
        <f>VLOOKUP(B1291,SAOM!B$2:M2832,9,0)</f>
        <v xml:space="preserve">Antonio Carlos Ferreira Pinheiro </v>
      </c>
      <c r="U1291" s="28" t="str">
        <f>VLOOKUP(B1291,SAOM!B$2:N2832,10,0)</f>
        <v>Rua Maria Amelia de Souza Pedrosa - centro</v>
      </c>
      <c r="V1291" s="58" t="str">
        <f>VLOOKUP(B1291,SAOM!B$2:P2832,12,0)</f>
        <v>32 37421164</v>
      </c>
      <c r="W1291" s="180" t="str">
        <f>VLOOKUP(B1291,SAOM!B$2:O2832,11,0)</f>
        <v>36815-000</v>
      </c>
      <c r="X1291" s="35" t="str">
        <f>VLOOKUP(B1291,SAOM!B$2:Q2832,13,0)</f>
        <v>00:20:0e:10:59:2f</v>
      </c>
      <c r="Y1291" s="28">
        <v>41345</v>
      </c>
      <c r="Z1291" s="44" t="s">
        <v>14180</v>
      </c>
      <c r="AA1291" s="28">
        <v>41345</v>
      </c>
      <c r="AB1291" s="60" t="e">
        <f>VLOOKUP(C1291,Relatorios!A$3:B2062,2,0)</f>
        <v>#N/A</v>
      </c>
      <c r="AC1291" s="49"/>
      <c r="AD1291" s="59" t="str">
        <f>VLOOKUP(B1291,SAOM!B$2:T2832,16,0)</f>
        <v>-</v>
      </c>
      <c r="AE1291" s="59">
        <f t="shared" si="72"/>
        <v>41435</v>
      </c>
      <c r="AF1291" s="59" t="s">
        <v>4472</v>
      </c>
      <c r="AG1291" s="59"/>
      <c r="AH1291" s="186"/>
      <c r="AI1291" s="120"/>
      <c r="AJ1291" s="120"/>
      <c r="AK1291" s="44" t="str">
        <f>VLOOKUP(B1291,SAOM!B$2:U2949,20,0)</f>
        <v>Modem.</v>
      </c>
    </row>
    <row r="1292" spans="1:37" s="61"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8734</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6543</v>
      </c>
      <c r="AA1292" s="59">
        <v>41236</v>
      </c>
      <c r="AB1292" s="32">
        <f>VLOOKUP(C1292,Relatorios!A$3:B2063,2,0)</f>
        <v>41291</v>
      </c>
      <c r="AC1292" s="49"/>
      <c r="AD1292" s="16" t="str">
        <f>VLOOKUP(B1292,SAOM!B$2:T2833,16,0)</f>
        <v>-</v>
      </c>
      <c r="AE1292" s="59">
        <f t="shared" si="72"/>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 t="shared" si="72"/>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Aceito</v>
      </c>
      <c r="L1294" s="12" t="s">
        <v>495</v>
      </c>
      <c r="M1294" s="12" t="s">
        <v>497</v>
      </c>
      <c r="N1294" s="72" t="s">
        <v>7123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9761</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2" t="s">
        <v>8743</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2" t="s">
        <v>8748</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9665</v>
      </c>
      <c r="AA1296" s="16">
        <v>41261</v>
      </c>
      <c r="AB1296" s="32">
        <f>VLOOKUP(C1296,Relatorios!A$3:B2067,2,0)</f>
        <v>41299</v>
      </c>
      <c r="AC1296" s="45"/>
      <c r="AD1296" s="16" t="str">
        <f>VLOOKUP(B1296,SAOM!B$2:T2837,16,0)</f>
        <v>-</v>
      </c>
      <c r="AE1296" s="16">
        <f t="shared" si="72"/>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2" t="s">
        <v>7880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6" t="s">
        <v>8754</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 t="shared" si="72"/>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12389</v>
      </c>
      <c r="K1299" s="37" t="str">
        <f>VLOOKUP(B1299,SAOM!B$2:H2840,4,0)</f>
        <v>Agendado</v>
      </c>
      <c r="L1299" s="12" t="s">
        <v>495</v>
      </c>
      <c r="M1299" s="12" t="s">
        <v>495</v>
      </c>
      <c r="N1299" s="72" t="s">
        <v>8759</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2" t="s">
        <v>8762</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 t="shared" si="72"/>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c r="M1301" s="12"/>
      <c r="N1301" s="72" t="s">
        <v>8766</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39478-000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4472</v>
      </c>
      <c r="AG1301" s="16"/>
      <c r="AH1301" s="51" t="s">
        <v>8930</v>
      </c>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6" t="s">
        <v>8770</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6024</v>
      </c>
      <c r="AA1302" s="59">
        <v>41246</v>
      </c>
      <c r="AB1302" s="32" t="str">
        <f>VLOOKUP(C1302,Relatorios!A$3:B2073,2,0)</f>
        <v>Pendente</v>
      </c>
      <c r="AC1302" s="49"/>
      <c r="AD1302" s="16" t="str">
        <f>VLOOKUP(B1302,SAOM!B$2:T2843,16,0)</f>
        <v>-</v>
      </c>
      <c r="AE1302" s="59">
        <f t="shared" si="72"/>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2" t="s">
        <v>7115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2" t="s">
        <v>8777</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6" t="s">
        <v>8782</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7849</v>
      </c>
      <c r="AA1305" s="59">
        <v>41248</v>
      </c>
      <c r="AB1305" s="32">
        <f>VLOOKUP(C1305,Relatorios!A$3:B2076,2,0)</f>
        <v>41277</v>
      </c>
      <c r="AC1305" s="49"/>
      <c r="AD1305" s="16" t="str">
        <f>VLOOKUP(B1305,SAOM!B$2:T2846,16,0)</f>
        <v>-</v>
      </c>
      <c r="AE1305" s="59">
        <f t="shared" si="72"/>
        <v>41338</v>
      </c>
      <c r="AF1305" s="59">
        <v>41327</v>
      </c>
      <c r="AG1305" s="59"/>
      <c r="AH1305" s="256" t="s">
        <v>8931</v>
      </c>
      <c r="AI1305" s="120" t="s">
        <v>16256</v>
      </c>
      <c r="AJ1305" s="120" t="s">
        <v>4472</v>
      </c>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6" t="s">
        <v>8787</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6640</v>
      </c>
      <c r="AA1306" s="59">
        <v>41235</v>
      </c>
      <c r="AB1306" s="32">
        <f>VLOOKUP(C1306,Relatorios!A$3:B2077,2,0)</f>
        <v>41291</v>
      </c>
      <c r="AC1306" s="49"/>
      <c r="AD1306" s="16" t="str">
        <f>VLOOKUP(B1306,SAOM!B$2:T2847,16,0)</f>
        <v>-</v>
      </c>
      <c r="AE1306" s="59">
        <f t="shared" si="72"/>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12317</v>
      </c>
      <c r="M1307" s="12" t="s">
        <v>497</v>
      </c>
      <c r="N1307" s="13" t="s">
        <v>8792</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12318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2" t="s">
        <v>8795</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2"/>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2" t="s">
        <v>8800</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6033</v>
      </c>
      <c r="AA1309" s="16">
        <v>41263</v>
      </c>
      <c r="AB1309" s="32">
        <f>VLOOKUP(C1309,Relatorios!A$3:B2080,2,0)</f>
        <v>41291</v>
      </c>
      <c r="AC1309" s="45"/>
      <c r="AD1309" s="16" t="str">
        <f>VLOOKUP(B1309,SAOM!B$2:T2850,16,0)</f>
        <v>-</v>
      </c>
      <c r="AE1309" s="16">
        <f t="shared" si="72"/>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6" t="s">
        <v>8805</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7849</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 t="shared" si="72"/>
        <v>41340</v>
      </c>
      <c r="AF1310" s="59">
        <v>41299</v>
      </c>
      <c r="AG1310" s="59">
        <v>41304</v>
      </c>
      <c r="AH1310" s="186" t="s">
        <v>8930</v>
      </c>
      <c r="AI1310" s="120" t="s">
        <v>15094</v>
      </c>
      <c r="AJ1310" s="120" t="s">
        <v>15170</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12317</v>
      </c>
      <c r="M1311" s="52" t="s">
        <v>497</v>
      </c>
      <c r="N1311" s="44" t="s">
        <v>8809</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12506</v>
      </c>
      <c r="AA1311" s="59">
        <v>41253</v>
      </c>
      <c r="AB1311" s="32">
        <f>VLOOKUP(C1311,Relatorios!A$3:B2082,2,0)</f>
        <v>41255</v>
      </c>
      <c r="AC1311" s="49" t="s">
        <v>8925</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 t="shared" si="72"/>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6" t="s">
        <v>8813</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5692</v>
      </c>
      <c r="AA1312" s="59">
        <v>41253</v>
      </c>
      <c r="AB1312" s="32">
        <f>VLOOKUP(C1312,Relatorios!A$3:B2083,2,0)</f>
        <v>41291</v>
      </c>
      <c r="AC1312" s="49" t="s">
        <v>8927</v>
      </c>
      <c r="AD1312" s="16" t="str">
        <f>VLOOKUP(B1312,SAOM!B$2:T2853,16,0)</f>
        <v>-</v>
      </c>
      <c r="AE1312" s="59">
        <f t="shared" si="72"/>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 t="shared" si="72"/>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12317</v>
      </c>
      <c r="M1314" s="52" t="s">
        <v>497</v>
      </c>
      <c r="N1314" s="44" t="s">
        <v>9081</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13139</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 t="shared" si="72"/>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12317</v>
      </c>
      <c r="M1315" s="52" t="s">
        <v>497</v>
      </c>
      <c r="N1315" s="44" t="s">
        <v>9084</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13214</v>
      </c>
      <c r="AA1315" s="59">
        <v>41257</v>
      </c>
      <c r="AB1315" s="32">
        <f>VLOOKUP(C1315,Relatorios!A$3:B2086,2,0)</f>
        <v>41278</v>
      </c>
      <c r="AC1315" s="49"/>
      <c r="AD1315" s="59" t="str">
        <f>VLOOKUP(B1315,SAOM!B$2:T2856,16,0)</f>
        <v>-</v>
      </c>
      <c r="AE1315" s="59">
        <f t="shared" si="72"/>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12389</v>
      </c>
      <c r="K1316" s="37" t="str">
        <f>VLOOKUP(B1316,SAOM!B$2:H2857,4,0)</f>
        <v>Agendado</v>
      </c>
      <c r="L1316" s="12" t="s">
        <v>495</v>
      </c>
      <c r="M1316" s="12" t="s">
        <v>495</v>
      </c>
      <c r="N1316" s="72" t="s">
        <v>9099</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2" t="s">
        <v>9103</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2" t="s">
        <v>9106</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13611</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 t="shared" si="71"/>
        <v>41650</v>
      </c>
      <c r="I1319" s="28">
        <v>41218</v>
      </c>
      <c r="J1319" s="52" t="s">
        <v>511</v>
      </c>
      <c r="K1319" s="35" t="str">
        <f>VLOOKUP(B1319,SAOM!B$2:H2860,4,0)</f>
        <v>Aceito</v>
      </c>
      <c r="L1319" s="52" t="s">
        <v>495</v>
      </c>
      <c r="M1319" s="52" t="s">
        <v>497</v>
      </c>
      <c r="N1319" s="106" t="s">
        <v>9109</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(38)3726-1182</v>
      </c>
      <c r="W1319" s="180" t="str">
        <f>VLOOKUP(B1319,SAOM!B$2:O2860,11,0)</f>
        <v>39210-000</v>
      </c>
      <c r="X1319" s="35" t="str">
        <f>VLOOKUP(B1319,SAOM!B$2:Q2860,13,0)</f>
        <v>00:20:0e:10:55:b5</v>
      </c>
      <c r="Y1319" s="28">
        <v>41337</v>
      </c>
      <c r="Z1319" s="44" t="s">
        <v>6024</v>
      </c>
      <c r="AA1319" s="59">
        <v>41338</v>
      </c>
      <c r="AB1319" s="60" t="e">
        <f>VLOOKUP(C1319,Relatorios!A$3:B2090,2,0)</f>
        <v>#N/A</v>
      </c>
      <c r="AC1319" s="49" t="s">
        <v>16113</v>
      </c>
      <c r="AD1319" s="59" t="str">
        <f>VLOOKUP(B1319,SAOM!B$2:T2860,16,0)</f>
        <v>29/11/2012 08:09:06 	Ivan Santos 	Atualizado.  	Pendência Ativação Resolvida
05/11/2012 15:16:24 	Hernan Martins Alves 	Telefone não existe, favor enviar novo contato.   	Pendência Ativação</v>
      </c>
      <c r="AE1319" s="59">
        <f t="shared" si="72"/>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9111</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12318</v>
      </c>
      <c r="AA1320" s="59">
        <v>41264</v>
      </c>
      <c r="AB1320" s="32">
        <f>VLOOKUP(C1320,Relatorios!A$3:B2091,2,0)</f>
        <v>41291</v>
      </c>
      <c r="AC1320" s="49"/>
      <c r="AD1320" s="59" t="str">
        <f>VLOOKUP(B1320,SAOM!B$2:T2861,16,0)</f>
        <v>11/11/2012 08:03:38 	Hernan Martins Alves 	Atualizar novo número: (33)8409-2600  	Pendência Ativação</v>
      </c>
      <c r="AE1320" s="59">
        <f t="shared" si="72"/>
        <v>41354</v>
      </c>
      <c r="AF1320" s="59">
        <v>41281</v>
      </c>
      <c r="AG1320" s="59">
        <v>41293</v>
      </c>
      <c r="AH1320" s="186" t="s">
        <v>8930</v>
      </c>
      <c r="AI1320" s="120" t="s">
        <v>14110</v>
      </c>
      <c r="AJ1320" s="120" t="s">
        <v>14598</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2" t="s">
        <v>9115</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 t="shared" si="72"/>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6" t="s">
        <v>7357</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6024</v>
      </c>
      <c r="AA1322" s="59">
        <v>41256</v>
      </c>
      <c r="AB1322" s="32" t="str">
        <f>VLOOKUP(C1322,Relatorios!A$3:B2093,2,0)</f>
        <v>Pendente</v>
      </c>
      <c r="AC1322" s="49"/>
      <c r="AD1322" s="59" t="str">
        <f>VLOOKUP(B1322,SAOM!B$2:T2863,16,0)</f>
        <v>-</v>
      </c>
      <c r="AE1322" s="59">
        <f t="shared" si="72"/>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41347</v>
      </c>
      <c r="H1323" s="15">
        <f t="shared" si="71"/>
        <v>41261</v>
      </c>
      <c r="I1323" s="15">
        <v>41283</v>
      </c>
      <c r="J1323" s="237" t="s">
        <v>12389</v>
      </c>
      <c r="K1323" s="37" t="str">
        <f>VLOOKUP(B1323,SAOM!B$2:H2864,4,0)</f>
        <v>Agendado</v>
      </c>
      <c r="L1323" s="12" t="s">
        <v>495</v>
      </c>
      <c r="M1323" s="12" t="s">
        <v>495</v>
      </c>
      <c r="N1323" s="72" t="s">
        <v>9123</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16">
        <f t="shared" si="72"/>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6" t="s">
        <v>9127</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9631</v>
      </c>
      <c r="AD1324" s="59" t="str">
        <f>VLOOKUP(B1324,SAOM!B$2:T2865,16,0)</f>
        <v>-</v>
      </c>
      <c r="AE1324" s="59">
        <f t="shared" si="72"/>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2" t="s">
        <v>9132</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 t="shared" si="72"/>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2" t="s">
        <v>9139</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7849</v>
      </c>
      <c r="AA1327" s="16">
        <v>41243</v>
      </c>
      <c r="AB1327" s="32">
        <f>VLOOKUP(C1327,Relatorios!A$3:B2098,2,0)</f>
        <v>41299</v>
      </c>
      <c r="AC1327" s="45"/>
      <c r="AD1327" s="16" t="str">
        <f>VLOOKUP(B1327,SAOM!B$2:T2868,16,0)</f>
        <v>-</v>
      </c>
      <c r="AE1327" s="16">
        <f t="shared" si="72"/>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2" t="s">
        <v>9144</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2" t="s">
        <v>9151</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14109</v>
      </c>
      <c r="AA1330" s="16">
        <v>41283</v>
      </c>
      <c r="AB1330" s="32">
        <f>VLOOKUP(C1330,Relatorios!A$3:B2101,2,0)</f>
        <v>41299</v>
      </c>
      <c r="AC1330" s="45"/>
      <c r="AD1330" s="16" t="str">
        <f>VLOOKUP(B1330,SAOM!B$2:T2871,16,0)</f>
        <v>-</v>
      </c>
      <c r="AE1330" s="16">
        <f t="shared" si="72"/>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2" t="s">
        <v>9156</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6" t="s">
        <v>9161</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9631</v>
      </c>
      <c r="AD1332" s="59" t="str">
        <f>VLOOKUP(B1332,SAOM!B$2:T2873,16,0)</f>
        <v>26/11/2012 15:30:37 	Ivan Santos 	Lá(Avenida JK ,401) é RFM e não PSF.  	Agenda Ativacao Aprovada
26/10/2012 11:40:03 	Ivan Santos 	O telefone na farmácia é (37)3324-1275.  	Agenda Ativacao Aprovada</v>
      </c>
      <c r="AE1332" s="59">
        <f t="shared" si="72"/>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2" t="s">
        <v>9164</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6" t="s">
        <v>9169</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 t="shared" si="72"/>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6" t="s">
        <v>9174</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 t="shared" si="72"/>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6" t="s">
        <v>9179</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7849</v>
      </c>
      <c r="AA1336" s="59">
        <v>41234</v>
      </c>
      <c r="AB1336" s="32">
        <f>VLOOKUP(C1336,Relatorios!A$3:B2107,2,0)</f>
        <v>41277</v>
      </c>
      <c r="AC1336" s="49"/>
      <c r="AD1336" s="16" t="str">
        <f>VLOOKUP(B1336,SAOM!B$2:T2877,16,0)</f>
        <v>-</v>
      </c>
      <c r="AE1336" s="59">
        <f t="shared" si="72"/>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2" t="s">
        <v>9179</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2" t="s">
        <v>9186</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12474</v>
      </c>
      <c r="AA1338" s="16">
        <v>41255</v>
      </c>
      <c r="AB1338" s="32">
        <f>VLOOKUP(C1338,Relatorios!A$3:B2109,2,0)</f>
        <v>41291</v>
      </c>
      <c r="AC1338" s="45"/>
      <c r="AD1338" s="16" t="str">
        <f>VLOOKUP(B1338,SAOM!B$2:T2879,16,0)</f>
        <v>-</v>
      </c>
      <c r="AE1338" s="16">
        <f t="shared" si="72"/>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9191</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12389</v>
      </c>
      <c r="K1340" s="37" t="str">
        <f>VLOOKUP(B1340,SAOM!B$2:H2881,4,0)</f>
        <v>A agendar</v>
      </c>
      <c r="L1340" s="12" t="s">
        <v>495</v>
      </c>
      <c r="M1340" s="12" t="s">
        <v>495</v>
      </c>
      <c r="N1340" s="72" t="s">
        <v>9194</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13611</v>
      </c>
      <c r="AA1341" s="59">
        <v>41283</v>
      </c>
      <c r="AB1341" s="32">
        <f>VLOOKUP(C1341,Relatorios!A$3:B2112,2,0)</f>
        <v>41299</v>
      </c>
      <c r="AC1341" s="49"/>
      <c r="AD1341" s="59" t="str">
        <f>VLOOKUP(B1341,SAOM!B$2:T2882,16,0)</f>
        <v>-</v>
      </c>
      <c r="AE1341" s="59">
        <f t="shared" si="72"/>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2" t="s">
        <v>9199</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13611</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2" t="s">
        <v>9204</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12474</v>
      </c>
      <c r="AA1343" s="16">
        <v>41261</v>
      </c>
      <c r="AB1343" s="32">
        <f>VLOOKUP(C1343,Relatorios!A$3:B2114,2,0)</f>
        <v>41291</v>
      </c>
      <c r="AC1343" s="45"/>
      <c r="AD1343" s="16" t="str">
        <f>VLOOKUP(B1343,SAOM!B$2:T2884,16,0)</f>
        <v>-</v>
      </c>
      <c r="AE1343" s="16">
        <f t="shared" si="72"/>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6" t="s">
        <v>9209</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5692</v>
      </c>
      <c r="AA1344" s="59">
        <v>41236</v>
      </c>
      <c r="AB1344" s="32">
        <f>VLOOKUP(C1344,Relatorios!A$3:B2115,2,0)</f>
        <v>41291</v>
      </c>
      <c r="AC1344" s="49"/>
      <c r="AD1344" s="16" t="str">
        <f>VLOOKUP(B1344,SAOM!B$2:T2885,16,0)</f>
        <v>-</v>
      </c>
      <c r="AE1344" s="59">
        <f t="shared" si="72"/>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6" t="s">
        <v>9214</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5692</v>
      </c>
      <c r="AA1345" s="59">
        <v>41208</v>
      </c>
      <c r="AB1345" s="32">
        <f>VLOOKUP(C1345,Relatorios!A$3:B2116,2,0)</f>
        <v>41254</v>
      </c>
      <c r="AC1345" s="49"/>
      <c r="AD1345" s="16" t="str">
        <f>VLOOKUP(B1345,SAOM!B$2:T2886,16,0)</f>
        <v>-</v>
      </c>
      <c r="AE1345" s="59">
        <f t="shared" si="72"/>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6" t="s">
        <v>9219</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6024</v>
      </c>
      <c r="AA1346" s="59">
        <v>41254</v>
      </c>
      <c r="AB1346" s="32">
        <f>VLOOKUP(C1346,Relatorios!A$3:B2117,2,0)</f>
        <v>41277</v>
      </c>
      <c r="AC1346" s="49"/>
      <c r="AD1346" s="16" t="str">
        <f>VLOOKUP(B1346,SAOM!B$2:T2887,16,0)</f>
        <v>-</v>
      </c>
      <c r="AE1346" s="59">
        <f t="shared" si="72"/>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12317</v>
      </c>
      <c r="M1347" s="52" t="s">
        <v>497</v>
      </c>
      <c r="N1347" s="44" t="s">
        <v>9224</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12472</v>
      </c>
      <c r="AA1347" s="59">
        <v>41255</v>
      </c>
      <c r="AB1347" s="32">
        <f>VLOOKUP(C1347,Relatorios!A$3:B2118,2,0)</f>
        <v>41257</v>
      </c>
      <c r="AC1347" s="49"/>
      <c r="AD1347" s="16" t="str">
        <f>VLOOKUP(B1347,SAOM!B$2:T2888,16,0)</f>
        <v>-</v>
      </c>
      <c r="AE1347" s="59">
        <f t="shared" si="72"/>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 t="shared" si="75"/>
        <v>41246</v>
      </c>
      <c r="G1348" s="28">
        <f>VLOOKUP(B1348,SAOM!B$2:D2892,3,0)</f>
        <v>41246</v>
      </c>
      <c r="H1348" s="28">
        <f t="shared" si="71"/>
        <v>41261</v>
      </c>
      <c r="I1348" s="28" t="s">
        <v>497</v>
      </c>
      <c r="J1348" s="52" t="s">
        <v>511</v>
      </c>
      <c r="K1348" s="35" t="str">
        <f>VLOOKUP(B1348,SAOM!B$2:H2889,4,0)</f>
        <v>Agendado</v>
      </c>
      <c r="L1348" s="52" t="s">
        <v>495</v>
      </c>
      <c r="M1348" s="52" t="s">
        <v>497</v>
      </c>
      <c r="N1348" s="44" t="s">
        <v>9229</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6024</v>
      </c>
      <c r="AA1348" s="59">
        <v>41236</v>
      </c>
      <c r="AB1348" s="60" t="str">
        <f>VLOOKUP(C1348,Relatorios!A$3:B2119,2,0)</f>
        <v>Pendente</v>
      </c>
      <c r="AC1348" s="49" t="s">
        <v>9631</v>
      </c>
      <c r="AD1348" s="59" t="str">
        <f>VLOOKUP(B1348,SAOM!B$2:T2889,16,0)</f>
        <v>-</v>
      </c>
      <c r="AE1348" s="59">
        <f t="shared" si="72"/>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9234</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 t="shared" ref="AE1349:AE1412" si="77">AA1349+90</f>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6" t="s">
        <v>9239</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 / Andreia</v>
      </c>
      <c r="U1350" s="15" t="str">
        <f>VLOOKUP(B1350,SAOM!B$2:N2891,10,0)</f>
        <v xml:space="preserve"> RUA: FREI VELOSO, nº 270 - PACU</v>
      </c>
      <c r="V1350" s="39">
        <f>VLOOKUP(B1350,SAOM!B$2:P2891,12,0)</f>
        <v>3299518673</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 t="shared" si="77"/>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2" t="s">
        <v>9242</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7396</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5692</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 t="shared" si="77"/>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 t="shared" si="77"/>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 t="shared" si="75"/>
        <v>41266</v>
      </c>
      <c r="G1354" s="15">
        <f>VLOOKUP(B1354,SAOM!B$2:D2898,3,0)</f>
        <v>41266</v>
      </c>
      <c r="H1354" s="210">
        <f t="shared" si="76"/>
        <v>41281</v>
      </c>
      <c r="I1354" s="210">
        <v>41232</v>
      </c>
      <c r="J1354" s="211" t="s">
        <v>1406</v>
      </c>
      <c r="K1354" s="37" t="str">
        <f>VLOOKUP(B1354,SAOM!B$2:H2895,4,0)</f>
        <v>Paralisado</v>
      </c>
      <c r="L1354" s="12" t="s">
        <v>1406</v>
      </c>
      <c r="M1354" s="12" t="s">
        <v>1406</v>
      </c>
      <c r="N1354" s="213" t="s">
        <v>9479</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 t="shared" si="77"/>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6" t="s">
        <v>8439</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 t="shared" si="77"/>
        <v>41322</v>
      </c>
      <c r="AF1355" s="59">
        <v>41285</v>
      </c>
      <c r="AG1355" s="59">
        <v>41353</v>
      </c>
      <c r="AH1355" s="186" t="s">
        <v>8931</v>
      </c>
      <c r="AI1355" s="120" t="s">
        <v>14191</v>
      </c>
      <c r="AJ1355" s="120" t="s">
        <v>16338</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2" t="s">
        <v>9486</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9938</v>
      </c>
      <c r="AA1356" s="16">
        <v>41264</v>
      </c>
      <c r="AB1356" s="32" t="str">
        <f>VLOOKUP(C1356,Relatorios!A$3:B2127,2,0)</f>
        <v>Pendente</v>
      </c>
      <c r="AC1356" s="45"/>
      <c r="AD1356" s="16" t="str">
        <f>VLOOKUP(B1356,SAOM!B$2:T2897,16,0)</f>
        <v>-</v>
      </c>
      <c r="AE1356" s="16">
        <f t="shared" si="77"/>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7849</v>
      </c>
      <c r="AA1357" s="59">
        <v>41232</v>
      </c>
      <c r="AB1357" s="32">
        <f>VLOOKUP(C1357,Relatorios!A$3:B2128,2,0)</f>
        <v>41277</v>
      </c>
      <c r="AC1357" s="49"/>
      <c r="AD1357" s="16" t="str">
        <f>VLOOKUP(B1357,SAOM!B$2:T2898,16,0)</f>
        <v>-</v>
      </c>
      <c r="AE1357" s="59">
        <f t="shared" si="77"/>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12474</v>
      </c>
      <c r="AA1358" s="16">
        <v>41263</v>
      </c>
      <c r="AB1358" s="32">
        <f>VLOOKUP(C1358,Relatorios!A$3:B2129,2,0)</f>
        <v>41291</v>
      </c>
      <c r="AC1358" s="45"/>
      <c r="AD1358" s="16" t="str">
        <f>VLOOKUP(B1358,SAOM!B$2:T2899,16,0)</f>
        <v>-</v>
      </c>
      <c r="AE1358" s="16">
        <f t="shared" si="77"/>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12474</v>
      </c>
      <c r="AA1359" s="16">
        <v>41262</v>
      </c>
      <c r="AB1359" s="32">
        <f>VLOOKUP(C1359,Relatorios!A$3:B2130,2,0)</f>
        <v>41291</v>
      </c>
      <c r="AC1359" s="45"/>
      <c r="AD1359" s="16" t="str">
        <f>VLOOKUP(B1359,SAOM!B$2:T2900,16,0)</f>
        <v>-</v>
      </c>
      <c r="AE1359" s="16">
        <f t="shared" si="77"/>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14586</v>
      </c>
      <c r="M1360" s="12" t="s">
        <v>497</v>
      </c>
      <c r="N1360" s="72" t="s">
        <v>9486</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15079</v>
      </c>
      <c r="AA1360" s="16">
        <v>41298</v>
      </c>
      <c r="AB1360" s="32">
        <v>41305</v>
      </c>
      <c r="AC1360" s="45"/>
      <c r="AD1360" s="16" t="str">
        <f>VLOOKUP(B1360,SAOM!B$2:T2901,16,0)</f>
        <v>-</v>
      </c>
      <c r="AE1360" s="16">
        <f t="shared" si="77"/>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2" t="s">
        <v>9486</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9938</v>
      </c>
      <c r="AA1361" s="16">
        <v>41269</v>
      </c>
      <c r="AB1361" s="32" t="str">
        <f>VLOOKUP(C1361,Relatorios!A$3:B2132,2,0)</f>
        <v>Pendente</v>
      </c>
      <c r="AC1361" s="45"/>
      <c r="AD1361" s="16" t="str">
        <f>VLOOKUP(B1361,SAOM!B$2:T2902,16,0)</f>
        <v>-</v>
      </c>
      <c r="AE1361" s="16">
        <f t="shared" si="77"/>
        <v>41359</v>
      </c>
      <c r="AF1361" s="16">
        <v>41334</v>
      </c>
      <c r="AG1361" s="13" t="s">
        <v>14117</v>
      </c>
      <c r="AH1361" s="13" t="s">
        <v>676</v>
      </c>
      <c r="AI1361" s="13" t="s">
        <v>16020</v>
      </c>
      <c r="AJ1361" s="13" t="s">
        <v>4472</v>
      </c>
      <c r="AK1361" s="13" t="str">
        <f>VLOOKUP(B1361,SAOM!B$2:U3019,20,0)</f>
        <v>Não possui computador na localidade</v>
      </c>
      <c r="AL1361" s="16">
        <v>41282</v>
      </c>
      <c r="AM1361" s="16">
        <v>41296</v>
      </c>
      <c r="AN1361" s="51" t="s">
        <v>495</v>
      </c>
      <c r="AO1361" s="119" t="s">
        <v>14111</v>
      </c>
      <c r="AP1361" s="119" t="s">
        <v>14691</v>
      </c>
    </row>
    <row r="1362" spans="1:42" s="61"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6" t="s">
        <v>9508</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 t="shared" si="77"/>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8422</v>
      </c>
      <c r="AA1363" s="16">
        <v>41235</v>
      </c>
      <c r="AB1363" s="32">
        <f>VLOOKUP(C1363,Relatorios!A$3:B2134,2,0)</f>
        <v>41277</v>
      </c>
      <c r="AC1363" s="45"/>
      <c r="AD1363" s="16" t="str">
        <f>VLOOKUP(B1363,SAOM!B$2:T2904,16,0)</f>
        <v>-</v>
      </c>
      <c r="AE1363" s="16">
        <f t="shared" si="77"/>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6" t="s">
        <v>9516</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 t="shared" si="77"/>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7043</v>
      </c>
      <c r="AA1365" s="59">
        <v>41226</v>
      </c>
      <c r="AB1365" s="32">
        <f>VLOOKUP(C1365,Relatorios!A$3:B2136,2,0)</f>
        <v>41271</v>
      </c>
      <c r="AC1365" s="49"/>
      <c r="AD1365" s="16" t="str">
        <f>VLOOKUP(B1365,SAOM!B$2:T2906,16,0)</f>
        <v>-</v>
      </c>
      <c r="AE1365" s="59">
        <f t="shared" si="77"/>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6" t="s">
        <v>9524</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 t="shared" si="77"/>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6" t="s">
        <v>8311</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13608</v>
      </c>
      <c r="AD1367" s="59" t="str">
        <f>VLOOKUP(B1367,SAOM!B$2:T2908,16,0)</f>
        <v>29/11/2012 17:15:28 	Ivan Santos 	Aprovado  	Pendência Ativação Resolvida</v>
      </c>
      <c r="AE1367" s="59">
        <f t="shared" si="77"/>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6" t="s">
        <v>9532</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9713</v>
      </c>
      <c r="AA1368" s="59">
        <v>41234</v>
      </c>
      <c r="AB1368" s="32">
        <f>VLOOKUP(C1368,Relatorios!A$3:B2139,2,0)</f>
        <v>41291</v>
      </c>
      <c r="AC1368" s="49"/>
      <c r="AD1368" s="16" t="str">
        <f>VLOOKUP(B1368,SAOM!B$2:T2909,16,0)</f>
        <v>-</v>
      </c>
      <c r="AE1368" s="59">
        <f t="shared" si="77"/>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14586</v>
      </c>
      <c r="M1369" s="12" t="s">
        <v>497</v>
      </c>
      <c r="N1369" s="13" t="s">
        <v>9537</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14597</v>
      </c>
      <c r="AA1369" s="16">
        <v>41290</v>
      </c>
      <c r="AB1369" s="32">
        <f>VLOOKUP(C1369,Relatorios!A$3:B2140,2,0)</f>
        <v>41295</v>
      </c>
      <c r="AC1369" s="45"/>
      <c r="AD1369" s="16" t="str">
        <f>VLOOKUP(B1369,SAOM!B$2:T2910,16,0)</f>
        <v>-</v>
      </c>
      <c r="AE1369" s="16">
        <f t="shared" si="77"/>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14586</v>
      </c>
      <c r="M1370" s="12" t="s">
        <v>497</v>
      </c>
      <c r="N1370" s="13" t="s">
        <v>9537</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14597</v>
      </c>
      <c r="AA1370" s="16">
        <v>41291</v>
      </c>
      <c r="AB1370" s="32">
        <f>VLOOKUP(C1370,Relatorios!A$3:B2141,2,0)</f>
        <v>41295</v>
      </c>
      <c r="AC1370" s="45"/>
      <c r="AD1370" s="16" t="str">
        <f>VLOOKUP(B1370,SAOM!B$2:T2911,16,0)</f>
        <v>-</v>
      </c>
      <c r="AE1370" s="16">
        <f t="shared" si="77"/>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4472</v>
      </c>
      <c r="AG1371" s="16"/>
      <c r="AH1371" s="51"/>
      <c r="AI1371" s="119" t="s">
        <v>13213</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6" t="s">
        <v>9547</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 Bairro: Amazonas</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 t="shared" si="77"/>
        <v>41340</v>
      </c>
      <c r="AF1372" s="59">
        <v>41355</v>
      </c>
      <c r="AG1372" s="59">
        <v>41347</v>
      </c>
      <c r="AH1372" s="186" t="s">
        <v>8932</v>
      </c>
      <c r="AI1372" s="120" t="s">
        <v>16186</v>
      </c>
      <c r="AJ1372" s="120" t="s">
        <v>16251</v>
      </c>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14586</v>
      </c>
      <c r="M1373" s="12" t="s">
        <v>497</v>
      </c>
      <c r="N1373" s="13" t="s">
        <v>9537</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14597</v>
      </c>
      <c r="AA1373" s="16">
        <v>41291</v>
      </c>
      <c r="AB1373" s="32">
        <f>VLOOKUP(C1373,Relatorios!A$3:B2144,2,0)</f>
        <v>41295</v>
      </c>
      <c r="AC1373" s="45"/>
      <c r="AD1373" s="16" t="str">
        <f>VLOOKUP(B1373,SAOM!B$2:T2914,16,0)</f>
        <v>-</v>
      </c>
      <c r="AE1373" s="16">
        <f t="shared" si="77"/>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14586</v>
      </c>
      <c r="M1374" s="12" t="s">
        <v>497</v>
      </c>
      <c r="N1374" s="13" t="s">
        <v>9537</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14597</v>
      </c>
      <c r="AA1374" s="16">
        <v>41292</v>
      </c>
      <c r="AB1374" s="32">
        <f>VLOOKUP(C1374,Relatorios!A$3:B2145,2,0)</f>
        <v>41295</v>
      </c>
      <c r="AC1374" s="45"/>
      <c r="AD1374" s="16" t="str">
        <f>VLOOKUP(B1374,SAOM!B$2:T2915,16,0)</f>
        <v>-</v>
      </c>
      <c r="AE1374" s="16">
        <f t="shared" si="77"/>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 t="shared" si="77"/>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6" t="s">
        <v>9563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 t="shared" si="77"/>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 t="shared" si="77"/>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9717</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 t="shared" si="77"/>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 t="shared" si="77"/>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6098</v>
      </c>
      <c r="AA1380" s="59">
        <v>41232</v>
      </c>
      <c r="AB1380" s="32" t="e">
        <f>VLOOKUP(C1380,Relatorios!A$3:B2151,2,0)</f>
        <v>#N/A</v>
      </c>
      <c r="AC1380" s="49"/>
      <c r="AD1380" s="16" t="str">
        <f>VLOOKUP(B1380,SAOM!B$2:T2921,16,0)</f>
        <v>-</v>
      </c>
      <c r="AE1380" s="59">
        <f t="shared" si="77"/>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2" t="s">
        <v>9621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6544</v>
      </c>
      <c r="AA1381" s="16">
        <v>41241</v>
      </c>
      <c r="AB1381" s="32">
        <f>VLOOKUP(C1381,Relatorios!A$3:B2152,2,0)</f>
        <v>41291</v>
      </c>
      <c r="AC1381" s="45"/>
      <c r="AD1381" s="16" t="str">
        <f>VLOOKUP(B1381,SAOM!B$2:T2922,16,0)</f>
        <v>-</v>
      </c>
      <c r="AE1381" s="16">
        <f t="shared" si="77"/>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 t="shared" si="77"/>
        <v>41317</v>
      </c>
      <c r="AF1382" s="59">
        <v>41292</v>
      </c>
      <c r="AG1382" s="59">
        <v>41313</v>
      </c>
      <c r="AH1382" s="186" t="s">
        <v>8930</v>
      </c>
      <c r="AI1382" s="72" t="s">
        <v>14604</v>
      </c>
      <c r="AJ1382" s="120" t="s">
        <v>15801</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 t="shared" si="77"/>
        <v>41350</v>
      </c>
      <c r="AF1383" s="16">
        <v>41290</v>
      </c>
      <c r="AG1383" s="16"/>
      <c r="AH1383" s="51" t="s">
        <v>8931</v>
      </c>
      <c r="AI1383" s="119" t="s">
        <v>14587</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8422</v>
      </c>
      <c r="AA1384" s="16">
        <v>41235</v>
      </c>
      <c r="AB1384" s="32">
        <f>VLOOKUP(C1384,Relatorios!A$3:B2155,2,0)</f>
        <v>41277</v>
      </c>
      <c r="AC1384" s="45"/>
      <c r="AD1384" s="16" t="str">
        <f>VLOOKUP(B1384,SAOM!B$2:T2925,16,0)</f>
        <v>-</v>
      </c>
      <c r="AE1384" s="16">
        <f t="shared" si="77"/>
        <v>41325</v>
      </c>
      <c r="AF1384" s="16">
        <v>41278</v>
      </c>
      <c r="AG1384" s="16" t="s">
        <v>14076</v>
      </c>
      <c r="AH1384" s="51" t="s">
        <v>8932</v>
      </c>
      <c r="AI1384" s="119" t="s">
        <v>16255</v>
      </c>
      <c r="AJ1384" s="119" t="s">
        <v>4472</v>
      </c>
      <c r="AK1384" s="13" t="str">
        <f>VLOOKUP(B1384,SAOM!B$2:U3042,20,0)</f>
        <v>Junto ao modem.</v>
      </c>
    </row>
    <row r="1385" spans="1:37" s="61" customFormat="1" ht="15.75" customHeight="1">
      <c r="A1385" s="43">
        <v>5608</v>
      </c>
      <c r="B1385" s="35">
        <v>5608</v>
      </c>
      <c r="C1385" s="195">
        <v>5608</v>
      </c>
      <c r="D1385" s="35" t="str">
        <f>VLOOKUP(B1385,SAOM!B$2:H3042,7,0)</f>
        <v>-</v>
      </c>
      <c r="E1385" s="28">
        <v>41233</v>
      </c>
      <c r="F1385" s="28">
        <v>41289</v>
      </c>
      <c r="G1385" s="28">
        <f>VLOOKUP(B1385,SAOM!B$2:D2929,3,0)</f>
        <v>41289</v>
      </c>
      <c r="H1385" s="28">
        <f t="shared" si="76"/>
        <v>41304</v>
      </c>
      <c r="I1385" s="28">
        <v>41289</v>
      </c>
      <c r="J1385" s="52" t="s">
        <v>511</v>
      </c>
      <c r="K1385" s="35" t="str">
        <f>VLOOKUP(B1385,SAOM!B$2:H2926,4,0)</f>
        <v>Agendado</v>
      </c>
      <c r="L1385" s="52" t="s">
        <v>495</v>
      </c>
      <c r="M1385" s="52" t="s">
        <v>497</v>
      </c>
      <c r="N1385" s="44" t="s">
        <v>5597</v>
      </c>
      <c r="O1385" s="44" t="str">
        <f>VLOOKUP(N1385,Coordenadas!B$2:C2232,2,0)</f>
        <v>LESTE</v>
      </c>
      <c r="P1385" s="44" t="str">
        <f>VLOOKUP(N1385,Coordenadas!B$2:D2232,3,0)</f>
        <v xml:space="preserve"> 19°47'25.86"S</v>
      </c>
      <c r="Q1385" s="44" t="str">
        <f>VLOOKUP(N1385,Coordenadas!B$2:E2232,4,0)</f>
        <v xml:space="preserve"> 42° 8'21.36"O</v>
      </c>
      <c r="R1385" s="35">
        <v>4033</v>
      </c>
      <c r="S1385" s="28">
        <v>41297</v>
      </c>
      <c r="T1385" s="58" t="str">
        <f>VLOOKUP(B1385,SAOM!B$2:M2926,9,0)</f>
        <v>Vera Maria Borges do Nascimento Guilherme</v>
      </c>
      <c r="U1385" s="28" t="str">
        <f>VLOOKUP(B1385,SAOM!B$2:N2926,10,0)</f>
        <v xml:space="preserve"> Fazenda:Córrego dos Claros </v>
      </c>
      <c r="V1385" s="58" t="str">
        <f>VLOOKUP(B1385,SAOM!B$2:P2926,12,0)</f>
        <v>(33) 3322.1211</v>
      </c>
      <c r="W1385" s="180" t="str">
        <f>VLOOKUP(B1385,SAOM!B$2:O2926,11,0)</f>
        <v>36600-000</v>
      </c>
      <c r="X1385" s="35" t="str">
        <f>VLOOKUP(B1385,SAOM!B$2:Q2926,13,0)</f>
        <v>-</v>
      </c>
      <c r="Y1385" s="28">
        <v>41353</v>
      </c>
      <c r="Z1385" s="44" t="s">
        <v>5283</v>
      </c>
      <c r="AA1385" s="59">
        <v>41354</v>
      </c>
      <c r="AB1385" s="60" t="e">
        <f>VLOOKUP(C1385,Relatorios!A$3:B2156,2,0)</f>
        <v>#N/A</v>
      </c>
      <c r="AC1385" s="49"/>
      <c r="AD1385" s="59"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9">
        <f t="shared" si="77"/>
        <v>41444</v>
      </c>
      <c r="AF1385" s="59" t="s">
        <v>4472</v>
      </c>
      <c r="AG1385" s="59"/>
      <c r="AH1385" s="186"/>
      <c r="AI1385" s="120"/>
      <c r="AJ1385" s="120"/>
      <c r="AK1385" s="44"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6"/>
        <v>41315</v>
      </c>
      <c r="I1386" s="15">
        <v>41305</v>
      </c>
      <c r="J1386" s="12" t="s">
        <v>15167</v>
      </c>
      <c r="K1386" s="37" t="str">
        <f>VLOOKUP(B1386,SAOM!B$2:H2927,4,0)</f>
        <v>A agendar</v>
      </c>
      <c r="L1386" s="12"/>
      <c r="M1386" s="12"/>
      <c r="N1386" s="13" t="s">
        <v>9835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12389</v>
      </c>
      <c r="K1387" s="37" t="str">
        <f>VLOOKUP(B1387,SAOM!B$2:H2928,4,0)</f>
        <v>Agendado</v>
      </c>
      <c r="L1387" s="12" t="s">
        <v>495</v>
      </c>
      <c r="M1387" s="12" t="s">
        <v>495</v>
      </c>
      <c r="N1387" s="13" t="s">
        <v>7306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7281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9845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9761</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 t="shared" si="77"/>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9845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9761</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 t="shared" si="77"/>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9845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12317</v>
      </c>
      <c r="M1393" s="52" t="s">
        <v>497</v>
      </c>
      <c r="N1393" s="44" t="s">
        <v>9854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13606</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 t="shared" si="77"/>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 t="shared" ref="F1394:F1404" si="78">E1394+45</f>
        <v>41271</v>
      </c>
      <c r="G1394" s="28">
        <f>VLOOKUP(B1394,SAOM!B$2:D2938,3,0)</f>
        <v>41271</v>
      </c>
      <c r="H1394" s="28">
        <f t="shared" si="76"/>
        <v>41286</v>
      </c>
      <c r="I1394" s="28" t="s">
        <v>497</v>
      </c>
      <c r="J1394" s="52" t="s">
        <v>511</v>
      </c>
      <c r="K1394" s="35" t="str">
        <f>VLOOKUP(B1394,SAOM!B$2:H2935,4,0)</f>
        <v>Aceito</v>
      </c>
      <c r="L1394" s="52" t="s">
        <v>12317</v>
      </c>
      <c r="M1394" s="52" t="s">
        <v>497</v>
      </c>
      <c r="N1394" s="44" t="s">
        <v>9854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13218</v>
      </c>
      <c r="AA1394" s="59">
        <v>41261</v>
      </c>
      <c r="AB1394" s="32">
        <f>VLOOKUP(C1394,Relatorios!A$3:B2165,2,0)</f>
        <v>41278</v>
      </c>
      <c r="AC1394" s="49"/>
      <c r="AD1394" s="59" t="str">
        <f>VLOOKUP(B1394,SAOM!B$2:T2935,16,0)</f>
        <v>-</v>
      </c>
      <c r="AE1394" s="59">
        <f t="shared" si="77"/>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12317</v>
      </c>
      <c r="M1395" s="12" t="s">
        <v>497</v>
      </c>
      <c r="N1395" s="13" t="s">
        <v>9854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13217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v>41327</v>
      </c>
      <c r="AG1395" s="16"/>
      <c r="AH1395" s="51" t="s">
        <v>676</v>
      </c>
      <c r="AI1395" s="119" t="s">
        <v>16254</v>
      </c>
      <c r="AJ1395" s="119" t="s">
        <v>4472</v>
      </c>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12317</v>
      </c>
      <c r="M1396" s="12" t="s">
        <v>497</v>
      </c>
      <c r="N1396" s="13" t="s">
        <v>9854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12506</v>
      </c>
      <c r="AA1396" s="16">
        <v>41261</v>
      </c>
      <c r="AB1396" s="32">
        <f>VLOOKUP(C1396,Relatorios!A$3:B2167,2,0)</f>
        <v>41263</v>
      </c>
      <c r="AC1396" s="45"/>
      <c r="AD1396" s="16" t="str">
        <f>VLOOKUP(B1396,SAOM!B$2:T2937,16,0)</f>
        <v>-</v>
      </c>
      <c r="AE1396" s="16">
        <f t="shared" si="77"/>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12317</v>
      </c>
      <c r="M1397" s="12" t="s">
        <v>497</v>
      </c>
      <c r="N1397" s="13" t="s">
        <v>9854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13603</v>
      </c>
      <c r="AA1397" s="16">
        <v>41261</v>
      </c>
      <c r="AB1397" s="32">
        <f>VLOOKUP(C1397,Relatorios!A$3:B2168,2,0)</f>
        <v>41278</v>
      </c>
      <c r="AC1397" s="45"/>
      <c r="AD1397" s="16" t="str">
        <f>VLOOKUP(B1397,SAOM!B$2:T2938,16,0)</f>
        <v>-</v>
      </c>
      <c r="AE1397" s="16">
        <f t="shared" si="77"/>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12317</v>
      </c>
      <c r="M1398" s="12" t="s">
        <v>497</v>
      </c>
      <c r="N1398" s="13" t="s">
        <v>9854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13603</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12317</v>
      </c>
      <c r="M1399" s="12" t="s">
        <v>497</v>
      </c>
      <c r="N1399" s="13" t="s">
        <v>9854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12506</v>
      </c>
      <c r="AA1399" s="16">
        <v>41262</v>
      </c>
      <c r="AB1399" s="32">
        <f>VLOOKUP(C1399,Relatorios!A$3:B2170,2,0)</f>
        <v>41278</v>
      </c>
      <c r="AC1399" s="45"/>
      <c r="AD1399" s="16" t="str">
        <f>VLOOKUP(B1399,SAOM!B$2:T2940,16,0)</f>
        <v>-</v>
      </c>
      <c r="AE1399" s="16">
        <f t="shared" si="77"/>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12317</v>
      </c>
      <c r="M1400" s="12" t="s">
        <v>497</v>
      </c>
      <c r="N1400" s="13" t="s">
        <v>9854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12506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4472</v>
      </c>
      <c r="AG1400" s="16"/>
      <c r="AH1400" s="51"/>
      <c r="AI1400" s="119"/>
      <c r="AJ1400" s="119"/>
      <c r="AK1400" s="13" t="str">
        <f>VLOOKUP(B1400,SAOM!B$2:U3058,20,0)</f>
        <v>Não há terminal próximo.</v>
      </c>
    </row>
    <row r="1401" spans="1:37" s="61" customFormat="1" ht="15.75" customHeight="1">
      <c r="A1401" s="43">
        <v>5041</v>
      </c>
      <c r="B1401" s="35">
        <v>5041</v>
      </c>
      <c r="C1401" s="35">
        <v>5041</v>
      </c>
      <c r="D1401" s="35" t="str">
        <f>VLOOKUP(B1401,SAOM!B$2:H3058,7,0)</f>
        <v>SES-MOAS-5041</v>
      </c>
      <c r="E1401" s="28">
        <v>41226</v>
      </c>
      <c r="F1401" s="28">
        <f t="shared" si="78"/>
        <v>41271</v>
      </c>
      <c r="G1401" s="28">
        <f>VLOOKUP(B1401,SAOM!B$2:D2945,3,0)</f>
        <v>41305</v>
      </c>
      <c r="H1401" s="28">
        <f t="shared" si="76"/>
        <v>41286</v>
      </c>
      <c r="I1401" s="28">
        <v>41289</v>
      </c>
      <c r="J1401" s="52" t="s">
        <v>511</v>
      </c>
      <c r="K1401" s="35" t="str">
        <f>VLOOKUP(B1401,SAOM!B$2:H2942,4,0)</f>
        <v>Aceito</v>
      </c>
      <c r="L1401" s="52" t="s">
        <v>495</v>
      </c>
      <c r="M1401" s="52" t="s">
        <v>497</v>
      </c>
      <c r="N1401" s="44" t="s">
        <v>1777</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8" t="str">
        <f>VLOOKUP(B1401,SAOM!B$2:M2942,9,0)</f>
        <v>Mariana / Aricelma</v>
      </c>
      <c r="U1401" s="28" t="str">
        <f>VLOOKUP(B1401,SAOM!B$2:N2942,10,0)</f>
        <v>Rua Vau das Flores, 574 - Varginha</v>
      </c>
      <c r="V1401" s="58" t="str">
        <f>VLOOKUP(B1401,SAOM!B$2:P2942,12,0)</f>
        <v>(38)3755-2056/1100</v>
      </c>
      <c r="W1401" s="180" t="str">
        <f>VLOOKUP(B1401,SAOM!B$2:O2942,11,0)</f>
        <v>35628-000</v>
      </c>
      <c r="X1401" s="35" t="str">
        <f>VLOOKUP(B1401,SAOM!B$2:Q2942,13,0)</f>
        <v>00:20:0e:10:58:a4</v>
      </c>
      <c r="Y1401" s="28">
        <v>41320</v>
      </c>
      <c r="Z1401" s="44" t="s">
        <v>9761</v>
      </c>
      <c r="AA1401" s="59">
        <v>41346</v>
      </c>
      <c r="AB1401" s="60">
        <f>VLOOKUP(C1401,Relatorios!A$3:B2172,2,0)</f>
        <v>41337</v>
      </c>
      <c r="AC1401" s="49" t="s">
        <v>15847</v>
      </c>
      <c r="AD1401" s="59" t="str">
        <f>VLOOKUP(B1401,SAOM!B$2:T2942,16,0)</f>
        <v>15/01/2013 16:42:10 	Hernan Martins Alves 	Responsável não está ciente da instalação e se recusou a confirmar as informações de endereço do local.   	Pendência Ativação</v>
      </c>
      <c r="AE1401" s="59">
        <f t="shared" si="77"/>
        <v>41436</v>
      </c>
      <c r="AF1401" s="59">
        <v>41324</v>
      </c>
      <c r="AG1401" s="59">
        <v>41346</v>
      </c>
      <c r="AH1401" s="186" t="s">
        <v>8931</v>
      </c>
      <c r="AI1401" s="120" t="s">
        <v>15841</v>
      </c>
      <c r="AJ1401" s="120" t="s">
        <v>16195</v>
      </c>
      <c r="AK1401" s="44"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9761</v>
      </c>
      <c r="AA1402" s="59">
        <v>41320</v>
      </c>
      <c r="AB1402" s="60">
        <f>VLOOKUP(C1402,Relatorios!A$3:B2173,2,0)</f>
        <v>41337</v>
      </c>
      <c r="AC1402" s="49"/>
      <c r="AD1402" s="59" t="str">
        <f>VLOOKUP(B1402,SAOM!B$2:T2943,16,0)</f>
        <v>15/01/2013 16:43:26 	Hernan Martins Alves 	Não consegue contato com a localidade.  	Pendência Ativação</v>
      </c>
      <c r="AE1402" s="59">
        <f t="shared" si="77"/>
        <v>41410</v>
      </c>
      <c r="AF1402" s="59">
        <v>41348</v>
      </c>
      <c r="AG1402" s="59">
        <v>41352</v>
      </c>
      <c r="AH1402" s="186" t="s">
        <v>8932</v>
      </c>
      <c r="AI1402" s="120" t="s">
        <v>16253</v>
      </c>
      <c r="AJ1402" s="120" t="s">
        <v>16263</v>
      </c>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9761</v>
      </c>
      <c r="AA1403" s="59">
        <v>41323</v>
      </c>
      <c r="AB1403" s="60">
        <f>VLOOKUP(C1403,Relatorios!A$3:B2174,2,0)</f>
        <v>41337</v>
      </c>
      <c r="AC1403" s="49"/>
      <c r="AD1403" s="59" t="str">
        <f>VLOOKUP(B1403,SAOM!B$2:T2944,16,0)</f>
        <v>-</v>
      </c>
      <c r="AE1403" s="59">
        <f t="shared" si="77"/>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511</v>
      </c>
      <c r="K1404" s="37" t="str">
        <f>VLOOKUP(B1404,SAOM!B$2:H2945,4,0)</f>
        <v>Aceito</v>
      </c>
      <c r="L1404" s="12" t="s">
        <v>495</v>
      </c>
      <c r="M1404" s="12" t="s">
        <v>497</v>
      </c>
      <c r="N1404" s="13" t="s">
        <v>9887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16114</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12389</v>
      </c>
      <c r="K1405" s="37" t="str">
        <f>VLOOKUP(B1405,SAOM!B$2:H2946,4,0)</f>
        <v>Agendado</v>
      </c>
      <c r="L1405" s="12" t="s">
        <v>495</v>
      </c>
      <c r="M1405" s="12" t="s">
        <v>502</v>
      </c>
      <c r="N1405" s="13" t="s">
        <v>9892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 t="shared" ref="F1406:F1426" si="79">E1406+45</f>
        <v>41271</v>
      </c>
      <c r="G1406" s="15">
        <f>VLOOKUP(B1406,SAOM!B$2:D2950,3,0)</f>
        <v>41271</v>
      </c>
      <c r="H1406" s="15">
        <f t="shared" si="76"/>
        <v>41286</v>
      </c>
      <c r="I1406" s="15">
        <v>41247</v>
      </c>
      <c r="J1406" s="12" t="s">
        <v>12389</v>
      </c>
      <c r="K1406" s="37" t="str">
        <f>VLOOKUP(B1406,SAOM!B$2:H2947,4,0)</f>
        <v>Agendado</v>
      </c>
      <c r="L1406" s="12" t="s">
        <v>495</v>
      </c>
      <c r="M1406" s="12" t="s">
        <v>495</v>
      </c>
      <c r="N1406" s="13" t="s">
        <v>9892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 t="shared" si="79"/>
        <v>41271</v>
      </c>
      <c r="G1407" s="15">
        <f>VLOOKUP(B1407,SAOM!B$2:D2951,3,0)</f>
        <v>41271</v>
      </c>
      <c r="H1407" s="15">
        <f t="shared" si="76"/>
        <v>41286</v>
      </c>
      <c r="I1407" s="15">
        <v>41247</v>
      </c>
      <c r="J1407" s="12" t="s">
        <v>12389</v>
      </c>
      <c r="K1407" s="37" t="str">
        <f>VLOOKUP(B1407,SAOM!B$2:H2948,4,0)</f>
        <v>Agendado</v>
      </c>
      <c r="L1407" s="12" t="s">
        <v>495</v>
      </c>
      <c r="M1407" s="12" t="s">
        <v>495</v>
      </c>
      <c r="N1407" s="13" t="s">
        <v>9892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 t="shared" si="79"/>
        <v>41271</v>
      </c>
      <c r="G1408" s="15">
        <f>VLOOKUP(B1408,SAOM!B$2:D2952,3,0)</f>
        <v>41271</v>
      </c>
      <c r="H1408" s="15">
        <f t="shared" si="76"/>
        <v>41286</v>
      </c>
      <c r="I1408" s="15" t="s">
        <v>497</v>
      </c>
      <c r="J1408" s="12" t="s">
        <v>744</v>
      </c>
      <c r="K1408" s="37" t="str">
        <f>VLOOKUP(B1408,SAOM!B$2:H2949,4,0)</f>
        <v>Agendado</v>
      </c>
      <c r="L1408" s="12" t="s">
        <v>495</v>
      </c>
      <c r="M1408" s="12" t="s">
        <v>495</v>
      </c>
      <c r="N1408" s="13" t="s">
        <v>9892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 t="shared" si="79"/>
        <v>41271</v>
      </c>
      <c r="G1409" s="15">
        <f>VLOOKUP(B1409,SAOM!B$2:D2953,3,0)</f>
        <v>41271</v>
      </c>
      <c r="H1409" s="15">
        <f t="shared" si="76"/>
        <v>41286</v>
      </c>
      <c r="I1409" s="15">
        <v>41289</v>
      </c>
      <c r="J1409" s="12" t="s">
        <v>756</v>
      </c>
      <c r="K1409" s="37" t="str">
        <f>VLOOKUP(B1409,SAOM!B$2:H2950,4,0)</f>
        <v>Paralisado</v>
      </c>
      <c r="L1409" s="12" t="s">
        <v>495</v>
      </c>
      <c r="M1409" s="12" t="s">
        <v>502</v>
      </c>
      <c r="N1409" s="13" t="s">
        <v>9892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 t="shared" si="79"/>
        <v>41271</v>
      </c>
      <c r="G1410" s="15">
        <f>VLOOKUP(B1410,SAOM!B$2:D2954,3,0)</f>
        <v>41271</v>
      </c>
      <c r="H1410" s="15">
        <f t="shared" si="76"/>
        <v>41286</v>
      </c>
      <c r="I1410" s="15" t="s">
        <v>497</v>
      </c>
      <c r="J1410" s="12" t="s">
        <v>744</v>
      </c>
      <c r="K1410" s="37" t="str">
        <f>VLOOKUP(B1410,SAOM!B$2:H2951,4,0)</f>
        <v>Agendado</v>
      </c>
      <c r="L1410" s="12" t="s">
        <v>495</v>
      </c>
      <c r="M1410" s="12" t="s">
        <v>495</v>
      </c>
      <c r="N1410" s="13" t="s">
        <v>9892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 t="shared" si="79"/>
        <v>41271</v>
      </c>
      <c r="G1411" s="15">
        <f>VLOOKUP(B1411,SAOM!B$2:D2955,3,0)</f>
        <v>41271</v>
      </c>
      <c r="H1411" s="15">
        <f t="shared" si="76"/>
        <v>41286</v>
      </c>
      <c r="I1411" s="15" t="s">
        <v>497</v>
      </c>
      <c r="J1411" s="12" t="s">
        <v>1406</v>
      </c>
      <c r="K1411" s="37" t="str">
        <f>VLOOKUP(B1411,SAOM!B$2:H2952,4,0)</f>
        <v>A agendar</v>
      </c>
      <c r="L1411" s="12" t="s">
        <v>1406</v>
      </c>
      <c r="M1411" s="12" t="s">
        <v>1406</v>
      </c>
      <c r="N1411" s="13" t="s">
        <v>9892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 t="shared" si="79"/>
        <v>41271</v>
      </c>
      <c r="G1412" s="15">
        <f>VLOOKUP(B1412,SAOM!B$2:D2956,3,0)</f>
        <v>41271</v>
      </c>
      <c r="H1412" s="15">
        <f t="shared" si="76"/>
        <v>41286</v>
      </c>
      <c r="I1412" s="15" t="s">
        <v>497</v>
      </c>
      <c r="J1412" s="12" t="s">
        <v>511</v>
      </c>
      <c r="K1412" s="37" t="str">
        <f>VLOOKUP(B1412,SAOM!B$2:H2953,4,0)</f>
        <v>Aceito</v>
      </c>
      <c r="L1412" s="12" t="s">
        <v>12317</v>
      </c>
      <c r="M1412" s="12" t="s">
        <v>497</v>
      </c>
      <c r="N1412" s="13" t="s">
        <v>9913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13214</v>
      </c>
      <c r="AA1412" s="16">
        <v>41262</v>
      </c>
      <c r="AB1412" s="32">
        <f>VLOOKUP(C1412,Relatorios!A$3:B2183,2,0)</f>
        <v>41277</v>
      </c>
      <c r="AC1412" s="45"/>
      <c r="AD1412" s="16" t="str">
        <f>VLOOKUP(B1412,SAOM!B$2:T2953,16,0)</f>
        <v>-</v>
      </c>
      <c r="AE1412" s="16">
        <f t="shared" si="77"/>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 t="shared" si="79"/>
        <v>41271</v>
      </c>
      <c r="G1413" s="28">
        <f>VLOOKUP(B1413,SAOM!B$2:D2957,3,0)</f>
        <v>41271</v>
      </c>
      <c r="H1413" s="28">
        <f t="shared" ref="H1413:H1435" si="80">F1413+15</f>
        <v>41286</v>
      </c>
      <c r="I1413" s="28" t="s">
        <v>497</v>
      </c>
      <c r="J1413" s="52" t="s">
        <v>511</v>
      </c>
      <c r="K1413" s="35" t="str">
        <f>VLOOKUP(B1413,SAOM!B$2:H2954,4,0)</f>
        <v>Aceito</v>
      </c>
      <c r="L1413" s="52" t="s">
        <v>12317</v>
      </c>
      <c r="M1413" s="52" t="s">
        <v>497</v>
      </c>
      <c r="N1413" s="44" t="s">
        <v>9913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13139</v>
      </c>
      <c r="AA1413" s="59">
        <v>41262</v>
      </c>
      <c r="AB1413" s="32">
        <f>VLOOKUP(C1413,Relatorios!A$3:B2184,2,0)</f>
        <v>41277</v>
      </c>
      <c r="AC1413" s="49"/>
      <c r="AD1413" s="59" t="str">
        <f>VLOOKUP(B1413,SAOM!B$2:T2954,16,0)</f>
        <v>-</v>
      </c>
      <c r="AE1413" s="59">
        <f t="shared" ref="AE1413:AE1476" si="81">AA1413+90</f>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 t="shared" si="79"/>
        <v>41271</v>
      </c>
      <c r="G1414" s="15">
        <f>VLOOKUP(B1414,SAOM!B$2:D2958,3,0)</f>
        <v>41271</v>
      </c>
      <c r="H1414" s="15">
        <f t="shared" si="80"/>
        <v>41286</v>
      </c>
      <c r="I1414" s="15">
        <v>41247</v>
      </c>
      <c r="J1414" s="12" t="s">
        <v>511</v>
      </c>
      <c r="K1414" s="37" t="str">
        <f>VLOOKUP(B1414,SAOM!B$2:H2955,4,0)</f>
        <v>Aceito</v>
      </c>
      <c r="L1414" s="12" t="s">
        <v>12317</v>
      </c>
      <c r="M1414" s="12" t="s">
        <v>497</v>
      </c>
      <c r="N1414" s="13" t="s">
        <v>9913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12506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1"/>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 t="shared" si="79"/>
        <v>41291</v>
      </c>
      <c r="G1415" s="15">
        <f>VLOOKUP(B1415,SAOM!B$2:D2959,3,0)</f>
        <v>41291</v>
      </c>
      <c r="H1415" s="15">
        <f t="shared" si="80"/>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 t="shared" si="81"/>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 t="shared" si="79"/>
        <v>41291</v>
      </c>
      <c r="G1416" s="15">
        <f>VLOOKUP(B1416,SAOM!B$2:D2960,3,0)</f>
        <v>41291</v>
      </c>
      <c r="H1416" s="15">
        <f t="shared" si="80"/>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 t="shared" si="81"/>
        <v>41351</v>
      </c>
      <c r="AF1416" s="16">
        <v>41292</v>
      </c>
      <c r="AG1416" s="16">
        <v>41352</v>
      </c>
      <c r="AH1416" s="51" t="s">
        <v>8930</v>
      </c>
      <c r="AI1416" s="119" t="s">
        <v>14610</v>
      </c>
      <c r="AJ1416" s="119" t="s">
        <v>16328</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 t="shared" si="79"/>
        <v>41291</v>
      </c>
      <c r="G1417" s="28">
        <f>VLOOKUP(B1417,SAOM!B$2:D2961,3,0)</f>
        <v>41291</v>
      </c>
      <c r="H1417" s="28">
        <f t="shared" si="80"/>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7849</v>
      </c>
      <c r="AA1417" s="59">
        <v>41263</v>
      </c>
      <c r="AB1417" s="32">
        <f>VLOOKUP(C1417,Relatorios!A$3:B2188,2,0)</f>
        <v>41277</v>
      </c>
      <c r="AC1417" s="49" t="s">
        <v>9963</v>
      </c>
      <c r="AD1417" s="59" t="str">
        <f>VLOOKUP(B1417,SAOM!B$2:T2958,16,0)</f>
        <v>-</v>
      </c>
      <c r="AE1417" s="59">
        <f t="shared" si="81"/>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 t="shared" si="79"/>
        <v>41291</v>
      </c>
      <c r="G1418" s="15">
        <f>VLOOKUP(B1418,SAOM!B$2:D2962,3,0)</f>
        <v>41291</v>
      </c>
      <c r="H1418" s="15">
        <f t="shared" si="80"/>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1"/>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 t="shared" si="79"/>
        <v>41291</v>
      </c>
      <c r="G1419" s="15">
        <f>VLOOKUP(B1419,SAOM!B$2:D2963,3,0)</f>
        <v>41291</v>
      </c>
      <c r="H1419" s="15">
        <f t="shared" si="80"/>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 t="shared" si="81"/>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 t="shared" si="79"/>
        <v>41291</v>
      </c>
      <c r="G1420" s="15">
        <f>VLOOKUP(B1420,SAOM!B$2:D2964,3,0)</f>
        <v>41291</v>
      </c>
      <c r="H1420" s="15">
        <f t="shared" si="80"/>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13610</v>
      </c>
      <c r="AA1420" s="16">
        <v>41262</v>
      </c>
      <c r="AB1420" s="32">
        <f>VLOOKUP(C1420,Relatorios!A$3:B2191,2,0)</f>
        <v>41299</v>
      </c>
      <c r="AC1420" s="45"/>
      <c r="AD1420" s="16" t="str">
        <f>VLOOKUP(B1420,SAOM!B$2:T2961,16,0)</f>
        <v>-</v>
      </c>
      <c r="AE1420" s="16">
        <f t="shared" si="81"/>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 t="shared" si="79"/>
        <v>41291</v>
      </c>
      <c r="G1421" s="15">
        <f>VLOOKUP(B1421,SAOM!B$2:D2965,3,0)</f>
        <v>41291</v>
      </c>
      <c r="H1421" s="15">
        <f t="shared" si="80"/>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 t="shared" si="81"/>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 t="shared" si="79"/>
        <v>41291</v>
      </c>
      <c r="G1422" s="15">
        <f>VLOOKUP(B1422,SAOM!B$2:D2966,3,0)</f>
        <v>41291</v>
      </c>
      <c r="H1422" s="15">
        <f t="shared" si="80"/>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 t="shared" si="81"/>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 t="shared" si="79"/>
        <v>41291</v>
      </c>
      <c r="G1423" s="15">
        <f>VLOOKUP(B1423,SAOM!B$2:D2967,3,0)</f>
        <v>41291</v>
      </c>
      <c r="H1423" s="15">
        <f t="shared" si="80"/>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7849</v>
      </c>
      <c r="AA1423" s="16">
        <v>41262</v>
      </c>
      <c r="AB1423" s="32">
        <f>VLOOKUP(C1423,Relatorios!A$3:B2194,2,0)</f>
        <v>41277</v>
      </c>
      <c r="AC1423" s="45"/>
      <c r="AD1423" s="16" t="str">
        <f>VLOOKUP(B1423,SAOM!B$2:T2964,16,0)</f>
        <v>-</v>
      </c>
      <c r="AE1423" s="16">
        <f t="shared" si="81"/>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 t="shared" si="79"/>
        <v>41271</v>
      </c>
      <c r="G1424" s="15">
        <f>VLOOKUP(B1424,SAOM!B$2:D2968,3,0)</f>
        <v>41271</v>
      </c>
      <c r="H1424" s="15">
        <f t="shared" si="80"/>
        <v>41286</v>
      </c>
      <c r="I1424" s="15" t="s">
        <v>497</v>
      </c>
      <c r="J1424" s="12" t="s">
        <v>511</v>
      </c>
      <c r="K1424" s="37" t="str">
        <f>VLOOKUP(B1424,SAOM!B$2:H2965,4,0)</f>
        <v>Aceito</v>
      </c>
      <c r="L1424" s="12" t="s">
        <v>12317</v>
      </c>
      <c r="M1424" s="12" t="s">
        <v>497</v>
      </c>
      <c r="N1424" s="13" t="s">
        <v>12376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13603</v>
      </c>
      <c r="AA1424" s="16">
        <v>41262</v>
      </c>
      <c r="AB1424" s="32">
        <f>VLOOKUP(C1424,Relatorios!A$3:B2195,2,0)</f>
        <v>41278</v>
      </c>
      <c r="AC1424" s="45"/>
      <c r="AD1424" s="16" t="str">
        <f>VLOOKUP(B1424,SAOM!B$2:T2965,16,0)</f>
        <v>-</v>
      </c>
      <c r="AE1424" s="16">
        <f t="shared" si="81"/>
        <v>41352</v>
      </c>
      <c r="AF1424" s="16" t="s">
        <v>4472</v>
      </c>
      <c r="AG1424" s="16"/>
      <c r="AH1424" s="51"/>
      <c r="AI1424" s="119"/>
      <c r="AJ1424" s="119"/>
      <c r="AK1424" s="13" t="str">
        <f>VLOOKUP(B1424,SAOM!B$2:U3082,20,0)</f>
        <v>Vai deixar conectado no modem.</v>
      </c>
    </row>
    <row r="1425" spans="1:37" s="17" customFormat="1" ht="15.75" customHeight="1">
      <c r="A1425" s="43">
        <v>5606</v>
      </c>
      <c r="B1425" s="35">
        <v>5606</v>
      </c>
      <c r="C1425" s="35">
        <v>5606</v>
      </c>
      <c r="D1425" s="37" t="str">
        <f>VLOOKUP(B1425,SAOM!B$2:H3082,7,0)</f>
        <v>SES-SAGA-5606</v>
      </c>
      <c r="E1425" s="15">
        <v>41232</v>
      </c>
      <c r="F1425" s="15">
        <f t="shared" si="79"/>
        <v>41277</v>
      </c>
      <c r="G1425" s="15">
        <f>VLOOKUP(B1425,SAOM!B$2:D2969,3,0)</f>
        <v>41277</v>
      </c>
      <c r="H1425" s="15">
        <f t="shared" si="80"/>
        <v>41292</v>
      </c>
      <c r="I1425" s="15" t="s">
        <v>497</v>
      </c>
      <c r="J1425" s="12" t="s">
        <v>511</v>
      </c>
      <c r="K1425" s="37" t="str">
        <f>VLOOKUP(B1425,SAOM!B$2:H2966,4,0)</f>
        <v>Aceito</v>
      </c>
      <c r="L1425" s="12" t="s">
        <v>12317</v>
      </c>
      <c r="M1425" s="12" t="s">
        <v>497</v>
      </c>
      <c r="N1425" s="13" t="s">
        <v>12382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4" t="str">
        <f>VLOOKUP(B1425,SAOM!B$2:O2966,11,0)</f>
        <v>36135-000</v>
      </c>
      <c r="X1425" s="37" t="str">
        <f>VLOOKUP(B1425,SAOM!B$2:Q2966,13,0)</f>
        <v>00:20:0e:10:56:fa</v>
      </c>
      <c r="Y1425" s="15">
        <v>41263</v>
      </c>
      <c r="Z1425" s="13" t="s">
        <v>13967</v>
      </c>
      <c r="AA1425" s="16">
        <v>41263</v>
      </c>
      <c r="AB1425" s="32">
        <f>VLOOKUP(C1425,Relatorios!A$3:B2196,2,0)</f>
        <v>41278</v>
      </c>
      <c r="AC1425" s="45"/>
      <c r="AD1425" s="16" t="str">
        <f>VLOOKUP(B1425,SAOM!B$2:T2966,16,0)</f>
        <v>-</v>
      </c>
      <c r="AE1425" s="16">
        <f t="shared" si="81"/>
        <v>41353</v>
      </c>
      <c r="AF1425" s="16" t="s">
        <v>4472</v>
      </c>
      <c r="AG1425" s="16"/>
      <c r="AH1425" s="51"/>
      <c r="AI1425" s="119"/>
      <c r="AJ1425" s="119"/>
      <c r="AK1425" s="13" t="str">
        <f>VLOOKUP(B1425,SAOM!B$2:U3083,20,0)</f>
        <v>Conectado ao modem</v>
      </c>
    </row>
    <row r="1426" spans="1:37" s="61" customFormat="1" ht="15.75" customHeight="1">
      <c r="A1426" s="43">
        <v>5188</v>
      </c>
      <c r="B1426" s="35">
        <v>5188</v>
      </c>
      <c r="C1426" s="195">
        <v>5188</v>
      </c>
      <c r="D1426" s="35" t="str">
        <f>VLOOKUP(B1426,SAOM!B$2:H3083,7,0)</f>
        <v>SES-IBTE-5188</v>
      </c>
      <c r="E1426" s="28">
        <v>41249</v>
      </c>
      <c r="F1426" s="28">
        <f t="shared" si="79"/>
        <v>41294</v>
      </c>
      <c r="G1426" s="28">
        <f>VLOOKUP(B1426,SAOM!B$2:D2970,3,0)</f>
        <v>41348</v>
      </c>
      <c r="H1426" s="28">
        <f t="shared" si="80"/>
        <v>41309</v>
      </c>
      <c r="I1426" s="28">
        <v>41305</v>
      </c>
      <c r="J1426" s="52" t="s">
        <v>511</v>
      </c>
      <c r="K1426" s="35" t="str">
        <f>VLOOKUP(B1426,SAOM!B$2:H2967,4,0)</f>
        <v>Aceito</v>
      </c>
      <c r="L1426" s="52" t="s">
        <v>495</v>
      </c>
      <c r="M1426" s="52" t="s">
        <v>497</v>
      </c>
      <c r="N1426" s="44" t="s">
        <v>12668</v>
      </c>
      <c r="O1426" s="44" t="str">
        <f>VLOOKUP(N1426,Coordenadas!B$2:C2273,2,0)</f>
        <v>CENTRO</v>
      </c>
      <c r="P1426" s="44" t="str">
        <f>VLOOKUP(N1426,Coordenadas!B$2:D2273,3,0)</f>
        <v xml:space="preserve"> 20° 1'9.96"S</v>
      </c>
      <c r="Q1426" s="44" t="str">
        <f>VLOOKUP(N1426,Coordenadas!B$2:E2273,4,0)</f>
        <v xml:space="preserve"> 44° 3'21.84"O</v>
      </c>
      <c r="R1426" s="35">
        <v>4033</v>
      </c>
      <c r="S1426" s="28">
        <v>41297</v>
      </c>
      <c r="T1426" s="58" t="str">
        <f>VLOOKUP(B1426,SAOM!B$2:M2967,9,0)</f>
        <v>Viviane/Patricia</v>
      </c>
      <c r="U1426" s="28" t="str">
        <f>VLOOKUP(B1426,SAOM!B$2:N2967,10,0)</f>
        <v>AV. DR. PAULO SOUZA LIMA, Nº 557 - Bairro SOL NASCENTE</v>
      </c>
      <c r="V1426" s="58" t="str">
        <f>VLOOKUP(B1426,SAOM!B$2:P2967,12,0)</f>
        <v>(31) 3533-4777</v>
      </c>
      <c r="W1426" s="180" t="str">
        <f>VLOOKUP(B1426,SAOM!B$2:O2967,11,0)</f>
        <v>32400-000</v>
      </c>
      <c r="X1426" s="35" t="str">
        <f>VLOOKUP(B1426,SAOM!B$2:Q2967,13,0)</f>
        <v>00:20:0e:10:57:ab</v>
      </c>
      <c r="Y1426" s="28">
        <v>41345</v>
      </c>
      <c r="Z1426" s="44" t="s">
        <v>5666</v>
      </c>
      <c r="AA1426" s="59">
        <v>41348</v>
      </c>
      <c r="AB1426" s="60" t="e">
        <f>VLOOKUP(C1426,Relatorios!A$3:B2197,2,0)</f>
        <v>#N/A</v>
      </c>
      <c r="AC1426" s="49"/>
      <c r="AD1426" s="59"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9">
        <f t="shared" si="81"/>
        <v>41438</v>
      </c>
      <c r="AF1426" s="59" t="s">
        <v>4472</v>
      </c>
      <c r="AG1426" s="59"/>
      <c r="AH1426" s="186"/>
      <c r="AI1426" s="120"/>
      <c r="AJ1426" s="120"/>
      <c r="AK1426" s="44" t="str">
        <f>VLOOKUP(B1426,SAOM!B$2:U3084,20,0)</f>
        <v>Conectado ao modem</v>
      </c>
    </row>
    <row r="1427" spans="1:37" s="17" customFormat="1" ht="15.75" customHeight="1">
      <c r="A1427" s="43">
        <v>5187</v>
      </c>
      <c r="B1427" s="35">
        <v>5187</v>
      </c>
      <c r="C1427" s="35">
        <v>5187</v>
      </c>
      <c r="D1427" s="37" t="str">
        <f>VLOOKUP(B1427,SAOM!B$2:H3084,7,0)</f>
        <v>SES-IBTE-5187</v>
      </c>
      <c r="E1427" s="15">
        <v>41249</v>
      </c>
      <c r="F1427" s="15">
        <v>41313</v>
      </c>
      <c r="G1427" s="15">
        <f>VLOOKUP(B1427,SAOM!B$2:D2971,3,0)</f>
        <v>41302</v>
      </c>
      <c r="H1427" s="15">
        <f t="shared" si="80"/>
        <v>41328</v>
      </c>
      <c r="I1427" s="15">
        <v>41299</v>
      </c>
      <c r="J1427" s="12" t="s">
        <v>511</v>
      </c>
      <c r="K1427" s="37" t="str">
        <f>VLOOKUP(B1427,SAOM!B$2:H2968,4,0)</f>
        <v>Aceito</v>
      </c>
      <c r="L1427" s="12" t="s">
        <v>495</v>
      </c>
      <c r="M1427" s="12" t="s">
        <v>497</v>
      </c>
      <c r="N1427" s="13" t="s">
        <v>12668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00:20:0e:10:56:1b</v>
      </c>
      <c r="Y1427" s="15">
        <v>41346</v>
      </c>
      <c r="Z1427" s="13" t="s">
        <v>5666</v>
      </c>
      <c r="AA1427" s="16">
        <v>41346</v>
      </c>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1"/>
        <v>41436</v>
      </c>
      <c r="AF1427" s="16" t="s">
        <v>4472</v>
      </c>
      <c r="AG1427" s="16"/>
      <c r="AH1427" s="51"/>
      <c r="AI1427" s="119"/>
      <c r="AJ1427" s="119"/>
      <c r="AK1427" s="13" t="str">
        <f>VLOOKUP(B1427,SAOM!B$2:U3085,20,0)</f>
        <v>Conectado ao modem</v>
      </c>
    </row>
    <row r="1428" spans="1:37" s="17" customFormat="1" ht="15.75" customHeight="1">
      <c r="A1428" s="43">
        <v>5186</v>
      </c>
      <c r="B1428" s="35">
        <v>5186</v>
      </c>
      <c r="C1428" s="35">
        <v>5186</v>
      </c>
      <c r="D1428" s="37" t="str">
        <f>VLOOKUP(B1428,SAOM!B$2:H3085,7,0)</f>
        <v>SES-IBTE-5186</v>
      </c>
      <c r="E1428" s="15">
        <v>41249</v>
      </c>
      <c r="F1428" s="15">
        <v>41313</v>
      </c>
      <c r="G1428" s="15">
        <f>VLOOKUP(B1428,SAOM!B$2:D2972,3,0)</f>
        <v>41302</v>
      </c>
      <c r="H1428" s="15">
        <f t="shared" si="80"/>
        <v>41328</v>
      </c>
      <c r="I1428" s="15">
        <v>41299</v>
      </c>
      <c r="J1428" s="12" t="s">
        <v>511</v>
      </c>
      <c r="K1428" s="37" t="str">
        <f>VLOOKUP(B1428,SAOM!B$2:H2969,4,0)</f>
        <v>Aceito</v>
      </c>
      <c r="L1428" s="12" t="s">
        <v>495</v>
      </c>
      <c r="M1428" s="12" t="s">
        <v>497</v>
      </c>
      <c r="N1428" s="13" t="s">
        <v>12668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00:20:0e:10:59:57</v>
      </c>
      <c r="Y1428" s="15">
        <v>41347</v>
      </c>
      <c r="Z1428" s="13" t="s">
        <v>5666</v>
      </c>
      <c r="AA1428" s="16">
        <v>41347</v>
      </c>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1"/>
        <v>41437</v>
      </c>
      <c r="AF1428" s="16" t="s">
        <v>4472</v>
      </c>
      <c r="AG1428" s="16"/>
      <c r="AH1428" s="51"/>
      <c r="AI1428" s="119"/>
      <c r="AJ1428" s="119"/>
      <c r="AK1428" s="13" t="str">
        <f>VLOOKUP(B1428,SAOM!B$2:U3086,20,0)</f>
        <v>Conectado ao modem</v>
      </c>
    </row>
    <row r="1429" spans="1:37" s="17" customFormat="1" ht="15.75" customHeight="1">
      <c r="A1429" s="43">
        <v>5185</v>
      </c>
      <c r="B1429" s="35">
        <v>5185</v>
      </c>
      <c r="C1429" s="35">
        <v>5185</v>
      </c>
      <c r="D1429" s="37" t="str">
        <f>VLOOKUP(B1429,SAOM!B$2:H3086,7,0)</f>
        <v>SES-IBTE-5185</v>
      </c>
      <c r="E1429" s="15">
        <v>41249</v>
      </c>
      <c r="F1429" s="15">
        <v>41313</v>
      </c>
      <c r="G1429" s="15">
        <f>VLOOKUP(B1429,SAOM!B$2:D2973,3,0)</f>
        <v>41302</v>
      </c>
      <c r="H1429" s="15">
        <f t="shared" si="80"/>
        <v>41328</v>
      </c>
      <c r="I1429" s="15">
        <v>41299</v>
      </c>
      <c r="J1429" s="12" t="s">
        <v>511</v>
      </c>
      <c r="K1429" s="37" t="str">
        <f>VLOOKUP(B1429,SAOM!B$2:H2970,4,0)</f>
        <v>Aceito</v>
      </c>
      <c r="L1429" s="12" t="s">
        <v>495</v>
      </c>
      <c r="M1429" s="12" t="s">
        <v>497</v>
      </c>
      <c r="N1429" s="13" t="s">
        <v>12668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00:20:0e:10:58:0d</v>
      </c>
      <c r="Y1429" s="15">
        <v>41345</v>
      </c>
      <c r="Z1429" s="13" t="s">
        <v>5692</v>
      </c>
      <c r="AA1429" s="15">
        <v>41345</v>
      </c>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1"/>
        <v>41435</v>
      </c>
      <c r="AF1429" s="16" t="s">
        <v>4472</v>
      </c>
      <c r="AG1429" s="16"/>
      <c r="AH1429" s="51"/>
      <c r="AI1429" s="119"/>
      <c r="AJ1429" s="119"/>
      <c r="AK1429" s="13" t="str">
        <f>VLOOKUP(B1429,SAOM!B$2:U3087,20,0)</f>
        <v>Conectado ao modem</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80"/>
        <v>41328</v>
      </c>
      <c r="I1430" s="15">
        <v>41346</v>
      </c>
      <c r="J1430" s="12" t="s">
        <v>511</v>
      </c>
      <c r="K1430" s="37" t="str">
        <f>VLOOKUP(B1430,SAOM!B$2:H2971,4,0)</f>
        <v>Agendado</v>
      </c>
      <c r="L1430" s="12" t="s">
        <v>495</v>
      </c>
      <c r="M1430" s="12" t="s">
        <v>497</v>
      </c>
      <c r="N1430" s="13" t="s">
        <v>12668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v>41354</v>
      </c>
      <c r="Z1430" s="13" t="s">
        <v>16342</v>
      </c>
      <c r="AA1430" s="59">
        <v>41354</v>
      </c>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1"/>
        <v>41444</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SES-IBTE-5183</v>
      </c>
      <c r="E1431" s="15">
        <v>41249</v>
      </c>
      <c r="F1431" s="15">
        <f>E1431+45</f>
        <v>41294</v>
      </c>
      <c r="G1431" s="15">
        <f>VLOOKUP(B1431,SAOM!B$2:D2975,3,0)</f>
        <v>41307</v>
      </c>
      <c r="H1431" s="15">
        <f t="shared" si="80"/>
        <v>41309</v>
      </c>
      <c r="I1431" s="15">
        <v>41305</v>
      </c>
      <c r="J1431" s="12" t="s">
        <v>511</v>
      </c>
      <c r="K1431" s="37" t="str">
        <f>VLOOKUP(B1431,SAOM!B$2:H2972,4,0)</f>
        <v>Agendado</v>
      </c>
      <c r="L1431" s="12" t="s">
        <v>495</v>
      </c>
      <c r="M1431" s="12" t="s">
        <v>497</v>
      </c>
      <c r="N1431" s="13" t="s">
        <v>12668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v>41352</v>
      </c>
      <c r="Z1431" s="13" t="s">
        <v>7849</v>
      </c>
      <c r="AA1431" s="16">
        <v>41352</v>
      </c>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1"/>
        <v>41442</v>
      </c>
      <c r="AF1431" s="16" t="s">
        <v>4472</v>
      </c>
      <c r="AG1431" s="16"/>
      <c r="AH1431" s="51"/>
      <c r="AI1431" s="119"/>
      <c r="AJ1431" s="119"/>
      <c r="AK1431" s="13" t="str">
        <f>VLOOKUP(B1431,SAOM!B$2:U3089,20,0)</f>
        <v>-</v>
      </c>
    </row>
    <row r="1432" spans="1:37" s="61" customFormat="1" ht="15.75" customHeight="1">
      <c r="A1432" s="43">
        <v>5182</v>
      </c>
      <c r="B1432" s="35">
        <v>5182</v>
      </c>
      <c r="C1432" s="35">
        <v>5182</v>
      </c>
      <c r="D1432" s="35" t="str">
        <f>VLOOKUP(B1432,SAOM!B$2:H3089,7,0)</f>
        <v>SES-IBTE-5182</v>
      </c>
      <c r="E1432" s="28">
        <v>41249</v>
      </c>
      <c r="F1432" s="28">
        <f>E1432+45</f>
        <v>41294</v>
      </c>
      <c r="G1432" s="28">
        <f>VLOOKUP(B1432,SAOM!B$2:D2976,3,0)</f>
        <v>41294</v>
      </c>
      <c r="H1432" s="28">
        <f t="shared" si="80"/>
        <v>41309</v>
      </c>
      <c r="I1432" s="28" t="s">
        <v>497</v>
      </c>
      <c r="J1432" s="52" t="s">
        <v>511</v>
      </c>
      <c r="K1432" s="35" t="str">
        <f>VLOOKUP(B1432,SAOM!B$2:H2973,4,0)</f>
        <v>Aceito</v>
      </c>
      <c r="L1432" s="52" t="s">
        <v>495</v>
      </c>
      <c r="M1432" s="52" t="s">
        <v>497</v>
      </c>
      <c r="N1432" s="44" t="s">
        <v>12668</v>
      </c>
      <c r="O1432" s="44" t="str">
        <f>VLOOKUP(N1432,Coordenadas!B$2:C2279,2,0)</f>
        <v>CENTRO</v>
      </c>
      <c r="P1432" s="44" t="str">
        <f>VLOOKUP(N1432,Coordenadas!B$2:D2279,3,0)</f>
        <v xml:space="preserve"> 20° 1'9.96"S</v>
      </c>
      <c r="Q1432" s="44" t="str">
        <f>VLOOKUP(N1432,Coordenadas!B$2:E2279,4,0)</f>
        <v xml:space="preserve"> 44° 3'21.84"O</v>
      </c>
      <c r="R1432" s="35">
        <v>4033</v>
      </c>
      <c r="S1432" s="28">
        <v>41297</v>
      </c>
      <c r="T1432" s="58" t="str">
        <f>VLOOKUP(B1432,SAOM!B$2:M2973,9,0)</f>
        <v>Fabiola/Lúcia</v>
      </c>
      <c r="U1432" s="28" t="str">
        <f>VLOOKUP(B1432,SAOM!B$2:N2973,10,0)</f>
        <v>AV. MARECHAL HERMES, 70 - DURVAL DE BARROS</v>
      </c>
      <c r="V1432" s="58" t="str">
        <f>VLOOKUP(B1432,SAOM!B$2:P2973,12,0)</f>
        <v>(31) 3598-6412</v>
      </c>
      <c r="W1432" s="180" t="str">
        <f>VLOOKUP(B1432,SAOM!B$2:O2973,11,0)</f>
        <v>32400-000</v>
      </c>
      <c r="X1432" s="35" t="str">
        <f>VLOOKUP(B1432,SAOM!B$2:Q2973,13,0)</f>
        <v>00:20:0e:10:57:ee</v>
      </c>
      <c r="Y1432" s="28">
        <v>41345</v>
      </c>
      <c r="Z1432" s="44" t="s">
        <v>5692</v>
      </c>
      <c r="AA1432" s="28">
        <v>41345</v>
      </c>
      <c r="AB1432" s="60" t="e">
        <f>VLOOKUP(C1432,Relatorios!A$3:B2203,2,0)</f>
        <v>#N/A</v>
      </c>
      <c r="AC1432" s="49"/>
      <c r="AD1432" s="59" t="str">
        <f>VLOOKUP(B1432,SAOM!B$2:T2973,16,0)</f>
        <v>-</v>
      </c>
      <c r="AE1432" s="59">
        <f t="shared" si="81"/>
        <v>41435</v>
      </c>
      <c r="AF1432" s="59" t="s">
        <v>4472</v>
      </c>
      <c r="AG1432" s="59"/>
      <c r="AH1432" s="186"/>
      <c r="AI1432" s="120"/>
      <c r="AJ1432" s="120"/>
      <c r="AK1432" s="44" t="str">
        <f>VLOOKUP(B1432,SAOM!B$2:U3090,20,0)</f>
        <v>Modem.</v>
      </c>
    </row>
    <row r="1433" spans="1:37" s="17" customFormat="1" ht="15.75" customHeight="1">
      <c r="A1433" s="43">
        <v>5181</v>
      </c>
      <c r="B1433" s="35">
        <v>5181</v>
      </c>
      <c r="C1433" s="35">
        <v>5181</v>
      </c>
      <c r="D1433" s="37" t="str">
        <f>VLOOKUP(B1433,SAOM!B$2:H3090,7,0)</f>
        <v>SES-IBTE-5181</v>
      </c>
      <c r="E1433" s="15">
        <v>41249</v>
      </c>
      <c r="F1433" s="15">
        <v>41313</v>
      </c>
      <c r="G1433" s="15">
        <f>VLOOKUP(B1433,SAOM!B$2:D2977,3,0)</f>
        <v>41307</v>
      </c>
      <c r="H1433" s="15">
        <f t="shared" si="80"/>
        <v>41328</v>
      </c>
      <c r="I1433" s="15">
        <v>41289</v>
      </c>
      <c r="J1433" s="12" t="s">
        <v>511</v>
      </c>
      <c r="K1433" s="37" t="str">
        <f>VLOOKUP(B1433,SAOM!B$2:H2974,4,0)</f>
        <v>Aceito</v>
      </c>
      <c r="L1433" s="12" t="s">
        <v>495</v>
      </c>
      <c r="M1433" s="12" t="s">
        <v>497</v>
      </c>
      <c r="N1433" s="13" t="s">
        <v>12668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00:20:0e:10:58:dd</v>
      </c>
      <c r="Y1433" s="15">
        <v>41344</v>
      </c>
      <c r="Z1433" s="13" t="s">
        <v>5692</v>
      </c>
      <c r="AA1433" s="16">
        <v>41345</v>
      </c>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1"/>
        <v>41435</v>
      </c>
      <c r="AF1433" s="16" t="s">
        <v>4472</v>
      </c>
      <c r="AG1433" s="16"/>
      <c r="AH1433" s="51"/>
      <c r="AI1433" s="119"/>
      <c r="AJ1433" s="119"/>
      <c r="AK1433" s="13" t="str">
        <f>VLOOKUP(B1433,SAOM!B$2:U3091,20,0)</f>
        <v>Conectado ao modem</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 t="shared" si="80"/>
        <v>41309</v>
      </c>
      <c r="I1434" s="15" t="s">
        <v>497</v>
      </c>
      <c r="J1434" s="12" t="s">
        <v>511</v>
      </c>
      <c r="K1434" s="37" t="str">
        <f>VLOOKUP(B1434,SAOM!B$2:H2975,4,0)</f>
        <v>Aceito</v>
      </c>
      <c r="L1434" s="12" t="s">
        <v>495</v>
      </c>
      <c r="M1434" s="12" t="s">
        <v>497</v>
      </c>
      <c r="N1434" s="13" t="s">
        <v>12668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00:20:0e:10:58:44</v>
      </c>
      <c r="Y1434" s="15">
        <v>41341</v>
      </c>
      <c r="Z1434" s="13" t="s">
        <v>5692</v>
      </c>
      <c r="AA1434" s="16">
        <v>41341</v>
      </c>
      <c r="AB1434" s="32" t="e">
        <f>VLOOKUP(C1434,Relatorios!A$3:B2205,2,0)</f>
        <v>#N/A</v>
      </c>
      <c r="AC1434" s="45"/>
      <c r="AD1434" s="16" t="str">
        <f>VLOOKUP(B1434,SAOM!B$2:T2975,16,0)</f>
        <v>-</v>
      </c>
      <c r="AE1434" s="16">
        <f t="shared" si="81"/>
        <v>41431</v>
      </c>
      <c r="AF1434" s="16" t="s">
        <v>4472</v>
      </c>
      <c r="AG1434" s="16"/>
      <c r="AH1434" s="51"/>
      <c r="AI1434" s="119"/>
      <c r="AJ1434" s="119"/>
      <c r="AK1434" s="13" t="str">
        <f>VLOOKUP(B1434,SAOM!B$2:U3092,20,0)</f>
        <v>Conectado ao modem</v>
      </c>
    </row>
    <row r="1435" spans="1:37" s="61" customFormat="1" ht="15.75" customHeight="1">
      <c r="A1435" s="43">
        <v>5179</v>
      </c>
      <c r="B1435" s="35">
        <v>5179</v>
      </c>
      <c r="C1435" s="195">
        <v>5179</v>
      </c>
      <c r="D1435" s="35" t="str">
        <f>VLOOKUP(B1435,SAOM!B$2:H3092,7,0)</f>
        <v>SES-IBTE-5179</v>
      </c>
      <c r="E1435" s="28">
        <v>41249</v>
      </c>
      <c r="F1435" s="28">
        <v>41313</v>
      </c>
      <c r="G1435" s="28">
        <f>VLOOKUP(B1435,SAOM!B$2:D2979,3,0)</f>
        <v>41351</v>
      </c>
      <c r="H1435" s="28">
        <f t="shared" si="80"/>
        <v>41328</v>
      </c>
      <c r="I1435" s="28">
        <v>41323</v>
      </c>
      <c r="J1435" s="52" t="s">
        <v>511</v>
      </c>
      <c r="K1435" s="35" t="str">
        <f>VLOOKUP(B1435,SAOM!B$2:H2976,4,0)</f>
        <v>Aceito</v>
      </c>
      <c r="L1435" s="52" t="s">
        <v>495</v>
      </c>
      <c r="M1435" s="52" t="s">
        <v>497</v>
      </c>
      <c r="N1435" s="44" t="s">
        <v>12668</v>
      </c>
      <c r="O1435" s="44" t="str">
        <f>VLOOKUP(N1435,Coordenadas!B$2:C2282,2,0)</f>
        <v>CENTRO</v>
      </c>
      <c r="P1435" s="44" t="str">
        <f>VLOOKUP(N1435,Coordenadas!B$2:D2282,3,0)</f>
        <v xml:space="preserve"> 20° 1'9.96"S</v>
      </c>
      <c r="Q1435" s="44" t="str">
        <f>VLOOKUP(N1435,Coordenadas!B$2:E2282,4,0)</f>
        <v xml:space="preserve"> 44° 3'21.84"O</v>
      </c>
      <c r="R1435" s="35">
        <v>4033</v>
      </c>
      <c r="S1435" s="28">
        <v>41297</v>
      </c>
      <c r="T1435" s="58" t="str">
        <f>VLOOKUP(B1435,SAOM!B$2:M2976,9,0)</f>
        <v>Elba</v>
      </c>
      <c r="U1435" s="28" t="str">
        <f>VLOOKUP(B1435,SAOM!B$2:N2976,10,0)</f>
        <v>Av. São Paulo n°1043 - Bairro MACAUBAS</v>
      </c>
      <c r="V1435" s="58" t="str">
        <f>VLOOKUP(B1435,SAOM!B$2:P2976,12,0)</f>
        <v>(31) 3533-6097</v>
      </c>
      <c r="W1435" s="180" t="str">
        <f>VLOOKUP(B1435,SAOM!B$2:O2976,11,0)</f>
        <v>32400-000</v>
      </c>
      <c r="X1435" s="35" t="str">
        <f>VLOOKUP(B1435,SAOM!B$2:Q2976,13,0)</f>
        <v>00:20:0e:10:55:ee</v>
      </c>
      <c r="Y1435" s="28">
        <v>41347</v>
      </c>
      <c r="Z1435" s="44" t="s">
        <v>5692</v>
      </c>
      <c r="AA1435" s="59">
        <v>41351</v>
      </c>
      <c r="AB1435" s="60" t="e">
        <f>VLOOKUP(C1435,Relatorios!A$3:B2206,2,0)</f>
        <v>#N/A</v>
      </c>
      <c r="AC1435" s="49" t="s">
        <v>9963</v>
      </c>
      <c r="AD1435" s="59" t="str">
        <f>VLOOKUP(B1435,SAOM!B$2:T2976,16,0)</f>
        <v>18/02/2013 13:36:22 	Hernan Martins Alves 	Número não foi atualizado.   	Pendência Ativação
29/01/2013 09:15:03 	Ivan Santos 	Atualizado.  	Pendência Ativação Resolvida
25/01/2013 15:49:32 	Hernan Martins Alves 	Endereço correto é Av. São Pau</v>
      </c>
      <c r="AE1435" s="59">
        <f t="shared" si="81"/>
        <v>41441</v>
      </c>
      <c r="AF1435" s="59" t="s">
        <v>4472</v>
      </c>
      <c r="AG1435" s="59"/>
      <c r="AH1435" s="186"/>
      <c r="AI1435" s="120"/>
      <c r="AJ1435" s="120"/>
      <c r="AK1435" s="44" t="str">
        <f>VLOOKUP(B1435,SAOM!B$2:U3093,20,0)</f>
        <v>Conectado ao modem</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Aceito</v>
      </c>
      <c r="L1436" s="12" t="s">
        <v>495</v>
      </c>
      <c r="M1436" s="12" t="s">
        <v>497</v>
      </c>
      <c r="N1436" s="13" t="s">
        <v>12668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5692</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1"/>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 t="shared" ref="F1437:F1443" si="82">E1437+45</f>
        <v>41294</v>
      </c>
      <c r="G1437" s="15">
        <f>VLOOKUP(B1437,SAOM!B$2:D2981,3,0)</f>
        <v>41294</v>
      </c>
      <c r="H1437" s="15">
        <f t="shared" ref="H1437:H1500" si="83">F1437+15</f>
        <v>41309</v>
      </c>
      <c r="I1437" s="15" t="s">
        <v>497</v>
      </c>
      <c r="J1437" s="12" t="s">
        <v>744</v>
      </c>
      <c r="K1437" s="37" t="str">
        <f>VLOOKUP(B1437,SAOM!B$2:H2978,4,0)</f>
        <v>A agendar</v>
      </c>
      <c r="L1437" s="12" t="s">
        <v>495</v>
      </c>
      <c r="M1437" s="12" t="s">
        <v>495</v>
      </c>
      <c r="N1437" s="13" t="s">
        <v>12705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1"/>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83"/>
        <v>41309</v>
      </c>
      <c r="I1438" s="15" t="s">
        <v>497</v>
      </c>
      <c r="J1438" s="12" t="s">
        <v>744</v>
      </c>
      <c r="K1438" s="37" t="str">
        <f>VLOOKUP(B1438,SAOM!B$2:H2979,4,0)</f>
        <v>A agendar</v>
      </c>
      <c r="L1438" s="12" t="s">
        <v>495</v>
      </c>
      <c r="M1438" s="12" t="s">
        <v>495</v>
      </c>
      <c r="N1438" s="13" t="s">
        <v>12705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1"/>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83"/>
        <v>41309</v>
      </c>
      <c r="I1439" s="15" t="s">
        <v>497</v>
      </c>
      <c r="J1439" s="12" t="s">
        <v>511</v>
      </c>
      <c r="K1439" s="37" t="str">
        <f>VLOOKUP(B1439,SAOM!B$2:H2980,4,0)</f>
        <v>Aceito</v>
      </c>
      <c r="L1439" s="12" t="s">
        <v>14586</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15129</v>
      </c>
      <c r="AA1439" s="16">
        <v>41310</v>
      </c>
      <c r="AB1439" s="32">
        <v>41311</v>
      </c>
      <c r="AC1439" s="45"/>
      <c r="AD1439" s="16" t="str">
        <f>VLOOKUP(B1439,SAOM!B$2:T2980,16,0)</f>
        <v>-</v>
      </c>
      <c r="AE1439" s="16">
        <f t="shared" si="81"/>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83"/>
        <v>41309</v>
      </c>
      <c r="I1440" s="15" t="s">
        <v>497</v>
      </c>
      <c r="J1440" s="12" t="s">
        <v>744</v>
      </c>
      <c r="K1440" s="37" t="str">
        <f>VLOOKUP(B1440,SAOM!B$2:H2981,4,0)</f>
        <v>Agendado</v>
      </c>
      <c r="L1440" s="12" t="s">
        <v>495</v>
      </c>
      <c r="M1440" s="12" t="s">
        <v>495</v>
      </c>
      <c r="N1440" s="13" t="s">
        <v>8439</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1"/>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 t="shared" si="82"/>
        <v>41294</v>
      </c>
      <c r="G1441" s="28">
        <f>VLOOKUP(B1441,SAOM!B$2:D2985,3,0)</f>
        <v>41294</v>
      </c>
      <c r="H1441" s="28">
        <f t="shared" si="83"/>
        <v>41309</v>
      </c>
      <c r="I1441" s="28" t="s">
        <v>497</v>
      </c>
      <c r="J1441" s="52" t="s">
        <v>511</v>
      </c>
      <c r="K1441" s="35" t="str">
        <f>VLOOKUP(B1441,SAOM!B$2:H2982,4,0)</f>
        <v>Aceito</v>
      </c>
      <c r="L1441" s="52" t="s">
        <v>495</v>
      </c>
      <c r="M1441" s="52" t="s">
        <v>497</v>
      </c>
      <c r="N1441" s="44" t="s">
        <v>8439</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15853</v>
      </c>
      <c r="AA1441" s="59">
        <v>41333</v>
      </c>
      <c r="AB1441" s="60" t="e">
        <f>VLOOKUP(C1441,Relatorios!A$3:B2212,2,0)</f>
        <v>#N/A</v>
      </c>
      <c r="AC1441" s="49"/>
      <c r="AD1441" s="59" t="str">
        <f>VLOOKUP(B1441,SAOM!B$2:T2982,16,0)</f>
        <v>-</v>
      </c>
      <c r="AE1441" s="59">
        <f t="shared" si="81"/>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3"/>
        <v>41309</v>
      </c>
      <c r="I1442" s="28" t="s">
        <v>497</v>
      </c>
      <c r="J1442" s="52" t="s">
        <v>511</v>
      </c>
      <c r="K1442" s="35" t="str">
        <f>VLOOKUP(B1442,SAOM!B$2:H2983,4,0)</f>
        <v>Aceito</v>
      </c>
      <c r="L1442" s="52" t="s">
        <v>495</v>
      </c>
      <c r="M1442" s="52" t="s">
        <v>497</v>
      </c>
      <c r="N1442" s="44" t="s">
        <v>8439</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15853</v>
      </c>
      <c r="AA1442" s="59">
        <v>41332</v>
      </c>
      <c r="AB1442" s="60" t="e">
        <f>VLOOKUP(C1442,Relatorios!A$3:B2213,2,0)</f>
        <v>#N/A</v>
      </c>
      <c r="AC1442" s="49"/>
      <c r="AD1442" s="59" t="str">
        <f>VLOOKUP(B1442,SAOM!B$2:T2983,16,0)</f>
        <v>-</v>
      </c>
      <c r="AE1442" s="59">
        <f t="shared" si="81"/>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756</v>
      </c>
      <c r="K1443" s="37" t="str">
        <f>VLOOKUP(B1443,SAOM!B$2:H2984,4,0)</f>
        <v>Paralisado</v>
      </c>
      <c r="L1443" s="12" t="s">
        <v>495</v>
      </c>
      <c r="M1443" s="12" t="s">
        <v>502</v>
      </c>
      <c r="N1443" s="13" t="s">
        <v>8439</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 t="shared" si="81"/>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 t="shared" si="83"/>
        <v>41352</v>
      </c>
      <c r="I1444" s="15">
        <v>41289</v>
      </c>
      <c r="J1444" s="237" t="s">
        <v>12389</v>
      </c>
      <c r="K1444" s="37" t="str">
        <f>VLOOKUP(B1444,SAOM!B$2:H2985,4,0)</f>
        <v>A agendar</v>
      </c>
      <c r="L1444" s="12" t="s">
        <v>495</v>
      </c>
      <c r="M1444" s="12" t="s">
        <v>502</v>
      </c>
      <c r="N1444" s="13" t="s">
        <v>8439</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 t="shared" si="81"/>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 t="shared" si="83"/>
        <v>41345</v>
      </c>
      <c r="I1445" s="15">
        <v>41289</v>
      </c>
      <c r="J1445" s="237" t="s">
        <v>12389</v>
      </c>
      <c r="K1445" s="37" t="str">
        <f>VLOOKUP(B1445,SAOM!B$2:H2986,4,0)</f>
        <v>A agendar</v>
      </c>
      <c r="L1445" s="12" t="s">
        <v>495</v>
      </c>
      <c r="M1445" s="12" t="s">
        <v>502</v>
      </c>
      <c r="N1445" s="13" t="s">
        <v>8439</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 t="shared" si="81"/>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 t="shared" si="83"/>
        <v>41352</v>
      </c>
      <c r="I1446" s="15">
        <v>41289</v>
      </c>
      <c r="J1446" s="237" t="s">
        <v>12389</v>
      </c>
      <c r="K1446" s="37" t="str">
        <f>VLOOKUP(B1446,SAOM!B$2:H2987,4,0)</f>
        <v>A agendar</v>
      </c>
      <c r="L1446" s="12" t="s">
        <v>495</v>
      </c>
      <c r="M1446" s="12" t="s">
        <v>502</v>
      </c>
      <c r="N1446" s="13" t="s">
        <v>8439</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 t="shared" si="81"/>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 t="shared" si="83"/>
        <v>41352</v>
      </c>
      <c r="I1447" s="15">
        <v>41289</v>
      </c>
      <c r="J1447" s="237" t="s">
        <v>12389</v>
      </c>
      <c r="K1447" s="37" t="str">
        <f>VLOOKUP(B1447,SAOM!B$2:H2988,4,0)</f>
        <v>A agendar</v>
      </c>
      <c r="L1447" s="12" t="s">
        <v>495</v>
      </c>
      <c r="M1447" s="12" t="s">
        <v>502</v>
      </c>
      <c r="N1447" s="13" t="s">
        <v>8439</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 t="shared" si="81"/>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 t="shared" si="83"/>
        <v>41352</v>
      </c>
      <c r="I1448" s="15">
        <v>41289</v>
      </c>
      <c r="J1448" s="237" t="s">
        <v>12389</v>
      </c>
      <c r="K1448" s="37" t="str">
        <f>VLOOKUP(B1448,SAOM!B$2:H2989,4,0)</f>
        <v>A agendar</v>
      </c>
      <c r="L1448" s="12" t="s">
        <v>495</v>
      </c>
      <c r="M1448" s="12" t="s">
        <v>502</v>
      </c>
      <c r="N1448" s="13" t="s">
        <v>8439</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 t="shared" si="81"/>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 t="shared" ref="F1449:F1459" si="84">E1449+45</f>
        <v>41294</v>
      </c>
      <c r="G1449" s="15">
        <f>VLOOKUP(B1449,SAOM!B$2:D2993,3,0)</f>
        <v>41294</v>
      </c>
      <c r="H1449" s="15">
        <f t="shared" si="83"/>
        <v>41309</v>
      </c>
      <c r="I1449" s="15" t="s">
        <v>497</v>
      </c>
      <c r="J1449" s="12" t="s">
        <v>744</v>
      </c>
      <c r="K1449" s="37" t="str">
        <f>VLOOKUP(B1449,SAOM!B$2:H2990,4,0)</f>
        <v>Agendado</v>
      </c>
      <c r="L1449" s="12" t="s">
        <v>495</v>
      </c>
      <c r="M1449" s="12" t="s">
        <v>495</v>
      </c>
      <c r="N1449" s="13" t="s">
        <v>8439</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1"/>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 t="shared" si="84"/>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1"/>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 t="shared" si="84"/>
        <v>41294</v>
      </c>
      <c r="G1451" s="15">
        <f>VLOOKUP(B1451,SAOM!B$2:D2995,3,0)</f>
        <v>41317</v>
      </c>
      <c r="H1451" s="15">
        <f t="shared" si="83"/>
        <v>41309</v>
      </c>
      <c r="I1451" s="15">
        <v>41289</v>
      </c>
      <c r="J1451" s="12" t="s">
        <v>756</v>
      </c>
      <c r="K1451" s="37" t="str">
        <f>VLOOKUP(B1451,SAOM!B$2:H2992,4,0)</f>
        <v>Agendado</v>
      </c>
      <c r="L1451" s="12" t="s">
        <v>495</v>
      </c>
      <c r="M1451" s="12" t="s">
        <v>502</v>
      </c>
      <c r="N1451" s="13" t="s">
        <v>12760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1"/>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 t="shared" si="84"/>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1"/>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 t="shared" si="84"/>
        <v>41294</v>
      </c>
      <c r="G1453" s="15">
        <f>VLOOKUP(B1453,SAOM!B$2:D2997,3,0)</f>
        <v>41294</v>
      </c>
      <c r="H1453" s="15">
        <f t="shared" si="83"/>
        <v>41309</v>
      </c>
      <c r="I1453" s="15">
        <v>41320</v>
      </c>
      <c r="J1453" s="12" t="s">
        <v>756</v>
      </c>
      <c r="K1453" s="37" t="str">
        <f>VLOOKUP(B1453,SAOM!B$2:H2994,4,0)</f>
        <v>Paralisado</v>
      </c>
      <c r="L1453" s="12" t="s">
        <v>14586</v>
      </c>
      <c r="M1453" s="12" t="s">
        <v>502</v>
      </c>
      <c r="N1453" s="13" t="s">
        <v>12769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1"/>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 t="shared" si="84"/>
        <v>41294</v>
      </c>
      <c r="G1454" s="15">
        <f>VLOOKUP(B1454,SAOM!B$2:D2998,3,0)</f>
        <v>41294</v>
      </c>
      <c r="H1454" s="15">
        <f t="shared" si="83"/>
        <v>41309</v>
      </c>
      <c r="I1454" s="15">
        <v>41289</v>
      </c>
      <c r="J1454" s="12" t="s">
        <v>756</v>
      </c>
      <c r="K1454" s="37" t="str">
        <f>VLOOKUP(B1454,SAOM!B$2:H2995,4,0)</f>
        <v>Paralisado</v>
      </c>
      <c r="L1454" s="12" t="s">
        <v>495</v>
      </c>
      <c r="M1454" s="12" t="s">
        <v>502</v>
      </c>
      <c r="N1454" s="13" t="s">
        <v>12775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6">
        <f t="shared" si="81"/>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 t="shared" si="84"/>
        <v>41294</v>
      </c>
      <c r="G1455" s="15">
        <f>VLOOKUP(B1455,SAOM!B$2:D2999,3,0)</f>
        <v>41316</v>
      </c>
      <c r="H1455" s="15">
        <f t="shared" si="83"/>
        <v>41309</v>
      </c>
      <c r="I1455" s="15">
        <v>41289</v>
      </c>
      <c r="J1455" s="12" t="s">
        <v>511</v>
      </c>
      <c r="K1455" s="37" t="str">
        <f>VLOOKUP(B1455,SAOM!B$2:H2996,4,0)</f>
        <v>Aceito</v>
      </c>
      <c r="L1455" s="12" t="s">
        <v>14586</v>
      </c>
      <c r="M1455" s="12" t="s">
        <v>497</v>
      </c>
      <c r="N1455" s="13" t="s">
        <v>12781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15169</v>
      </c>
      <c r="AA1455" s="16">
        <v>41312</v>
      </c>
      <c r="AB1455" s="32">
        <v>41312</v>
      </c>
      <c r="AC1455" s="45"/>
      <c r="AD1455" s="16" t="str">
        <f>VLOOKUP(B1455,SAOM!B$2:T2996,16,0)</f>
        <v>15/01/2013 17:12:51 	Hernan Martins Alves 	Não consegue contato com a localidade.   	Pendência Ativação</v>
      </c>
      <c r="AE1455" s="16">
        <f t="shared" si="81"/>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 t="shared" si="84"/>
        <v>41294</v>
      </c>
      <c r="G1456" s="15">
        <f>VLOOKUP(B1456,SAOM!B$2:D3000,3,0)</f>
        <v>41294</v>
      </c>
      <c r="H1456" s="15">
        <f t="shared" si="83"/>
        <v>41309</v>
      </c>
      <c r="I1456" s="15">
        <v>41289</v>
      </c>
      <c r="J1456" s="12" t="s">
        <v>756</v>
      </c>
      <c r="K1456" s="37" t="str">
        <f>VLOOKUP(B1456,SAOM!B$2:H2997,4,0)</f>
        <v>Paralisado</v>
      </c>
      <c r="L1456" s="12"/>
      <c r="M1456" s="12"/>
      <c r="N1456" s="13" t="s">
        <v>12787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1"/>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 t="shared" si="84"/>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1"/>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 t="shared" si="84"/>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1"/>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 t="shared" si="84"/>
        <v>41294</v>
      </c>
      <c r="G1459" s="15">
        <f>VLOOKUP(B1459,SAOM!B$2:D3003,3,0)</f>
        <v>41294</v>
      </c>
      <c r="H1459" s="15">
        <f t="shared" si="83"/>
        <v>41309</v>
      </c>
      <c r="I1459" s="15" t="s">
        <v>497</v>
      </c>
      <c r="J1459" s="12" t="s">
        <v>511</v>
      </c>
      <c r="K1459" s="37" t="str">
        <f>VLOOKUP(B1459,SAOM!B$2:H3000,4,0)</f>
        <v>Aceito</v>
      </c>
      <c r="L1459" s="12" t="s">
        <v>14586</v>
      </c>
      <c r="M1459" s="12" t="s">
        <v>497</v>
      </c>
      <c r="N1459" s="13" t="s">
        <v>12801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15126</v>
      </c>
      <c r="AA1459" s="16">
        <v>41302</v>
      </c>
      <c r="AB1459" s="32">
        <v>41304</v>
      </c>
      <c r="AC1459" s="45"/>
      <c r="AD1459" s="16" t="str">
        <f>VLOOKUP(B1459,SAOM!B$2:T3000,16,0)</f>
        <v>-</v>
      </c>
      <c r="AE1459" s="16">
        <f t="shared" si="81"/>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 t="shared" si="83"/>
        <v>41325</v>
      </c>
      <c r="I1460" s="28">
        <v>41289</v>
      </c>
      <c r="J1460" s="52" t="s">
        <v>511</v>
      </c>
      <c r="K1460" s="35" t="str">
        <f>VLOOKUP(B1460,SAOM!B$2:H3001,4,0)</f>
        <v>Aceito</v>
      </c>
      <c r="L1460" s="52" t="s">
        <v>14586</v>
      </c>
      <c r="M1460" s="52" t="s">
        <v>497</v>
      </c>
      <c r="N1460" s="44" t="s">
        <v>12807</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13980</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 t="shared" si="81"/>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 t="shared" ref="F1461:F1484" si="85">E1461+45</f>
        <v>41294</v>
      </c>
      <c r="G1461" s="15">
        <f>VLOOKUP(B1461,SAOM!B$2:D3005,3,0)</f>
        <v>41294</v>
      </c>
      <c r="H1461" s="15">
        <f t="shared" si="83"/>
        <v>41309</v>
      </c>
      <c r="I1461" s="15" t="s">
        <v>497</v>
      </c>
      <c r="J1461" s="12" t="s">
        <v>511</v>
      </c>
      <c r="K1461" s="37" t="str">
        <f>VLOOKUP(B1461,SAOM!B$2:H3002,4,0)</f>
        <v>Aceito</v>
      </c>
      <c r="L1461" s="12" t="s">
        <v>14586</v>
      </c>
      <c r="M1461" s="12" t="s">
        <v>497</v>
      </c>
      <c r="N1461" s="13" t="s">
        <v>12807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12472</v>
      </c>
      <c r="AA1461" s="16">
        <v>41303</v>
      </c>
      <c r="AB1461" s="32">
        <v>41304</v>
      </c>
      <c r="AC1461" s="45"/>
      <c r="AD1461" s="16" t="str">
        <f>VLOOKUP(B1461,SAOM!B$2:T3002,16,0)</f>
        <v>-</v>
      </c>
      <c r="AE1461" s="16">
        <f t="shared" si="81"/>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14586</v>
      </c>
      <c r="M1462" s="52" t="s">
        <v>497</v>
      </c>
      <c r="N1462" s="44" t="s">
        <v>12807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12472</v>
      </c>
      <c r="AA1462" s="59">
        <v>41291</v>
      </c>
      <c r="AB1462" s="32">
        <f>VLOOKUP(C1462,Relatorios!A$3:B2233,2,0)</f>
        <v>41295</v>
      </c>
      <c r="AC1462" s="49"/>
      <c r="AD1462" s="59" t="str">
        <f>VLOOKUP(B1462,SAOM!B$2:T3003,16,0)</f>
        <v>-</v>
      </c>
      <c r="AE1462" s="59">
        <f t="shared" si="81"/>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14586</v>
      </c>
      <c r="M1463" s="52" t="s">
        <v>497</v>
      </c>
      <c r="N1463" s="44" t="s">
        <v>12807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12472</v>
      </c>
      <c r="AA1463" s="59">
        <v>41295</v>
      </c>
      <c r="AB1463" s="32">
        <f>VLOOKUP(C1463,Relatorios!A$3:B2234,2,0)</f>
        <v>41295</v>
      </c>
      <c r="AC1463" s="49"/>
      <c r="AD1463" s="59" t="str">
        <f>VLOOKUP(B1463,SAOM!B$2:T3004,16,0)</f>
        <v>-</v>
      </c>
      <c r="AE1463" s="59">
        <f t="shared" si="81"/>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14586</v>
      </c>
      <c r="M1464" s="52" t="s">
        <v>497</v>
      </c>
      <c r="N1464" s="44" t="s">
        <v>12807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12472</v>
      </c>
      <c r="AA1464" s="59">
        <v>41297</v>
      </c>
      <c r="AB1464" s="32">
        <f>VLOOKUP(C1464,Relatorios!A$3:B2235,2,0)</f>
        <v>41298</v>
      </c>
      <c r="AC1464" s="49"/>
      <c r="AD1464" s="59" t="str">
        <f>VLOOKUP(B1464,SAOM!B$2:T3005,16,0)</f>
        <v>-</v>
      </c>
      <c r="AE1464" s="59">
        <f t="shared" si="81"/>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14586</v>
      </c>
      <c r="M1465" s="52" t="s">
        <v>497</v>
      </c>
      <c r="N1465" s="44" t="s">
        <v>12807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12506</v>
      </c>
      <c r="AA1465" s="59">
        <v>41295</v>
      </c>
      <c r="AB1465" s="32">
        <f>VLOOKUP(C1465,Relatorios!A$3:B2236,2,0)</f>
        <v>41295</v>
      </c>
      <c r="AC1465" s="49"/>
      <c r="AD1465" s="59" t="str">
        <f>VLOOKUP(B1465,SAOM!B$2:T3006,16,0)</f>
        <v>-</v>
      </c>
      <c r="AE1465" s="59">
        <f t="shared" si="81"/>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14586</v>
      </c>
      <c r="M1466" s="52" t="s">
        <v>497</v>
      </c>
      <c r="N1466" s="44" t="s">
        <v>12807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12506</v>
      </c>
      <c r="AA1466" s="59">
        <v>41296</v>
      </c>
      <c r="AB1466" s="32">
        <f>VLOOKUP(C1466,Relatorios!A$3:B2237,2,0)</f>
        <v>41298</v>
      </c>
      <c r="AC1466" s="49"/>
      <c r="AD1466" s="59" t="str">
        <f>VLOOKUP(B1466,SAOM!B$2:T3007,16,0)</f>
        <v>-</v>
      </c>
      <c r="AE1466" s="59">
        <f t="shared" si="81"/>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14586</v>
      </c>
      <c r="M1467" s="12" t="s">
        <v>497</v>
      </c>
      <c r="N1467" s="13" t="s">
        <v>12807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12506</v>
      </c>
      <c r="AA1467" s="16">
        <v>41302</v>
      </c>
      <c r="AB1467" s="32" t="e">
        <f>VLOOKUP(C1467,Relatorios!A$3:B2238,2,0)</f>
        <v>#N/A</v>
      </c>
      <c r="AC1467" s="45"/>
      <c r="AD1467" s="16" t="str">
        <f>VLOOKUP(B1467,SAOM!B$2:T3008,16,0)</f>
        <v>-</v>
      </c>
      <c r="AE1467" s="16">
        <f t="shared" si="81"/>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14586</v>
      </c>
      <c r="M1468" s="52" t="s">
        <v>497</v>
      </c>
      <c r="N1468" s="44" t="s">
        <v>12807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12506</v>
      </c>
      <c r="AA1468" s="59">
        <v>41296</v>
      </c>
      <c r="AB1468" s="32">
        <f>VLOOKUP(C1468,Relatorios!A$3:B2239,2,0)</f>
        <v>41298</v>
      </c>
      <c r="AC1468" s="49"/>
      <c r="AD1468" s="59" t="str">
        <f>VLOOKUP(B1468,SAOM!B$2:T3009,16,0)</f>
        <v>-</v>
      </c>
      <c r="AE1468" s="59">
        <f t="shared" si="81"/>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14586</v>
      </c>
      <c r="M1469" s="12" t="s">
        <v>497</v>
      </c>
      <c r="N1469" s="13" t="s">
        <v>12807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12506</v>
      </c>
      <c r="AA1469" s="16">
        <v>41304</v>
      </c>
      <c r="AB1469" s="32">
        <v>41304</v>
      </c>
      <c r="AC1469" s="45"/>
      <c r="AD1469" s="16" t="str">
        <f>VLOOKUP(B1469,SAOM!B$2:T3010,16,0)</f>
        <v>-</v>
      </c>
      <c r="AE1469" s="16">
        <f t="shared" si="81"/>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14586</v>
      </c>
      <c r="M1470" s="12" t="s">
        <v>497</v>
      </c>
      <c r="N1470" s="13" t="s">
        <v>12807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12506</v>
      </c>
      <c r="AA1470" s="16">
        <v>41297</v>
      </c>
      <c r="AB1470" s="32">
        <f>VLOOKUP(C1470,Relatorios!A$3:B2241,2,0)</f>
        <v>41299</v>
      </c>
      <c r="AC1470" s="45"/>
      <c r="AD1470" s="16" t="str">
        <f>VLOOKUP(B1470,SAOM!B$2:T3011,16,0)</f>
        <v>-</v>
      </c>
      <c r="AE1470" s="16">
        <f t="shared" si="81"/>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14586</v>
      </c>
      <c r="M1471" s="12" t="s">
        <v>497</v>
      </c>
      <c r="N1471" s="13" t="s">
        <v>12807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12506</v>
      </c>
      <c r="AA1471" s="16">
        <v>41304</v>
      </c>
      <c r="AB1471" s="32">
        <v>41305</v>
      </c>
      <c r="AC1471" s="45"/>
      <c r="AD1471" s="16" t="str">
        <f>VLOOKUP(B1471,SAOM!B$2:T3012,16,0)</f>
        <v>-</v>
      </c>
      <c r="AE1471" s="16">
        <f t="shared" si="81"/>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12807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1"/>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14586</v>
      </c>
      <c r="M1473" s="52" t="s">
        <v>497</v>
      </c>
      <c r="N1473" s="44" t="s">
        <v>12807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12506</v>
      </c>
      <c r="AA1473" s="59">
        <v>41295</v>
      </c>
      <c r="AB1473" s="32">
        <f>VLOOKUP(C1473,Relatorios!A$3:B2244,2,0)</f>
        <v>41295</v>
      </c>
      <c r="AC1473" s="49"/>
      <c r="AD1473" s="59" t="str">
        <f>VLOOKUP(B1473,SAOM!B$2:T3014,16,0)</f>
        <v>-</v>
      </c>
      <c r="AE1473" s="59">
        <f t="shared" si="81"/>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14586</v>
      </c>
      <c r="M1474" s="12" t="s">
        <v>497</v>
      </c>
      <c r="N1474" s="13" t="s">
        <v>12807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12506</v>
      </c>
      <c r="AA1474" s="16">
        <v>41302</v>
      </c>
      <c r="AB1474" s="32">
        <v>41304</v>
      </c>
      <c r="AC1474" s="45"/>
      <c r="AD1474" s="16" t="str">
        <f>VLOOKUP(B1474,SAOM!B$2:T3015,16,0)</f>
        <v>-</v>
      </c>
      <c r="AE1474" s="16">
        <f t="shared" si="81"/>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14586</v>
      </c>
      <c r="M1475" s="12" t="s">
        <v>497</v>
      </c>
      <c r="N1475" s="13" t="s">
        <v>12807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12472</v>
      </c>
      <c r="AA1475" s="16">
        <v>41298</v>
      </c>
      <c r="AB1475" s="32">
        <f>VLOOKUP(C1475,Relatorios!A$3:B2246,2,0)</f>
        <v>41299</v>
      </c>
      <c r="AC1475" s="45"/>
      <c r="AD1475" s="16" t="str">
        <f>VLOOKUP(B1475,SAOM!B$2:T3016,16,0)</f>
        <v>-</v>
      </c>
      <c r="AE1475" s="16">
        <f t="shared" si="81"/>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14586</v>
      </c>
      <c r="M1476" s="12" t="s">
        <v>497</v>
      </c>
      <c r="N1476" s="13" t="s">
        <v>12807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12472</v>
      </c>
      <c r="AA1476" s="16">
        <v>41303</v>
      </c>
      <c r="AB1476" s="32">
        <v>41304</v>
      </c>
      <c r="AC1476" s="45"/>
      <c r="AD1476" s="16" t="str">
        <f>VLOOKUP(B1476,SAOM!B$2:T3017,16,0)</f>
        <v>-</v>
      </c>
      <c r="AE1476" s="16">
        <f t="shared" si="81"/>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14586</v>
      </c>
      <c r="M1477" s="12" t="s">
        <v>497</v>
      </c>
      <c r="N1477" s="13" t="s">
        <v>12807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12472</v>
      </c>
      <c r="AA1477" s="16">
        <v>41302</v>
      </c>
      <c r="AB1477" s="32">
        <v>41306</v>
      </c>
      <c r="AC1477" s="45"/>
      <c r="AD1477" s="16" t="str">
        <f>VLOOKUP(B1477,SAOM!B$2:T3018,16,0)</f>
        <v>-</v>
      </c>
      <c r="AE1477" s="16">
        <f t="shared" ref="AE1477:AE1540" si="86">AA1477+90</f>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511</v>
      </c>
      <c r="K1478" s="37" t="str">
        <f>VLOOKUP(B1478,SAOM!B$2:H3019,4,0)</f>
        <v>Aceito</v>
      </c>
      <c r="L1478" s="12" t="s">
        <v>14586</v>
      </c>
      <c r="M1478" s="12" t="s">
        <v>497</v>
      </c>
      <c r="N1478" s="13" t="s">
        <v>12807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12472</v>
      </c>
      <c r="AA1478" s="16">
        <v>41341</v>
      </c>
      <c r="AB1478" s="32">
        <v>41305</v>
      </c>
      <c r="AC1478" s="45"/>
      <c r="AD1478" s="16" t="str">
        <f>VLOOKUP(B1478,SAOM!B$2:T3019,16,0)</f>
        <v>-</v>
      </c>
      <c r="AE1478" s="16">
        <f t="shared" si="86"/>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14586</v>
      </c>
      <c r="M1479" s="12" t="s">
        <v>497</v>
      </c>
      <c r="N1479" s="13" t="s">
        <v>12807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12506</v>
      </c>
      <c r="AA1479" s="16">
        <v>41302</v>
      </c>
      <c r="AB1479" s="32">
        <v>41304</v>
      </c>
      <c r="AC1479" s="45"/>
      <c r="AD1479" s="16" t="str">
        <f>VLOOKUP(B1479,SAOM!B$2:T3020,16,0)</f>
        <v>-</v>
      </c>
      <c r="AE1479" s="16">
        <f t="shared" si="86"/>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14586</v>
      </c>
      <c r="M1480" s="12" t="s">
        <v>497</v>
      </c>
      <c r="N1480" s="13" t="s">
        <v>12884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13606</v>
      </c>
      <c r="AA1480" s="16">
        <v>41305</v>
      </c>
      <c r="AB1480" s="32">
        <v>41309</v>
      </c>
      <c r="AC1480" s="45"/>
      <c r="AD1480" s="16" t="str">
        <f>VLOOKUP(B1480,SAOM!B$2:T3021,16,0)</f>
        <v>-</v>
      </c>
      <c r="AE1480" s="16">
        <f t="shared" si="86"/>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Agendado</v>
      </c>
      <c r="L1481" s="12" t="s">
        <v>495</v>
      </c>
      <c r="M1481" s="12" t="s">
        <v>495</v>
      </c>
      <c r="N1481" s="13" t="s">
        <v>12890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6"/>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 t="shared" si="85"/>
        <v>41294</v>
      </c>
      <c r="G1482" s="67">
        <f>VLOOKUP(B1482,SAOM!B$2:D3026,3,0)</f>
        <v>41330</v>
      </c>
      <c r="H1482" s="67">
        <f t="shared" si="83"/>
        <v>41309</v>
      </c>
      <c r="I1482" s="67">
        <v>41305</v>
      </c>
      <c r="J1482" s="68" t="s">
        <v>2335</v>
      </c>
      <c r="K1482" s="66" t="str">
        <f>VLOOKUP(B1482,SAOM!B$2:H3023,4,0)</f>
        <v>Agendado</v>
      </c>
      <c r="L1482" s="68" t="s">
        <v>14586</v>
      </c>
      <c r="M1482" s="68" t="s">
        <v>497</v>
      </c>
      <c r="N1482" s="69" t="s">
        <v>12896</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12506</v>
      </c>
      <c r="AA1482" s="70"/>
      <c r="AB1482" s="238">
        <v>41332</v>
      </c>
      <c r="AC1482" s="50" t="s">
        <v>15908</v>
      </c>
      <c r="AD1482" s="70" t="str">
        <f>VLOOKUP(B1482,SAOM!B$2:T3023,16,0)</f>
        <v>31/01/2013 17:02:26 	Hernan Martins Alves 	Número correto da rua é 88 e o bairro Matozinhos. Acrescentar novo telefone para contato: 38 8809-1574   	Pendência Ativação</v>
      </c>
      <c r="AE1482" s="70">
        <f t="shared" si="86"/>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 t="shared" si="85"/>
        <v>41294</v>
      </c>
      <c r="G1483" s="28">
        <f>VLOOKUP(B1483,SAOM!B$2:D3027,3,0)</f>
        <v>41326</v>
      </c>
      <c r="H1483" s="28">
        <f t="shared" si="83"/>
        <v>41309</v>
      </c>
      <c r="I1483" s="28">
        <v>41305</v>
      </c>
      <c r="J1483" s="52" t="s">
        <v>511</v>
      </c>
      <c r="K1483" s="35" t="str">
        <f>VLOOKUP(B1483,SAOM!B$2:H3024,4,0)</f>
        <v>Aceito</v>
      </c>
      <c r="L1483" s="52" t="s">
        <v>14586</v>
      </c>
      <c r="M1483" s="52" t="s">
        <v>497</v>
      </c>
      <c r="N1483" s="44" t="s">
        <v>12896</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12506</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 t="shared" si="86"/>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 t="shared" si="85"/>
        <v>41294</v>
      </c>
      <c r="G1484" s="28">
        <f>VLOOKUP(B1484,SAOM!B$2:D3028,3,0)</f>
        <v>41327</v>
      </c>
      <c r="H1484" s="28">
        <f t="shared" si="83"/>
        <v>41309</v>
      </c>
      <c r="I1484" s="28">
        <v>41305</v>
      </c>
      <c r="J1484" s="52" t="s">
        <v>511</v>
      </c>
      <c r="K1484" s="35" t="str">
        <f>VLOOKUP(B1484,SAOM!B$2:H3025,4,0)</f>
        <v>Aceito</v>
      </c>
      <c r="L1484" s="52" t="s">
        <v>14586</v>
      </c>
      <c r="M1484" s="52" t="s">
        <v>497</v>
      </c>
      <c r="N1484" s="44" t="s">
        <v>12896</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12506</v>
      </c>
      <c r="AA1484" s="59">
        <v>41334</v>
      </c>
      <c r="AB1484" s="60">
        <v>41332</v>
      </c>
      <c r="AC1484" s="49" t="s">
        <v>15847</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 t="shared" si="86"/>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 t="shared" si="83"/>
        <v>41347</v>
      </c>
      <c r="I1485" s="15">
        <v>41305</v>
      </c>
      <c r="J1485" s="237" t="s">
        <v>12389</v>
      </c>
      <c r="K1485" s="37" t="str">
        <f>VLOOKUP(B1485,SAOM!B$2:H3026,4,0)</f>
        <v>A agendar</v>
      </c>
      <c r="L1485" s="12" t="s">
        <v>14586</v>
      </c>
      <c r="M1485" s="12" t="s">
        <v>497</v>
      </c>
      <c r="N1485" s="13" t="s">
        <v>12896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 t="shared" si="86"/>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 t="shared" si="83"/>
        <v>41347</v>
      </c>
      <c r="I1486" s="15">
        <v>41305</v>
      </c>
      <c r="J1486" s="237" t="s">
        <v>12389</v>
      </c>
      <c r="K1486" s="37" t="str">
        <f>VLOOKUP(B1486,SAOM!B$2:H3027,4,0)</f>
        <v>A agendar</v>
      </c>
      <c r="L1486" s="12" t="s">
        <v>14586</v>
      </c>
      <c r="M1486" s="12" t="s">
        <v>497</v>
      </c>
      <c r="N1486" s="13" t="s">
        <v>12896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 t="shared" si="86"/>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 t="shared" ref="F1487:F1518" si="87">E1487+45</f>
        <v>41294</v>
      </c>
      <c r="G1487" s="28">
        <f>VLOOKUP(B1487,SAOM!B$2:D3031,3,0)</f>
        <v>41331</v>
      </c>
      <c r="H1487" s="28">
        <f t="shared" si="83"/>
        <v>41309</v>
      </c>
      <c r="I1487" s="28">
        <v>41305</v>
      </c>
      <c r="J1487" s="52" t="s">
        <v>511</v>
      </c>
      <c r="K1487" s="35" t="str">
        <f>VLOOKUP(B1487,SAOM!B$2:H3028,4,0)</f>
        <v>Aceito</v>
      </c>
      <c r="L1487" s="52" t="s">
        <v>14586</v>
      </c>
      <c r="M1487" s="52" t="s">
        <v>497</v>
      </c>
      <c r="N1487" s="44" t="s">
        <v>12896</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12506</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 t="shared" si="86"/>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 t="shared" si="87"/>
        <v>41294</v>
      </c>
      <c r="G1488" s="28">
        <f>VLOOKUP(B1488,SAOM!B$2:D3032,3,0)</f>
        <v>41330</v>
      </c>
      <c r="H1488" s="28">
        <f t="shared" si="83"/>
        <v>41309</v>
      </c>
      <c r="I1488" s="28">
        <v>41305</v>
      </c>
      <c r="J1488" s="52" t="s">
        <v>511</v>
      </c>
      <c r="K1488" s="35" t="str">
        <f>VLOOKUP(B1488,SAOM!B$2:H3029,4,0)</f>
        <v>Aceito</v>
      </c>
      <c r="L1488" s="52" t="s">
        <v>14586</v>
      </c>
      <c r="M1488" s="52" t="s">
        <v>497</v>
      </c>
      <c r="N1488" s="44" t="s">
        <v>12896</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12506</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 t="shared" si="86"/>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 t="shared" si="87"/>
        <v>41294</v>
      </c>
      <c r="G1489" s="28">
        <f>VLOOKUP(B1489,SAOM!B$2:D3033,3,0)</f>
        <v>41330</v>
      </c>
      <c r="H1489" s="28">
        <f t="shared" si="83"/>
        <v>41309</v>
      </c>
      <c r="I1489" s="28">
        <v>41305</v>
      </c>
      <c r="J1489" s="52" t="s">
        <v>511</v>
      </c>
      <c r="K1489" s="35" t="str">
        <f>VLOOKUP(B1489,SAOM!B$2:H3030,4,0)</f>
        <v>Aceito</v>
      </c>
      <c r="L1489" s="52" t="s">
        <v>14586</v>
      </c>
      <c r="M1489" s="52" t="s">
        <v>497</v>
      </c>
      <c r="N1489" s="44" t="s">
        <v>12896</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Ronaldo / Mirtes da Conceição Ribeiro / Aliss</v>
      </c>
      <c r="U1489" s="28" t="str">
        <f>VLOOKUP(B1489,SAOM!B$2:N3030,10,0)</f>
        <v>Rua José Felipe, 125 - Bairro Dist. São Gonçalo do Rio das Pedras</v>
      </c>
      <c r="V1489" s="58">
        <f>VLOOKUP(B1489,SAOM!B$2:P3030,12,0)</f>
        <v>3888075406</v>
      </c>
      <c r="W1489" s="180" t="str">
        <f>VLOOKUP(B1489,SAOM!B$2:O3030,11,0)</f>
        <v>39150-000</v>
      </c>
      <c r="X1489" s="35" t="str">
        <f>VLOOKUP(B1489,SAOM!B$2:Q3030,13,0)</f>
        <v>00:20:0E:10:59:59</v>
      </c>
      <c r="Y1489" s="28">
        <v>41330</v>
      </c>
      <c r="Z1489" s="44" t="s">
        <v>12506</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 t="shared" si="86"/>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 t="shared" si="87"/>
        <v>41294</v>
      </c>
      <c r="G1490" s="28">
        <f>VLOOKUP(B1490,SAOM!B$2:D3034,3,0)</f>
        <v>41330</v>
      </c>
      <c r="H1490" s="28">
        <f t="shared" si="83"/>
        <v>41309</v>
      </c>
      <c r="I1490" s="28">
        <v>41305</v>
      </c>
      <c r="J1490" s="52" t="s">
        <v>511</v>
      </c>
      <c r="K1490" s="35" t="str">
        <f>VLOOKUP(B1490,SAOM!B$2:H3031,4,0)</f>
        <v>Aceito</v>
      </c>
      <c r="L1490" s="52" t="s">
        <v>14586</v>
      </c>
      <c r="M1490" s="52" t="s">
        <v>497</v>
      </c>
      <c r="N1490" s="44" t="s">
        <v>12896</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12506</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 t="shared" si="86"/>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SES-SATA-5086</v>
      </c>
      <c r="E1491" s="15">
        <v>41249</v>
      </c>
      <c r="F1491" s="15">
        <f t="shared" si="87"/>
        <v>41294</v>
      </c>
      <c r="G1491" s="15">
        <f>VLOOKUP(B1491,SAOM!B$2:D3035,3,0)</f>
        <v>41294</v>
      </c>
      <c r="H1491" s="15">
        <f t="shared" si="83"/>
        <v>41309</v>
      </c>
      <c r="I1491" s="15" t="s">
        <v>497</v>
      </c>
      <c r="J1491" s="12" t="s">
        <v>511</v>
      </c>
      <c r="K1491" s="37" t="str">
        <f>VLOOKUP(B1491,SAOM!B$2:H3032,4,0)</f>
        <v>Aceito</v>
      </c>
      <c r="L1491" s="12" t="s">
        <v>14586</v>
      </c>
      <c r="M1491" s="12" t="s">
        <v>497</v>
      </c>
      <c r="N1491" s="13" t="s">
        <v>12922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00:20:0e:10:57:f6</v>
      </c>
      <c r="Y1491" s="15">
        <v>41351</v>
      </c>
      <c r="Z1491" s="44" t="s">
        <v>13606</v>
      </c>
      <c r="AA1491" s="16">
        <v>41352</v>
      </c>
      <c r="AB1491" s="32" t="e">
        <f>VLOOKUP(C1491,Relatorios!A$3:B2262,2,0)</f>
        <v>#N/A</v>
      </c>
      <c r="AC1491" s="45"/>
      <c r="AD1491" s="16" t="str">
        <f>VLOOKUP(B1491,SAOM!B$2:T3032,16,0)</f>
        <v>-</v>
      </c>
      <c r="AE1491" s="16">
        <f t="shared" si="86"/>
        <v>41442</v>
      </c>
      <c r="AF1491" s="16" t="s">
        <v>4472</v>
      </c>
      <c r="AG1491" s="16"/>
      <c r="AH1491" s="51"/>
      <c r="AI1491" s="119"/>
      <c r="AJ1491" s="119"/>
      <c r="AK1491" s="13" t="str">
        <f>VLOOKUP(B1491,SAOM!B$2:U3149,20,0)</f>
        <v>Conectado ao moden</v>
      </c>
    </row>
    <row r="1492" spans="1:37" s="17" customFormat="1" ht="15.75" customHeight="1">
      <c r="A1492" s="43">
        <v>5085</v>
      </c>
      <c r="B1492" s="35">
        <v>5085</v>
      </c>
      <c r="C1492" s="35">
        <v>5085</v>
      </c>
      <c r="D1492" s="37" t="str">
        <f>VLOOKUP(B1492,SAOM!B$2:H3149,7,0)</f>
        <v>-</v>
      </c>
      <c r="E1492" s="15">
        <v>41249</v>
      </c>
      <c r="F1492" s="15">
        <f t="shared" si="87"/>
        <v>41294</v>
      </c>
      <c r="G1492" s="15">
        <f>VLOOKUP(B1492,SAOM!B$2:D3036,3,0)</f>
        <v>41294</v>
      </c>
      <c r="H1492" s="15">
        <f t="shared" si="83"/>
        <v>41309</v>
      </c>
      <c r="I1492" s="15">
        <v>41337</v>
      </c>
      <c r="J1492" s="12" t="s">
        <v>756</v>
      </c>
      <c r="K1492" s="37" t="str">
        <f>VLOOKUP(B1492,SAOM!B$2:H3033,4,0)</f>
        <v>Paralisado</v>
      </c>
      <c r="L1492" s="12" t="s">
        <v>14586</v>
      </c>
      <c r="M1492" s="12" t="s">
        <v>14586</v>
      </c>
      <c r="N1492" s="13" t="s">
        <v>9106</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 t="shared" si="86"/>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 t="shared" si="87"/>
        <v>41294</v>
      </c>
      <c r="G1493" s="15">
        <f>VLOOKUP(B1493,SAOM!B$2:D3037,3,0)</f>
        <v>41294</v>
      </c>
      <c r="H1493" s="15">
        <f t="shared" si="83"/>
        <v>41309</v>
      </c>
      <c r="I1493" s="15" t="s">
        <v>497</v>
      </c>
      <c r="J1493" s="12" t="s">
        <v>511</v>
      </c>
      <c r="K1493" s="37" t="str">
        <f>VLOOKUP(B1493,SAOM!B$2:H3034,4,0)</f>
        <v>Agendado</v>
      </c>
      <c r="L1493" s="12" t="s">
        <v>14586</v>
      </c>
      <c r="M1493" s="12" t="s">
        <v>497</v>
      </c>
      <c r="N1493" s="13" t="s">
        <v>12922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v>41352</v>
      </c>
      <c r="Z1493" s="13" t="s">
        <v>16329</v>
      </c>
      <c r="AA1493" s="16">
        <v>41352</v>
      </c>
      <c r="AB1493" s="32" t="e">
        <f>VLOOKUP(C1493,Relatorios!A$3:B2264,2,0)</f>
        <v>#N/A</v>
      </c>
      <c r="AC1493" s="45"/>
      <c r="AD1493" s="16" t="str">
        <f>VLOOKUP(B1493,SAOM!B$2:T3034,16,0)</f>
        <v>-</v>
      </c>
      <c r="AE1493" s="16">
        <f t="shared" si="86"/>
        <v>41442</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 t="shared" si="87"/>
        <v>41294</v>
      </c>
      <c r="G1494" s="15">
        <f>VLOOKUP(B1494,SAOM!B$2:D3038,3,0)</f>
        <v>41294</v>
      </c>
      <c r="H1494" s="15">
        <f t="shared" si="83"/>
        <v>41309</v>
      </c>
      <c r="I1494" s="15" t="s">
        <v>497</v>
      </c>
      <c r="J1494" s="12" t="s">
        <v>744</v>
      </c>
      <c r="K1494" s="37" t="str">
        <f>VLOOKUP(B1494,SAOM!B$2:H3035,4,0)</f>
        <v>Agendado</v>
      </c>
      <c r="L1494" s="12" t="s">
        <v>14586</v>
      </c>
      <c r="M1494" s="12" t="s">
        <v>14586</v>
      </c>
      <c r="N1494" s="13" t="s">
        <v>12922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6"/>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SES-SATA-5082</v>
      </c>
      <c r="E1495" s="15">
        <v>41249</v>
      </c>
      <c r="F1495" s="15">
        <f t="shared" si="87"/>
        <v>41294</v>
      </c>
      <c r="G1495" s="15">
        <f>VLOOKUP(B1495,SAOM!B$2:D3039,3,0)</f>
        <v>41294</v>
      </c>
      <c r="H1495" s="15">
        <f t="shared" si="83"/>
        <v>41309</v>
      </c>
      <c r="I1495" s="15" t="s">
        <v>497</v>
      </c>
      <c r="J1495" s="12" t="s">
        <v>744</v>
      </c>
      <c r="K1495" s="37" t="str">
        <f>VLOOKUP(B1495,SAOM!B$2:H3036,4,0)</f>
        <v>Agendado</v>
      </c>
      <c r="L1495" s="12" t="s">
        <v>14586</v>
      </c>
      <c r="M1495" s="12" t="s">
        <v>14586</v>
      </c>
      <c r="N1495" s="13" t="s">
        <v>12922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6"/>
        <v>90</v>
      </c>
      <c r="AF1495" s="16" t="s">
        <v>4472</v>
      </c>
      <c r="AG1495" s="16"/>
      <c r="AH1495" s="51"/>
      <c r="AI1495" s="119"/>
      <c r="AJ1495" s="119"/>
      <c r="AK1495" s="13" t="str">
        <f>VLOOKUP(B1495,SAOM!B$2:U3153,20,0)</f>
        <v>-</v>
      </c>
    </row>
    <row r="1496" spans="1:37" s="61" customFormat="1" ht="15.75" customHeight="1">
      <c r="A1496" s="43">
        <v>5081</v>
      </c>
      <c r="B1496" s="35">
        <v>5081</v>
      </c>
      <c r="C1496" s="195">
        <v>5081</v>
      </c>
      <c r="D1496" s="35" t="str">
        <f>VLOOKUP(B1496,SAOM!B$2:H3153,7,0)</f>
        <v>SES-SATA-5081</v>
      </c>
      <c r="E1496" s="28">
        <v>41249</v>
      </c>
      <c r="F1496" s="28">
        <f t="shared" si="87"/>
        <v>41294</v>
      </c>
      <c r="G1496" s="28">
        <f>VLOOKUP(B1496,SAOM!B$2:D3040,3,0)</f>
        <v>41294</v>
      </c>
      <c r="H1496" s="28">
        <f t="shared" si="83"/>
        <v>41309</v>
      </c>
      <c r="I1496" s="28" t="s">
        <v>497</v>
      </c>
      <c r="J1496" s="52" t="s">
        <v>511</v>
      </c>
      <c r="K1496" s="35" t="str">
        <f>VLOOKUP(B1496,SAOM!B$2:H3037,4,0)</f>
        <v>Aceito</v>
      </c>
      <c r="L1496" s="52" t="s">
        <v>14586</v>
      </c>
      <c r="M1496" s="52" t="s">
        <v>497</v>
      </c>
      <c r="N1496" s="44" t="s">
        <v>12922</v>
      </c>
      <c r="O1496" s="44" t="str">
        <f>VLOOKUP(N1496,Coordenadas!B$2:C2343,2,0)</f>
        <v>CENTRO</v>
      </c>
      <c r="P1496" s="44" t="str">
        <f>VLOOKUP(N1496,Coordenadas!B$2:D2343,3,0)</f>
        <v xml:space="preserve"> 19°51'36.68"S</v>
      </c>
      <c r="Q1496" s="44" t="str">
        <f>VLOOKUP(N1496,Coordenadas!B$2:E2343,4,0)</f>
        <v xml:space="preserve"> 42°58'17.15"O</v>
      </c>
      <c r="R1496" s="35">
        <v>4033</v>
      </c>
      <c r="S1496" s="28">
        <v>41297</v>
      </c>
      <c r="T1496" s="58" t="str">
        <f>VLOOKUP(B1496,SAOM!B$2:M3037,9,0)</f>
        <v>RAQUEL GONÇALVES DA COSTA</v>
      </c>
      <c r="U1496" s="28" t="str">
        <f>VLOOKUP(B1496,SAOM!B$2:N3037,10,0)</f>
        <v>Rua José Recreio, 222, Centro</v>
      </c>
      <c r="V1496" s="58" t="str">
        <f>VLOOKUP(B1496,SAOM!B$2:P3037,12,0)</f>
        <v>31 3856-1348</v>
      </c>
      <c r="W1496" s="180" t="str">
        <f>VLOOKUP(B1496,SAOM!B$2:O3037,11,0)</f>
        <v>35995-000</v>
      </c>
      <c r="X1496" s="35" t="str">
        <f>VLOOKUP(B1496,SAOM!B$2:Q3037,13,0)</f>
        <v>00:20:0e:10:58:10</v>
      </c>
      <c r="Y1496" s="28">
        <v>41351</v>
      </c>
      <c r="Z1496" s="44" t="s">
        <v>13606</v>
      </c>
      <c r="AA1496" s="59">
        <v>41351</v>
      </c>
      <c r="AB1496" s="60" t="e">
        <f>VLOOKUP(C1496,Relatorios!A$3:B2267,2,0)</f>
        <v>#N/A</v>
      </c>
      <c r="AC1496" s="49"/>
      <c r="AD1496" s="59" t="str">
        <f>VLOOKUP(B1496,SAOM!B$2:T3037,16,0)</f>
        <v>-</v>
      </c>
      <c r="AE1496" s="59">
        <f t="shared" si="86"/>
        <v>41441</v>
      </c>
      <c r="AF1496" s="59" t="s">
        <v>4472</v>
      </c>
      <c r="AG1496" s="59"/>
      <c r="AH1496" s="186"/>
      <c r="AI1496" s="120"/>
      <c r="AJ1496" s="120"/>
      <c r="AK1496" s="44" t="str">
        <f>VLOOKUP(B1496,SAOM!B$2:U3154,20,0)</f>
        <v>Modem.</v>
      </c>
    </row>
    <row r="1497" spans="1:37" s="17" customFormat="1" ht="15.75" customHeight="1">
      <c r="A1497" s="43">
        <v>5080</v>
      </c>
      <c r="B1497" s="35">
        <v>5080</v>
      </c>
      <c r="C1497" s="35">
        <v>5080</v>
      </c>
      <c r="D1497" s="37" t="str">
        <f>VLOOKUP(B1497,SAOM!B$2:H3154,7,0)</f>
        <v>SES-SATA-5080</v>
      </c>
      <c r="E1497" s="15">
        <v>41249</v>
      </c>
      <c r="F1497" s="15">
        <f t="shared" si="87"/>
        <v>41294</v>
      </c>
      <c r="G1497" s="15">
        <f>VLOOKUP(B1497,SAOM!B$2:D3041,3,0)</f>
        <v>41294</v>
      </c>
      <c r="H1497" s="15">
        <f t="shared" si="83"/>
        <v>41309</v>
      </c>
      <c r="I1497" s="15" t="s">
        <v>497</v>
      </c>
      <c r="J1497" s="12" t="s">
        <v>511</v>
      </c>
      <c r="K1497" s="37" t="str">
        <f>VLOOKUP(B1497,SAOM!B$2:H3038,4,0)</f>
        <v>Agendado</v>
      </c>
      <c r="L1497" s="12" t="s">
        <v>14586</v>
      </c>
      <c r="M1497" s="12" t="s">
        <v>497</v>
      </c>
      <c r="N1497" s="13" t="s">
        <v>12922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v>41353</v>
      </c>
      <c r="Z1497" s="13" t="s">
        <v>13606</v>
      </c>
      <c r="AA1497" s="16">
        <v>41354</v>
      </c>
      <c r="AB1497" s="32" t="e">
        <f>VLOOKUP(C1497,Relatorios!A$3:B2268,2,0)</f>
        <v>#N/A</v>
      </c>
      <c r="AC1497" s="45"/>
      <c r="AD1497" s="16" t="str">
        <f>VLOOKUP(B1497,SAOM!B$2:T3038,16,0)</f>
        <v>-</v>
      </c>
      <c r="AE1497" s="16">
        <f t="shared" si="86"/>
        <v>41444</v>
      </c>
      <c r="AF1497" s="16" t="s">
        <v>4472</v>
      </c>
      <c r="AG1497" s="16"/>
      <c r="AH1497" s="51"/>
      <c r="AI1497" s="119"/>
      <c r="AJ1497" s="119"/>
      <c r="AK1497" s="13" t="str">
        <f>VLOOKUP(B1497,SAOM!B$2:U3155,20,0)</f>
        <v>-</v>
      </c>
    </row>
    <row r="1498" spans="1:37" s="61" customFormat="1" ht="15.75" customHeight="1">
      <c r="A1498" s="43">
        <v>5077</v>
      </c>
      <c r="B1498" s="35">
        <v>5077</v>
      </c>
      <c r="C1498" s="195">
        <v>5077</v>
      </c>
      <c r="D1498" s="35" t="str">
        <f>VLOOKUP(B1498,SAOM!B$2:H3155,7,0)</f>
        <v>SES-SATA-5077</v>
      </c>
      <c r="E1498" s="28">
        <v>41249</v>
      </c>
      <c r="F1498" s="28">
        <f t="shared" si="87"/>
        <v>41294</v>
      </c>
      <c r="G1498" s="28">
        <f>VLOOKUP(B1498,SAOM!B$2:D3042,3,0)</f>
        <v>41294</v>
      </c>
      <c r="H1498" s="28">
        <f t="shared" si="83"/>
        <v>41309</v>
      </c>
      <c r="I1498" s="28" t="s">
        <v>497</v>
      </c>
      <c r="J1498" s="52" t="s">
        <v>511</v>
      </c>
      <c r="K1498" s="35" t="str">
        <f>VLOOKUP(B1498,SAOM!B$2:H3039,4,0)</f>
        <v>Aceito</v>
      </c>
      <c r="L1498" s="52" t="s">
        <v>14586</v>
      </c>
      <c r="M1498" s="52" t="s">
        <v>497</v>
      </c>
      <c r="N1498" s="44" t="s">
        <v>12922</v>
      </c>
      <c r="O1498" s="44" t="str">
        <f>VLOOKUP(N1498,Coordenadas!B$2:C2345,2,0)</f>
        <v>CENTRO</v>
      </c>
      <c r="P1498" s="44" t="str">
        <f>VLOOKUP(N1498,Coordenadas!B$2:D2345,3,0)</f>
        <v xml:space="preserve"> 19°51'36.68"S</v>
      </c>
      <c r="Q1498" s="44" t="str">
        <f>VLOOKUP(N1498,Coordenadas!B$2:E2345,4,0)</f>
        <v xml:space="preserve"> 42°58'17.15"O</v>
      </c>
      <c r="R1498" s="35">
        <v>4033</v>
      </c>
      <c r="S1498" s="28">
        <v>41297</v>
      </c>
      <c r="T1498" s="58" t="str">
        <f>VLOOKUP(B1498,SAOM!B$2:M3039,9,0)</f>
        <v>RAQUEL GONÇALVES DA COSTA</v>
      </c>
      <c r="U1498" s="28" t="str">
        <f>VLOOKUP(B1498,SAOM!B$2:N3039,10,0)</f>
        <v xml:space="preserve">RUA CRISTIANO MORAIS ,134 - Bairro CENTRO </v>
      </c>
      <c r="V1498" s="58">
        <f>VLOOKUP(B1498,SAOM!B$2:P3039,12,0)</f>
        <v>38561310</v>
      </c>
      <c r="W1498" s="180" t="str">
        <f>VLOOKUP(B1498,SAOM!B$2:O3039,11,0)</f>
        <v>35995-000</v>
      </c>
      <c r="X1498" s="35" t="str">
        <f>VLOOKUP(B1498,SAOM!B$2:Q3039,13,0)</f>
        <v>00:20:0E:10:58:2A</v>
      </c>
      <c r="Y1498" s="28">
        <v>41347</v>
      </c>
      <c r="Z1498" s="44" t="s">
        <v>13980</v>
      </c>
      <c r="AA1498" s="59">
        <v>41348</v>
      </c>
      <c r="AB1498" s="60" t="e">
        <f>VLOOKUP(C1498,Relatorios!A$3:B2269,2,0)</f>
        <v>#N/A</v>
      </c>
      <c r="AC1498" s="49"/>
      <c r="AD1498" s="59" t="str">
        <f>VLOOKUP(B1498,SAOM!B$2:T3039,16,0)</f>
        <v>-</v>
      </c>
      <c r="AE1498" s="59">
        <f t="shared" si="86"/>
        <v>41438</v>
      </c>
      <c r="AF1498" s="59" t="s">
        <v>4472</v>
      </c>
      <c r="AG1498" s="59"/>
      <c r="AH1498" s="186"/>
      <c r="AI1498" s="120"/>
      <c r="AJ1498" s="120"/>
      <c r="AK1498" s="44" t="str">
        <f>VLOOKUP(B1498,SAOM!B$2:U3156,20,0)</f>
        <v>Vai deixar conectado no modem.</v>
      </c>
    </row>
    <row r="1499" spans="1:37" s="17" customFormat="1" ht="15.75" customHeight="1">
      <c r="A1499" s="43">
        <v>5076</v>
      </c>
      <c r="B1499" s="35">
        <v>5076</v>
      </c>
      <c r="C1499" s="35">
        <v>5076</v>
      </c>
      <c r="D1499" s="37" t="str">
        <f>VLOOKUP(B1499,SAOM!B$2:H3156,7,0)</f>
        <v>-</v>
      </c>
      <c r="E1499" s="15">
        <v>41249</v>
      </c>
      <c r="F1499" s="15">
        <f t="shared" si="87"/>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6"/>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 t="shared" si="87"/>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6"/>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 t="shared" si="87"/>
        <v>41294</v>
      </c>
      <c r="G1501" s="15">
        <f>VLOOKUP(B1501,SAOM!B$2:D3045,3,0)</f>
        <v>41294</v>
      </c>
      <c r="H1501" s="15">
        <f t="shared" ref="H1501:H1564" si="88">F1501+15</f>
        <v>41309</v>
      </c>
      <c r="I1501" s="15" t="s">
        <v>497</v>
      </c>
      <c r="J1501" s="12" t="s">
        <v>744</v>
      </c>
      <c r="K1501" s="37" t="str">
        <f>VLOOKUP(B1501,SAOM!B$2:H3042,4,0)</f>
        <v>Agendado</v>
      </c>
      <c r="L1501" s="12" t="s">
        <v>495</v>
      </c>
      <c r="M1501" s="12" t="s">
        <v>495</v>
      </c>
      <c r="N1501" s="13" t="s">
        <v>12944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6"/>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 t="shared" si="87"/>
        <v>41294</v>
      </c>
      <c r="G1502" s="15">
        <f>VLOOKUP(B1502,SAOM!B$2:D3046,3,0)</f>
        <v>41294</v>
      </c>
      <c r="H1502" s="15">
        <f t="shared" si="88"/>
        <v>41309</v>
      </c>
      <c r="I1502" s="15" t="s">
        <v>497</v>
      </c>
      <c r="J1502" s="12" t="s">
        <v>744</v>
      </c>
      <c r="K1502" s="37" t="str">
        <f>VLOOKUP(B1502,SAOM!B$2:H3043,4,0)</f>
        <v>Agendado</v>
      </c>
      <c r="L1502" s="12" t="s">
        <v>495</v>
      </c>
      <c r="M1502" s="12" t="s">
        <v>495</v>
      </c>
      <c r="N1502" s="13" t="s">
        <v>12944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6"/>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 t="shared" si="87"/>
        <v>41294</v>
      </c>
      <c r="G1503" s="15">
        <f>VLOOKUP(B1503,SAOM!B$2:D3047,3,0)</f>
        <v>41294</v>
      </c>
      <c r="H1503" s="15">
        <f t="shared" si="88"/>
        <v>41309</v>
      </c>
      <c r="I1503" s="15" t="s">
        <v>497</v>
      </c>
      <c r="J1503" s="12" t="s">
        <v>744</v>
      </c>
      <c r="K1503" s="37" t="str">
        <f>VLOOKUP(B1503,SAOM!B$2:H3044,4,0)</f>
        <v>Agendado</v>
      </c>
      <c r="L1503" s="12" t="s">
        <v>495</v>
      </c>
      <c r="M1503" s="12" t="s">
        <v>495</v>
      </c>
      <c r="N1503" s="13" t="s">
        <v>12944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6"/>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 t="shared" si="87"/>
        <v>41294</v>
      </c>
      <c r="G1504" s="15">
        <f>VLOOKUP(B1504,SAOM!B$2:D3048,3,0)</f>
        <v>41294</v>
      </c>
      <c r="H1504" s="15">
        <f t="shared" si="88"/>
        <v>41309</v>
      </c>
      <c r="I1504" s="15" t="s">
        <v>497</v>
      </c>
      <c r="J1504" s="12" t="s">
        <v>744</v>
      </c>
      <c r="K1504" s="37" t="str">
        <f>VLOOKUP(B1504,SAOM!B$2:H3045,4,0)</f>
        <v>Agendado</v>
      </c>
      <c r="L1504" s="12" t="s">
        <v>495</v>
      </c>
      <c r="M1504" s="12" t="s">
        <v>495</v>
      </c>
      <c r="N1504" s="13" t="s">
        <v>12944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6"/>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 t="shared" si="87"/>
        <v>41294</v>
      </c>
      <c r="G1505" s="15">
        <f>VLOOKUP(B1505,SAOM!B$2:D3049,3,0)</f>
        <v>41294</v>
      </c>
      <c r="H1505" s="15">
        <f t="shared" si="88"/>
        <v>41309</v>
      </c>
      <c r="I1505" s="15" t="s">
        <v>497</v>
      </c>
      <c r="J1505" s="12" t="s">
        <v>744</v>
      </c>
      <c r="K1505" s="37" t="str">
        <f>VLOOKUP(B1505,SAOM!B$2:H3046,4,0)</f>
        <v>Agendado</v>
      </c>
      <c r="L1505" s="12" t="s">
        <v>495</v>
      </c>
      <c r="M1505" s="12" t="s">
        <v>495</v>
      </c>
      <c r="N1505" s="13" t="s">
        <v>12944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6"/>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 t="shared" si="87"/>
        <v>41294</v>
      </c>
      <c r="G1506" s="15">
        <f>VLOOKUP(B1506,SAOM!B$2:D3050,3,0)</f>
        <v>41294</v>
      </c>
      <c r="H1506" s="15">
        <f t="shared" si="88"/>
        <v>41309</v>
      </c>
      <c r="I1506" s="15" t="s">
        <v>497</v>
      </c>
      <c r="J1506" s="12" t="s">
        <v>744</v>
      </c>
      <c r="K1506" s="37" t="str">
        <f>VLOOKUP(B1506,SAOM!B$2:H3047,4,0)</f>
        <v>Agendado</v>
      </c>
      <c r="L1506" s="12" t="s">
        <v>495</v>
      </c>
      <c r="M1506" s="12" t="s">
        <v>495</v>
      </c>
      <c r="N1506" s="13" t="s">
        <v>12944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6"/>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 t="shared" si="87"/>
        <v>41294</v>
      </c>
      <c r="G1507" s="15">
        <f>VLOOKUP(B1507,SAOM!B$2:D3051,3,0)</f>
        <v>41294</v>
      </c>
      <c r="H1507" s="15">
        <f t="shared" si="88"/>
        <v>41309</v>
      </c>
      <c r="I1507" s="15" t="s">
        <v>497</v>
      </c>
      <c r="J1507" s="12" t="s">
        <v>511</v>
      </c>
      <c r="K1507" s="37" t="str">
        <f>VLOOKUP(B1507,SAOM!B$2:H3048,4,0)</f>
        <v>Aceito</v>
      </c>
      <c r="L1507" s="12" t="s">
        <v>14586</v>
      </c>
      <c r="M1507" s="12" t="s">
        <v>497</v>
      </c>
      <c r="N1507" s="13" t="s">
        <v>12967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15129</v>
      </c>
      <c r="AA1507" s="16">
        <v>41302</v>
      </c>
      <c r="AB1507" s="32">
        <v>41309</v>
      </c>
      <c r="AC1507" s="45"/>
      <c r="AD1507" s="16" t="str">
        <f>VLOOKUP(B1507,SAOM!B$2:T3048,16,0)</f>
        <v>-</v>
      </c>
      <c r="AE1507" s="16">
        <f t="shared" si="86"/>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 t="shared" si="87"/>
        <v>41294</v>
      </c>
      <c r="G1508" s="15">
        <f>VLOOKUP(B1508,SAOM!B$2:D3052,3,0)</f>
        <v>41294</v>
      </c>
      <c r="H1508" s="15">
        <f t="shared" si="88"/>
        <v>41309</v>
      </c>
      <c r="I1508" s="15">
        <v>41331</v>
      </c>
      <c r="J1508" s="12" t="s">
        <v>756</v>
      </c>
      <c r="K1508" s="37" t="str">
        <f>VLOOKUP(B1508,SAOM!B$2:H3049,4,0)</f>
        <v>Paralisado</v>
      </c>
      <c r="L1508" s="12" t="s">
        <v>14586</v>
      </c>
      <c r="M1508" s="12" t="s">
        <v>14586</v>
      </c>
      <c r="N1508" s="13" t="s">
        <v>12967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6"/>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 t="shared" si="87"/>
        <v>41294</v>
      </c>
      <c r="G1509" s="15">
        <f>VLOOKUP(B1509,SAOM!B$2:D3053,3,0)</f>
        <v>41294</v>
      </c>
      <c r="H1509" s="15">
        <f t="shared" si="88"/>
        <v>41309</v>
      </c>
      <c r="I1509" s="15" t="s">
        <v>497</v>
      </c>
      <c r="J1509" s="12" t="s">
        <v>511</v>
      </c>
      <c r="K1509" s="37" t="str">
        <f>VLOOKUP(B1509,SAOM!B$2:H3050,4,0)</f>
        <v>Aceito</v>
      </c>
      <c r="L1509" s="12" t="s">
        <v>14586</v>
      </c>
      <c r="M1509" s="12" t="s">
        <v>497</v>
      </c>
      <c r="N1509" s="13" t="s">
        <v>12967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15129</v>
      </c>
      <c r="AA1509" s="16">
        <v>41309</v>
      </c>
      <c r="AB1509" s="32">
        <v>41311</v>
      </c>
      <c r="AC1509" s="45"/>
      <c r="AD1509" s="16" t="str">
        <f>VLOOKUP(B1509,SAOM!B$2:T3050,16,0)</f>
        <v>-</v>
      </c>
      <c r="AE1509" s="16">
        <f t="shared" si="86"/>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 t="shared" si="87"/>
        <v>41294</v>
      </c>
      <c r="G1510" s="15">
        <f>VLOOKUP(B1510,SAOM!B$2:D3054,3,0)</f>
        <v>41294</v>
      </c>
      <c r="H1510" s="15">
        <f t="shared" si="88"/>
        <v>41309</v>
      </c>
      <c r="I1510" s="15" t="s">
        <v>497</v>
      </c>
      <c r="J1510" s="12" t="s">
        <v>511</v>
      </c>
      <c r="K1510" s="37" t="str">
        <f>VLOOKUP(B1510,SAOM!B$2:H3051,4,0)</f>
        <v>Aceito</v>
      </c>
      <c r="L1510" s="12" t="s">
        <v>14586</v>
      </c>
      <c r="M1510" s="12" t="s">
        <v>497</v>
      </c>
      <c r="N1510" s="13" t="s">
        <v>12967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13214</v>
      </c>
      <c r="AA1510" s="16">
        <v>41303</v>
      </c>
      <c r="AB1510" s="32">
        <v>41305</v>
      </c>
      <c r="AC1510" s="45"/>
      <c r="AD1510" s="16" t="str">
        <f>VLOOKUP(B1510,SAOM!B$2:T3051,16,0)</f>
        <v>-</v>
      </c>
      <c r="AE1510" s="16">
        <f t="shared" si="86"/>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 t="shared" si="87"/>
        <v>41294</v>
      </c>
      <c r="G1511" s="15">
        <f>VLOOKUP(B1511,SAOM!B$2:D3055,3,0)</f>
        <v>41294</v>
      </c>
      <c r="H1511" s="15">
        <f t="shared" si="88"/>
        <v>41309</v>
      </c>
      <c r="I1511" s="15" t="s">
        <v>497</v>
      </c>
      <c r="J1511" s="12" t="s">
        <v>511</v>
      </c>
      <c r="K1511" s="37" t="str">
        <f>VLOOKUP(B1511,SAOM!B$2:H3052,4,0)</f>
        <v>Aceito</v>
      </c>
      <c r="L1511" s="12" t="s">
        <v>14586</v>
      </c>
      <c r="M1511" s="12" t="s">
        <v>497</v>
      </c>
      <c r="N1511" s="13" t="s">
        <v>12967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15129</v>
      </c>
      <c r="AA1511" s="16">
        <v>41304</v>
      </c>
      <c r="AB1511" s="32">
        <v>41309</v>
      </c>
      <c r="AC1511" s="45"/>
      <c r="AD1511" s="16" t="str">
        <f>VLOOKUP(B1511,SAOM!B$2:T3052,16,0)</f>
        <v>-</v>
      </c>
      <c r="AE1511" s="16">
        <f t="shared" si="86"/>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 t="shared" si="87"/>
        <v>41294</v>
      </c>
      <c r="G1512" s="15">
        <f>VLOOKUP(B1512,SAOM!B$2:D3056,3,0)</f>
        <v>41294</v>
      </c>
      <c r="H1512" s="15">
        <f t="shared" si="88"/>
        <v>41309</v>
      </c>
      <c r="I1512" s="15" t="s">
        <v>497</v>
      </c>
      <c r="J1512" s="12" t="s">
        <v>511</v>
      </c>
      <c r="K1512" s="37" t="str">
        <f>VLOOKUP(B1512,SAOM!B$2:H3053,4,0)</f>
        <v>Aceito</v>
      </c>
      <c r="L1512" s="12" t="s">
        <v>14586</v>
      </c>
      <c r="M1512" s="12" t="s">
        <v>497</v>
      </c>
      <c r="N1512" s="13" t="s">
        <v>12967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15166</v>
      </c>
      <c r="AA1512" s="16">
        <v>41303</v>
      </c>
      <c r="AB1512" s="32">
        <v>41305</v>
      </c>
      <c r="AC1512" s="45"/>
      <c r="AD1512" s="16" t="str">
        <f>VLOOKUP(B1512,SAOM!B$2:T3053,16,0)</f>
        <v>-</v>
      </c>
      <c r="AE1512" s="16">
        <f t="shared" si="86"/>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 t="shared" si="87"/>
        <v>41294</v>
      </c>
      <c r="G1513" s="15">
        <f>VLOOKUP(B1513,SAOM!B$2:D3057,3,0)</f>
        <v>41294</v>
      </c>
      <c r="H1513" s="15">
        <f t="shared" si="88"/>
        <v>41309</v>
      </c>
      <c r="I1513" s="15" t="s">
        <v>497</v>
      </c>
      <c r="J1513" s="12" t="s">
        <v>511</v>
      </c>
      <c r="K1513" s="37" t="str">
        <f>VLOOKUP(B1513,SAOM!B$2:H3054,4,0)</f>
        <v>Aceito</v>
      </c>
      <c r="L1513" s="12" t="s">
        <v>14586</v>
      </c>
      <c r="M1513" s="12" t="s">
        <v>497</v>
      </c>
      <c r="N1513" s="13" t="s">
        <v>9913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13606</v>
      </c>
      <c r="AA1513" s="16">
        <v>41302</v>
      </c>
      <c r="AB1513" s="32">
        <v>41309</v>
      </c>
      <c r="AC1513" s="45"/>
      <c r="AD1513" s="16" t="str">
        <f>VLOOKUP(B1513,SAOM!B$2:T3054,16,0)</f>
        <v>-</v>
      </c>
      <c r="AE1513" s="16">
        <f t="shared" si="86"/>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 t="shared" si="87"/>
        <v>41294</v>
      </c>
      <c r="G1514" s="15">
        <f>VLOOKUP(B1514,SAOM!B$2:D3058,3,0)</f>
        <v>41294</v>
      </c>
      <c r="H1514" s="15">
        <f t="shared" si="88"/>
        <v>41309</v>
      </c>
      <c r="I1514" s="15" t="s">
        <v>497</v>
      </c>
      <c r="J1514" s="12" t="s">
        <v>511</v>
      </c>
      <c r="K1514" s="37" t="str">
        <f>VLOOKUP(B1514,SAOM!B$2:H3055,4,0)</f>
        <v>Aceito</v>
      </c>
      <c r="L1514" s="12" t="s">
        <v>12317</v>
      </c>
      <c r="M1514" s="12" t="s">
        <v>497</v>
      </c>
      <c r="N1514" s="13" t="s">
        <v>9913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13214</v>
      </c>
      <c r="AA1514" s="16">
        <v>41263</v>
      </c>
      <c r="AB1514" s="32">
        <f>VLOOKUP(C1514,Relatorios!A$3:B2285,2,0)</f>
        <v>41277</v>
      </c>
      <c r="AC1514" s="45"/>
      <c r="AD1514" s="16" t="str">
        <f>VLOOKUP(B1514,SAOM!B$2:T3055,16,0)</f>
        <v>-</v>
      </c>
      <c r="AE1514" s="16">
        <f t="shared" si="86"/>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 t="shared" si="87"/>
        <v>41294</v>
      </c>
      <c r="G1515" s="28">
        <f>VLOOKUP(B1515,SAOM!B$2:D3059,3,0)</f>
        <v>41294</v>
      </c>
      <c r="H1515" s="28">
        <f t="shared" si="88"/>
        <v>41309</v>
      </c>
      <c r="I1515" s="28" t="s">
        <v>497</v>
      </c>
      <c r="J1515" s="52" t="s">
        <v>511</v>
      </c>
      <c r="K1515" s="35" t="str">
        <f>VLOOKUP(B1515,SAOM!B$2:H3056,4,0)</f>
        <v>Aceito</v>
      </c>
      <c r="L1515" s="52" t="s">
        <v>12317</v>
      </c>
      <c r="M1515" s="52" t="s">
        <v>497</v>
      </c>
      <c r="N1515" s="44" t="s">
        <v>9913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13606</v>
      </c>
      <c r="AA1515" s="59">
        <v>41264</v>
      </c>
      <c r="AB1515" s="32">
        <f>VLOOKUP(C1515,Relatorios!A$3:B2286,2,0)</f>
        <v>41281</v>
      </c>
      <c r="AC1515" s="49" t="s">
        <v>13979</v>
      </c>
      <c r="AD1515" s="59" t="str">
        <f>VLOOKUP(B1515,SAOM!B$2:T3056,16,0)</f>
        <v>-</v>
      </c>
      <c r="AE1515" s="59">
        <f t="shared" si="86"/>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 t="shared" si="87"/>
        <v>41294</v>
      </c>
      <c r="G1516" s="28">
        <f>VLOOKUP(B1516,SAOM!B$2:D3060,3,0)</f>
        <v>41294</v>
      </c>
      <c r="H1516" s="28">
        <f t="shared" si="88"/>
        <v>41309</v>
      </c>
      <c r="I1516" s="28" t="s">
        <v>497</v>
      </c>
      <c r="J1516" s="52" t="s">
        <v>511</v>
      </c>
      <c r="K1516" s="35" t="str">
        <f>VLOOKUP(B1516,SAOM!B$2:H3057,4,0)</f>
        <v>Aceito</v>
      </c>
      <c r="L1516" s="52" t="s">
        <v>12317</v>
      </c>
      <c r="M1516" s="52" t="s">
        <v>497</v>
      </c>
      <c r="N1516" s="44" t="s">
        <v>9913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13980</v>
      </c>
      <c r="AA1516" s="59">
        <v>41264</v>
      </c>
      <c r="AB1516" s="32">
        <f>VLOOKUP(C1516,Relatorios!A$3:B2287,2,0)</f>
        <v>41281</v>
      </c>
      <c r="AC1516" s="49"/>
      <c r="AD1516" s="59" t="str">
        <f>VLOOKUP(B1516,SAOM!B$2:T3057,16,0)</f>
        <v>-</v>
      </c>
      <c r="AE1516" s="59">
        <f t="shared" si="86"/>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 t="shared" si="87"/>
        <v>41294</v>
      </c>
      <c r="G1517" s="15">
        <f>VLOOKUP(B1517,SAOM!B$2:D3061,3,0)</f>
        <v>41294</v>
      </c>
      <c r="H1517" s="15">
        <f t="shared" si="88"/>
        <v>41309</v>
      </c>
      <c r="I1517" s="15" t="s">
        <v>497</v>
      </c>
      <c r="J1517" s="12" t="s">
        <v>511</v>
      </c>
      <c r="K1517" s="37" t="str">
        <f>VLOOKUP(B1517,SAOM!B$2:H3058,4,0)</f>
        <v>Aceito</v>
      </c>
      <c r="L1517" s="12" t="s">
        <v>12317</v>
      </c>
      <c r="M1517" s="12" t="s">
        <v>497</v>
      </c>
      <c r="N1517" s="13" t="s">
        <v>9913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12506</v>
      </c>
      <c r="AA1517" s="16">
        <v>41263</v>
      </c>
      <c r="AB1517" s="32">
        <f>VLOOKUP(C1517,Relatorios!A$3:B2288,2,0)</f>
        <v>41278</v>
      </c>
      <c r="AC1517" s="45"/>
      <c r="AD1517" s="16" t="str">
        <f>VLOOKUP(B1517,SAOM!B$2:T3058,16,0)</f>
        <v>-</v>
      </c>
      <c r="AE1517" s="16">
        <f t="shared" si="86"/>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 t="shared" si="87"/>
        <v>41294</v>
      </c>
      <c r="G1518" s="28">
        <f>VLOOKUP(B1518,SAOM!B$2:D3062,3,0)</f>
        <v>41294</v>
      </c>
      <c r="H1518" s="28">
        <f t="shared" si="88"/>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15914</v>
      </c>
      <c r="AA1518" s="59">
        <v>41338</v>
      </c>
      <c r="AB1518" s="60" t="e">
        <f>VLOOKUP(C1518,Relatorios!A$3:B2289,2,0)</f>
        <v>#N/A</v>
      </c>
      <c r="AC1518" s="49" t="s">
        <v>16115</v>
      </c>
      <c r="AD1518" s="59" t="str">
        <f>VLOOKUP(B1518,SAOM!B$2:T3059,16,0)</f>
        <v>-</v>
      </c>
      <c r="AE1518" s="59">
        <f t="shared" si="86"/>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 t="shared" ref="F1519:F1550" si="89">E1519+45</f>
        <v>41294</v>
      </c>
      <c r="G1519" s="15">
        <f>VLOOKUP(B1519,SAOM!B$2:D3063,3,0)</f>
        <v>41294</v>
      </c>
      <c r="H1519" s="15">
        <f t="shared" si="88"/>
        <v>41309</v>
      </c>
      <c r="I1519" s="15" t="s">
        <v>497</v>
      </c>
      <c r="J1519" s="12" t="s">
        <v>16181</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6"/>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 t="shared" si="89"/>
        <v>41294</v>
      </c>
      <c r="G1520" s="15">
        <f>VLOOKUP(B1520,SAOM!B$2:D3064,3,0)</f>
        <v>41294</v>
      </c>
      <c r="H1520" s="15">
        <f t="shared" si="88"/>
        <v>41309</v>
      </c>
      <c r="I1520" s="15" t="s">
        <v>497</v>
      </c>
      <c r="J1520" s="12" t="s">
        <v>16181</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6"/>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 t="shared" si="89"/>
        <v>41294</v>
      </c>
      <c r="G1521" s="15">
        <f>VLOOKUP(B1521,SAOM!B$2:D3065,3,0)</f>
        <v>41294</v>
      </c>
      <c r="H1521" s="15">
        <f t="shared" si="88"/>
        <v>41309</v>
      </c>
      <c r="I1521" s="15" t="s">
        <v>497</v>
      </c>
      <c r="J1521" s="12" t="s">
        <v>16181</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6"/>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 t="shared" si="89"/>
        <v>41294</v>
      </c>
      <c r="G1522" s="15">
        <f>VLOOKUP(B1522,SAOM!B$2:D3066,3,0)</f>
        <v>41294</v>
      </c>
      <c r="H1522" s="15">
        <f t="shared" si="88"/>
        <v>41309</v>
      </c>
      <c r="I1522" s="15" t="s">
        <v>497</v>
      </c>
      <c r="J1522" s="12" t="s">
        <v>16181</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6"/>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 t="shared" si="89"/>
        <v>41294</v>
      </c>
      <c r="G1523" s="15">
        <f>VLOOKUP(B1523,SAOM!B$2:D3067,3,0)</f>
        <v>41294</v>
      </c>
      <c r="H1523" s="15">
        <f t="shared" si="88"/>
        <v>41309</v>
      </c>
      <c r="I1523" s="15" t="s">
        <v>497</v>
      </c>
      <c r="J1523" s="12" t="s">
        <v>16181</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6"/>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 t="shared" si="89"/>
        <v>41294</v>
      </c>
      <c r="G1524" s="15">
        <f>VLOOKUP(B1524,SAOM!B$2:D3068,3,0)</f>
        <v>41294</v>
      </c>
      <c r="H1524" s="15">
        <f t="shared" si="88"/>
        <v>41309</v>
      </c>
      <c r="I1524" s="15" t="s">
        <v>497</v>
      </c>
      <c r="J1524" s="12" t="s">
        <v>16181</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6"/>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 t="shared" si="89"/>
        <v>41294</v>
      </c>
      <c r="G1525" s="15">
        <f>VLOOKUP(B1525,SAOM!B$2:D3069,3,0)</f>
        <v>41294</v>
      </c>
      <c r="H1525" s="15">
        <f t="shared" si="88"/>
        <v>41309</v>
      </c>
      <c r="I1525" s="15" t="s">
        <v>497</v>
      </c>
      <c r="J1525" s="12" t="s">
        <v>16181</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6"/>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8"/>
        <v>41309</v>
      </c>
      <c r="I1526" s="15" t="s">
        <v>497</v>
      </c>
      <c r="J1526" s="12" t="s">
        <v>16181</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6"/>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8"/>
        <v>41309</v>
      </c>
      <c r="I1527" s="15" t="s">
        <v>497</v>
      </c>
      <c r="J1527" s="12" t="s">
        <v>16181</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6"/>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 t="shared" si="89"/>
        <v>41294</v>
      </c>
      <c r="G1528" s="28">
        <f>VLOOKUP(B1528,SAOM!B$2:D3072,3,0)</f>
        <v>41294</v>
      </c>
      <c r="H1528" s="28">
        <f t="shared" si="88"/>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16097</v>
      </c>
      <c r="AD1528" s="59" t="str">
        <f>VLOOKUP(B1528,SAOM!B$2:T3069,16,0)</f>
        <v>-</v>
      </c>
      <c r="AE1528" s="59">
        <f t="shared" si="86"/>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8"/>
        <v>41309</v>
      </c>
      <c r="I1529" s="15" t="s">
        <v>497</v>
      </c>
      <c r="J1529" s="12" t="s">
        <v>16181</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6"/>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8"/>
        <v>41309</v>
      </c>
      <c r="I1530" s="15" t="s">
        <v>497</v>
      </c>
      <c r="J1530" s="12" t="s">
        <v>16181</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6"/>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8"/>
        <v>41309</v>
      </c>
      <c r="I1531" s="15" t="s">
        <v>497</v>
      </c>
      <c r="J1531" s="12" t="s">
        <v>16181</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6"/>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8"/>
        <v>41309</v>
      </c>
      <c r="I1532" s="15">
        <v>41302</v>
      </c>
      <c r="J1532" s="12" t="s">
        <v>756</v>
      </c>
      <c r="K1532" s="37" t="str">
        <f>VLOOKUP(B1532,SAOM!B$2:H3073,4,0)</f>
        <v>Paralisado</v>
      </c>
      <c r="L1532" s="12" t="s">
        <v>14586</v>
      </c>
      <c r="M1532" s="12" t="s">
        <v>14586</v>
      </c>
      <c r="N1532" s="13" t="s">
        <v>13168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6"/>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8"/>
        <v>41309</v>
      </c>
      <c r="I1533" s="15" t="s">
        <v>497</v>
      </c>
      <c r="J1533" s="12" t="s">
        <v>511</v>
      </c>
      <c r="K1533" s="37" t="str">
        <f>VLOOKUP(B1533,SAOM!B$2:H3074,4,0)</f>
        <v>Aceito</v>
      </c>
      <c r="L1533" s="12" t="s">
        <v>14586</v>
      </c>
      <c r="M1533" s="12" t="s">
        <v>497</v>
      </c>
      <c r="N1533" s="13" t="s">
        <v>13168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15126</v>
      </c>
      <c r="AA1533" s="16">
        <v>41304</v>
      </c>
      <c r="AB1533" s="32">
        <v>41304</v>
      </c>
      <c r="AC1533" s="45"/>
      <c r="AD1533" s="16" t="str">
        <f>VLOOKUP(B1533,SAOM!B$2:T3074,16,0)</f>
        <v>-</v>
      </c>
      <c r="AE1533" s="16">
        <f t="shared" si="86"/>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8"/>
        <v>41309</v>
      </c>
      <c r="I1534" s="15" t="s">
        <v>497</v>
      </c>
      <c r="J1534" s="12" t="s">
        <v>511</v>
      </c>
      <c r="K1534" s="37" t="str">
        <f>VLOOKUP(B1534,SAOM!B$2:H3075,4,0)</f>
        <v>Aceito</v>
      </c>
      <c r="L1534" s="12" t="s">
        <v>14586</v>
      </c>
      <c r="M1534" s="12" t="s">
        <v>497</v>
      </c>
      <c r="N1534" s="13" t="s">
        <v>13168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14597</v>
      </c>
      <c r="AA1534" s="16">
        <v>41303</v>
      </c>
      <c r="AB1534" s="32">
        <v>41304</v>
      </c>
      <c r="AC1534" s="45"/>
      <c r="AD1534" s="16" t="str">
        <f>VLOOKUP(B1534,SAOM!B$2:T3075,16,0)</f>
        <v>-</v>
      </c>
      <c r="AE1534" s="16">
        <f t="shared" si="86"/>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8"/>
        <v>41314</v>
      </c>
      <c r="I1535" s="15" t="s">
        <v>497</v>
      </c>
      <c r="J1535" s="12" t="s">
        <v>744</v>
      </c>
      <c r="K1535" s="37" t="str">
        <f>VLOOKUP(B1535,SAOM!B$2:H3076,4,0)</f>
        <v>Agendado</v>
      </c>
      <c r="L1535" s="12" t="s">
        <v>495</v>
      </c>
      <c r="M1535" s="12" t="s">
        <v>495</v>
      </c>
      <c r="N1535" s="13" t="s">
        <v>9199</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6"/>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8"/>
        <v>41314</v>
      </c>
      <c r="I1536" s="15">
        <v>41323</v>
      </c>
      <c r="J1536" s="12" t="s">
        <v>756</v>
      </c>
      <c r="K1536" s="37" t="str">
        <f>VLOOKUP(B1536,SAOM!B$2:H3077,4,0)</f>
        <v>Paralisado</v>
      </c>
      <c r="L1536" s="12" t="s">
        <v>495</v>
      </c>
      <c r="M1536" s="12" t="s">
        <v>495</v>
      </c>
      <c r="N1536" s="13" t="s">
        <v>9199</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6"/>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8"/>
        <v>41314</v>
      </c>
      <c r="I1537" s="15" t="s">
        <v>497</v>
      </c>
      <c r="J1537" s="12" t="s">
        <v>744</v>
      </c>
      <c r="K1537" s="37" t="str">
        <f>VLOOKUP(B1537,SAOM!B$2:H3078,4,0)</f>
        <v>Agendado</v>
      </c>
      <c r="L1537" s="12" t="s">
        <v>495</v>
      </c>
      <c r="M1537" s="12" t="s">
        <v>495</v>
      </c>
      <c r="N1537" s="13" t="s">
        <v>9106</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6"/>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8"/>
        <v>41314</v>
      </c>
      <c r="I1538" s="15">
        <v>41331</v>
      </c>
      <c r="J1538" s="12" t="s">
        <v>756</v>
      </c>
      <c r="K1538" s="37" t="str">
        <f>VLOOKUP(B1538,SAOM!B$2:H3079,4,0)</f>
        <v>Paralisado</v>
      </c>
      <c r="L1538" s="12" t="s">
        <v>14586</v>
      </c>
      <c r="M1538" s="12" t="s">
        <v>14586</v>
      </c>
      <c r="N1538" s="13" t="s">
        <v>8154</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86"/>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8"/>
        <v>41314</v>
      </c>
      <c r="I1539" s="15" t="s">
        <v>497</v>
      </c>
      <c r="J1539" s="12" t="s">
        <v>511</v>
      </c>
      <c r="K1539" s="37" t="str">
        <f>VLOOKUP(B1539,SAOM!B$2:H3080,4,0)</f>
        <v>Aceito</v>
      </c>
      <c r="L1539" s="12" t="s">
        <v>14586</v>
      </c>
      <c r="M1539" s="12" t="s">
        <v>497</v>
      </c>
      <c r="N1539" s="13" t="s">
        <v>8154</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12472</v>
      </c>
      <c r="AA1539" s="16">
        <v>41306</v>
      </c>
      <c r="AB1539" s="32">
        <v>41309</v>
      </c>
      <c r="AC1539" s="45"/>
      <c r="AD1539" s="16" t="str">
        <f>VLOOKUP(B1539,SAOM!B$2:T3080,16,0)</f>
        <v>-</v>
      </c>
      <c r="AE1539" s="16">
        <f t="shared" si="86"/>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8"/>
        <v>41314</v>
      </c>
      <c r="I1540" s="15" t="s">
        <v>497</v>
      </c>
      <c r="J1540" s="12" t="s">
        <v>511</v>
      </c>
      <c r="K1540" s="37" t="str">
        <f>VLOOKUP(B1540,SAOM!B$2:H3081,4,0)</f>
        <v>Aceito</v>
      </c>
      <c r="L1540" s="12" t="s">
        <v>14586</v>
      </c>
      <c r="M1540" s="12" t="s">
        <v>497</v>
      </c>
      <c r="N1540" s="13" t="s">
        <v>9913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15125</v>
      </c>
      <c r="AA1540" s="16">
        <v>41303</v>
      </c>
      <c r="AB1540" s="32">
        <v>41309</v>
      </c>
      <c r="AC1540" s="45"/>
      <c r="AD1540" s="16" t="str">
        <f>VLOOKUP(B1540,SAOM!B$2:T3081,16,0)</f>
        <v>-</v>
      </c>
      <c r="AE1540" s="16">
        <f t="shared" si="86"/>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8"/>
        <v>41314</v>
      </c>
      <c r="I1541" s="15" t="s">
        <v>497</v>
      </c>
      <c r="J1541" s="12" t="s">
        <v>511</v>
      </c>
      <c r="K1541" s="37" t="str">
        <f>VLOOKUP(B1541,SAOM!B$2:H3082,4,0)</f>
        <v>Aceito</v>
      </c>
      <c r="L1541" s="12" t="s">
        <v>14586</v>
      </c>
      <c r="M1541" s="12" t="s">
        <v>497</v>
      </c>
      <c r="N1541" s="13" t="s">
        <v>9913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15125</v>
      </c>
      <c r="AA1541" s="16">
        <v>41299</v>
      </c>
      <c r="AB1541" s="32">
        <v>41309</v>
      </c>
      <c r="AC1541" s="45"/>
      <c r="AD1541" s="16" t="str">
        <f>VLOOKUP(B1541,SAOM!B$2:T3082,16,0)</f>
        <v>-</v>
      </c>
      <c r="AE1541" s="16">
        <f t="shared" ref="AE1541:AE1604" si="90">AA1541+90</f>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8"/>
        <v>41314</v>
      </c>
      <c r="I1542" s="15" t="s">
        <v>497</v>
      </c>
      <c r="J1542" s="12" t="s">
        <v>511</v>
      </c>
      <c r="K1542" s="37" t="str">
        <f>VLOOKUP(B1542,SAOM!B$2:H3083,4,0)</f>
        <v>Aceito</v>
      </c>
      <c r="L1542" s="12" t="s">
        <v>14586</v>
      </c>
      <c r="M1542" s="12" t="s">
        <v>497</v>
      </c>
      <c r="N1542" s="13" t="s">
        <v>9913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15125</v>
      </c>
      <c r="AA1542" s="16">
        <v>41304</v>
      </c>
      <c r="AB1542" s="32">
        <v>41309</v>
      </c>
      <c r="AC1542" s="45"/>
      <c r="AD1542" s="16" t="str">
        <f>VLOOKUP(B1542,SAOM!B$2:T3083,16,0)</f>
        <v>-</v>
      </c>
      <c r="AE1542" s="16">
        <f t="shared" si="90"/>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8"/>
        <v>41314</v>
      </c>
      <c r="I1543" s="15" t="s">
        <v>497</v>
      </c>
      <c r="J1543" s="12" t="s">
        <v>511</v>
      </c>
      <c r="K1543" s="37" t="str">
        <f>VLOOKUP(B1543,SAOM!B$2:H3084,4,0)</f>
        <v>Aceito</v>
      </c>
      <c r="L1543" s="12" t="s">
        <v>14586</v>
      </c>
      <c r="M1543" s="12" t="s">
        <v>497</v>
      </c>
      <c r="N1543" s="13" t="s">
        <v>8154</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12472</v>
      </c>
      <c r="AA1543" s="16">
        <v>41305</v>
      </c>
      <c r="AB1543" s="32">
        <v>41306</v>
      </c>
      <c r="AC1543" s="45"/>
      <c r="AD1543" s="16" t="str">
        <f>VLOOKUP(B1543,SAOM!B$2:T3084,16,0)</f>
        <v>-</v>
      </c>
      <c r="AE1543" s="16">
        <f t="shared" si="90"/>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 t="shared" si="89"/>
        <v>41299</v>
      </c>
      <c r="G1544" s="28">
        <f>VLOOKUP(B1544,SAOM!B$2:D3088,3,0)</f>
        <v>41309</v>
      </c>
      <c r="H1544" s="28">
        <f t="shared" si="88"/>
        <v>41314</v>
      </c>
      <c r="I1544" s="28" t="s">
        <v>497</v>
      </c>
      <c r="J1544" s="52" t="s">
        <v>511</v>
      </c>
      <c r="K1544" s="35" t="str">
        <f>VLOOKUP(B1544,SAOM!B$2:H3085,4,0)</f>
        <v>Aceito</v>
      </c>
      <c r="L1544" s="52" t="s">
        <v>14586</v>
      </c>
      <c r="M1544" s="52" t="s">
        <v>497</v>
      </c>
      <c r="N1544" s="44" t="s">
        <v>8154</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12472</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 t="shared" si="90"/>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8"/>
        <v>41314</v>
      </c>
      <c r="I1545" s="15" t="s">
        <v>497</v>
      </c>
      <c r="J1545" s="12" t="s">
        <v>744</v>
      </c>
      <c r="K1545" s="37" t="str">
        <f>VLOOKUP(B1545,SAOM!B$2:H3086,4,0)</f>
        <v>Agendado</v>
      </c>
      <c r="L1545" s="12" t="s">
        <v>495</v>
      </c>
      <c r="M1545" s="12" t="s">
        <v>495</v>
      </c>
      <c r="N1545" s="13" t="s">
        <v>13391</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8"/>
        <v>41314</v>
      </c>
      <c r="I1546" s="15" t="s">
        <v>497</v>
      </c>
      <c r="J1546" s="12" t="s">
        <v>744</v>
      </c>
      <c r="K1546" s="37" t="str">
        <f>VLOOKUP(B1546,SAOM!B$2:H3087,4,0)</f>
        <v>Agendado</v>
      </c>
      <c r="L1546" s="12" t="s">
        <v>495</v>
      </c>
      <c r="M1546" s="12" t="s">
        <v>495</v>
      </c>
      <c r="N1546" s="13" t="s">
        <v>13391</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8"/>
        <v>41314</v>
      </c>
      <c r="I1547" s="15" t="s">
        <v>497</v>
      </c>
      <c r="J1547" s="12" t="s">
        <v>744</v>
      </c>
      <c r="K1547" s="37" t="str">
        <f>VLOOKUP(B1547,SAOM!B$2:H3088,4,0)</f>
        <v>Agendado</v>
      </c>
      <c r="L1547" s="12" t="s">
        <v>495</v>
      </c>
      <c r="M1547" s="12" t="s">
        <v>495</v>
      </c>
      <c r="N1547" s="13" t="s">
        <v>13391</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8"/>
        <v>41314</v>
      </c>
      <c r="I1548" s="15" t="s">
        <v>497</v>
      </c>
      <c r="J1548" s="12" t="s">
        <v>744</v>
      </c>
      <c r="K1548" s="37" t="str">
        <f>VLOOKUP(B1548,SAOM!B$2:H3089,4,0)</f>
        <v>A agendar</v>
      </c>
      <c r="L1548" s="12" t="s">
        <v>495</v>
      </c>
      <c r="M1548" s="12" t="s">
        <v>495</v>
      </c>
      <c r="N1548" s="13" t="s">
        <v>13391</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8"/>
        <v>41314</v>
      </c>
      <c r="I1549" s="15" t="s">
        <v>497</v>
      </c>
      <c r="J1549" s="12" t="s">
        <v>744</v>
      </c>
      <c r="K1549" s="37" t="str">
        <f>VLOOKUP(B1549,SAOM!B$2:H3090,4,0)</f>
        <v>Agendado</v>
      </c>
      <c r="L1549" s="12" t="s">
        <v>495</v>
      </c>
      <c r="M1549" s="12" t="s">
        <v>495</v>
      </c>
      <c r="N1549" s="13" t="s">
        <v>13391</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8"/>
        <v>41314</v>
      </c>
      <c r="I1550" s="15" t="s">
        <v>497</v>
      </c>
      <c r="J1550" s="12" t="s">
        <v>744</v>
      </c>
      <c r="K1550" s="37" t="str">
        <f>VLOOKUP(B1550,SAOM!B$2:H3091,4,0)</f>
        <v>Agendado</v>
      </c>
      <c r="L1550" s="12" t="s">
        <v>495</v>
      </c>
      <c r="M1550" s="12" t="s">
        <v>495</v>
      </c>
      <c r="N1550" s="13" t="s">
        <v>13391</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 t="shared" ref="F1551:F1582" si="91">E1551+45</f>
        <v>41299</v>
      </c>
      <c r="G1551" s="15">
        <f>VLOOKUP(B1551,SAOM!B$2:D3095,3,0)</f>
        <v>41299</v>
      </c>
      <c r="H1551" s="15">
        <f t="shared" si="88"/>
        <v>41314</v>
      </c>
      <c r="I1551" s="15" t="s">
        <v>497</v>
      </c>
      <c r="J1551" s="12" t="s">
        <v>744</v>
      </c>
      <c r="K1551" s="37" t="str">
        <f>VLOOKUP(B1551,SAOM!B$2:H3092,4,0)</f>
        <v>Agendado</v>
      </c>
      <c r="L1551" s="12" t="s">
        <v>495</v>
      </c>
      <c r="M1551" s="12" t="s">
        <v>495</v>
      </c>
      <c r="N1551" s="13" t="s">
        <v>13391</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 t="shared" si="91"/>
        <v>41299</v>
      </c>
      <c r="G1552" s="28">
        <f>VLOOKUP(B1552,SAOM!B$2:D3096,3,0)</f>
        <v>41299</v>
      </c>
      <c r="H1552" s="28">
        <f t="shared" si="88"/>
        <v>41314</v>
      </c>
      <c r="I1552" s="28" t="s">
        <v>497</v>
      </c>
      <c r="J1552" s="52" t="s">
        <v>511</v>
      </c>
      <c r="K1552" s="35" t="str">
        <f>VLOOKUP(B1552,SAOM!B$2:H3093,4,0)</f>
        <v>Aceito</v>
      </c>
      <c r="L1552" s="52" t="s">
        <v>14586</v>
      </c>
      <c r="M1552" s="52" t="s">
        <v>497</v>
      </c>
      <c r="N1552" s="44" t="s">
        <v>13422</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14597</v>
      </c>
      <c r="AA1552" s="59">
        <v>41302</v>
      </c>
      <c r="AB1552" s="60">
        <v>41305</v>
      </c>
      <c r="AC1552" s="49"/>
      <c r="AD1552" s="59" t="str">
        <f>VLOOKUP(B1552,SAOM!B$2:T3093,16,0)</f>
        <v>-</v>
      </c>
      <c r="AE1552" s="59">
        <f t="shared" si="90"/>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 t="shared" si="91"/>
        <v>41299</v>
      </c>
      <c r="G1553" s="15">
        <f>VLOOKUP(B1553,SAOM!B$2:D3097,3,0)</f>
        <v>41299</v>
      </c>
      <c r="H1553" s="15">
        <f t="shared" si="88"/>
        <v>41314</v>
      </c>
      <c r="I1553" s="15" t="s">
        <v>497</v>
      </c>
      <c r="J1553" s="12" t="s">
        <v>511</v>
      </c>
      <c r="K1553" s="37" t="str">
        <f>VLOOKUP(B1553,SAOM!B$2:H3094,4,0)</f>
        <v>Aceito</v>
      </c>
      <c r="L1553" s="12" t="s">
        <v>14586</v>
      </c>
      <c r="M1553" s="12" t="s">
        <v>497</v>
      </c>
      <c r="N1553" s="13" t="s">
        <v>13422</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14597</v>
      </c>
      <c r="AA1553" s="16">
        <v>41302</v>
      </c>
      <c r="AB1553" s="32">
        <v>41305</v>
      </c>
      <c r="AC1553" s="45"/>
      <c r="AD1553" s="16" t="str">
        <f>VLOOKUP(B1553,SAOM!B$2:T3094,16,0)</f>
        <v>-</v>
      </c>
      <c r="AE1553" s="16">
        <f t="shared" si="90"/>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 t="shared" si="91"/>
        <v>41299</v>
      </c>
      <c r="G1554" s="15">
        <f>VLOOKUP(B1554,SAOM!B$2:D3098,3,0)</f>
        <v>41299</v>
      </c>
      <c r="H1554" s="15">
        <f t="shared" si="88"/>
        <v>41314</v>
      </c>
      <c r="I1554" s="15" t="s">
        <v>497</v>
      </c>
      <c r="J1554" s="12" t="s">
        <v>511</v>
      </c>
      <c r="K1554" s="37" t="str">
        <f>VLOOKUP(B1554,SAOM!B$2:H3095,4,0)</f>
        <v>Aceito</v>
      </c>
      <c r="L1554" s="12" t="s">
        <v>14586</v>
      </c>
      <c r="M1554" s="12" t="s">
        <v>497</v>
      </c>
      <c r="N1554" s="13" t="s">
        <v>13422</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14597</v>
      </c>
      <c r="AA1554" s="16">
        <v>41299</v>
      </c>
      <c r="AB1554" s="32">
        <v>41305</v>
      </c>
      <c r="AC1554" s="45"/>
      <c r="AD1554" s="16" t="str">
        <f>VLOOKUP(B1554,SAOM!B$2:T3095,16,0)</f>
        <v>-</v>
      </c>
      <c r="AE1554" s="16">
        <f t="shared" si="90"/>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 t="shared" si="91"/>
        <v>41299</v>
      </c>
      <c r="G1555" s="15">
        <f>VLOOKUP(B1555,SAOM!B$2:D3099,3,0)</f>
        <v>41299</v>
      </c>
      <c r="H1555" s="15">
        <f t="shared" si="88"/>
        <v>41314</v>
      </c>
      <c r="I1555" s="15" t="s">
        <v>497</v>
      </c>
      <c r="J1555" s="12" t="s">
        <v>744</v>
      </c>
      <c r="K1555" s="37" t="str">
        <f>VLOOKUP(B1555,SAOM!B$2:H3096,4,0)</f>
        <v>A agendar</v>
      </c>
      <c r="L1555" s="12"/>
      <c r="M1555" s="12"/>
      <c r="N1555" s="13" t="s">
        <v>8249</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 t="shared" si="91"/>
        <v>41299</v>
      </c>
      <c r="G1556" s="15">
        <f>VLOOKUP(B1556,SAOM!B$2:D3100,3,0)</f>
        <v>41299</v>
      </c>
      <c r="H1556" s="15">
        <f t="shared" si="88"/>
        <v>41314</v>
      </c>
      <c r="I1556" s="15" t="s">
        <v>497</v>
      </c>
      <c r="J1556" s="12" t="s">
        <v>511</v>
      </c>
      <c r="K1556" s="37" t="str">
        <f>VLOOKUP(B1556,SAOM!B$2:H3097,4,0)</f>
        <v>Aceito</v>
      </c>
      <c r="L1556" s="12" t="s">
        <v>14586</v>
      </c>
      <c r="M1556" s="12" t="s">
        <v>497</v>
      </c>
      <c r="N1556" s="13" t="s">
        <v>6960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15166</v>
      </c>
      <c r="AA1556" s="16">
        <v>41304</v>
      </c>
      <c r="AB1556" s="32">
        <v>41305</v>
      </c>
      <c r="AC1556" s="45"/>
      <c r="AD1556" s="16" t="str">
        <f>VLOOKUP(B1556,SAOM!B$2:T3097,16,0)</f>
        <v>-</v>
      </c>
      <c r="AE1556" s="16">
        <f t="shared" si="90"/>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 t="shared" si="91"/>
        <v>41299</v>
      </c>
      <c r="G1557" s="15">
        <f>VLOOKUP(B1557,SAOM!B$2:D3101,3,0)</f>
        <v>41299</v>
      </c>
      <c r="H1557" s="15">
        <f t="shared" si="88"/>
        <v>41314</v>
      </c>
      <c r="I1557" s="15">
        <v>41331</v>
      </c>
      <c r="J1557" s="12" t="s">
        <v>756</v>
      </c>
      <c r="K1557" s="37" t="str">
        <f>VLOOKUP(B1557,SAOM!B$2:H3098,4,0)</f>
        <v>Paralisado</v>
      </c>
      <c r="L1557" s="12" t="s">
        <v>14586</v>
      </c>
      <c r="M1557" s="12" t="s">
        <v>14586</v>
      </c>
      <c r="N1557" s="13" t="s">
        <v>6960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90"/>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 t="shared" si="91"/>
        <v>41299</v>
      </c>
      <c r="G1558" s="15">
        <f>VLOOKUP(B1558,SAOM!B$2:D3102,3,0)</f>
        <v>41299</v>
      </c>
      <c r="H1558" s="15">
        <f t="shared" si="88"/>
        <v>41314</v>
      </c>
      <c r="I1558" s="15" t="s">
        <v>497</v>
      </c>
      <c r="J1558" s="12" t="s">
        <v>511</v>
      </c>
      <c r="K1558" s="37" t="str">
        <f>VLOOKUP(B1558,SAOM!B$2:H3099,4,0)</f>
        <v>Aceito</v>
      </c>
      <c r="L1558" s="12" t="s">
        <v>14586</v>
      </c>
      <c r="M1558" s="12" t="s">
        <v>497</v>
      </c>
      <c r="N1558" s="13" t="s">
        <v>6960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15129</v>
      </c>
      <c r="AA1558" s="16">
        <v>41309</v>
      </c>
      <c r="AB1558" s="32">
        <v>41309</v>
      </c>
      <c r="AC1558" s="45"/>
      <c r="AD1558" s="16" t="str">
        <f>VLOOKUP(B1558,SAOM!B$2:T3099,16,0)</f>
        <v>-</v>
      </c>
      <c r="AE1558" s="16">
        <f t="shared" si="90"/>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 t="shared" si="91"/>
        <v>41299</v>
      </c>
      <c r="G1559" s="15">
        <f>VLOOKUP(B1559,SAOM!B$2:D3103,3,0)</f>
        <v>41299</v>
      </c>
      <c r="H1559" s="15">
        <f t="shared" si="88"/>
        <v>41314</v>
      </c>
      <c r="I1559" s="15" t="s">
        <v>497</v>
      </c>
      <c r="J1559" s="12" t="s">
        <v>511</v>
      </c>
      <c r="K1559" s="37" t="str">
        <f>VLOOKUP(B1559,SAOM!B$2:H3100,4,0)</f>
        <v>Aceito</v>
      </c>
      <c r="L1559" s="12" t="s">
        <v>14586</v>
      </c>
      <c r="M1559" s="12" t="s">
        <v>497</v>
      </c>
      <c r="N1559" s="13" t="s">
        <v>6960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15129</v>
      </c>
      <c r="AA1559" s="16">
        <v>41305</v>
      </c>
      <c r="AB1559" s="32">
        <v>41309</v>
      </c>
      <c r="AC1559" s="45"/>
      <c r="AD1559" s="16" t="str">
        <f>VLOOKUP(B1559,SAOM!B$2:T3100,16,0)</f>
        <v>-</v>
      </c>
      <c r="AE1559" s="16">
        <f t="shared" si="90"/>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 t="shared" si="91"/>
        <v>41299</v>
      </c>
      <c r="G1560" s="15">
        <f>VLOOKUP(B1560,SAOM!B$2:D3104,3,0)</f>
        <v>41299</v>
      </c>
      <c r="H1560" s="15">
        <f t="shared" si="88"/>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 t="shared" si="91"/>
        <v>41299</v>
      </c>
      <c r="G1561" s="15">
        <f>VLOOKUP(B1561,SAOM!B$2:D3105,3,0)</f>
        <v>41299</v>
      </c>
      <c r="H1561" s="15">
        <f t="shared" si="88"/>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 t="shared" si="91"/>
        <v>41299</v>
      </c>
      <c r="G1562" s="15">
        <f>VLOOKUP(B1562,SAOM!B$2:D3106,3,0)</f>
        <v>41299</v>
      </c>
      <c r="H1562" s="15">
        <f t="shared" si="88"/>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 t="shared" si="91"/>
        <v>41299</v>
      </c>
      <c r="G1563" s="15">
        <f>VLOOKUP(B1563,SAOM!B$2:D3107,3,0)</f>
        <v>41299</v>
      </c>
      <c r="H1563" s="15">
        <f t="shared" si="88"/>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4472</v>
      </c>
      <c r="AG1563" s="16"/>
      <c r="AH1563" s="51"/>
      <c r="AI1563" s="119"/>
      <c r="AJ1563" s="119"/>
      <c r="AK1563" s="13" t="str">
        <f>VLOOKUP(B1563,SAOM!B$2:U3221,20,0)</f>
        <v>-</v>
      </c>
    </row>
    <row r="1564" spans="1:37" s="61" customFormat="1" ht="15.75" customHeight="1">
      <c r="A1564" s="43">
        <v>5278</v>
      </c>
      <c r="B1564" s="35">
        <v>5278</v>
      </c>
      <c r="C1564" s="195">
        <v>5278</v>
      </c>
      <c r="D1564" s="35" t="str">
        <f>VLOOKUP(B1564,SAOM!B$2:H3221,7,0)</f>
        <v>-</v>
      </c>
      <c r="E1564" s="28">
        <v>41254</v>
      </c>
      <c r="F1564" s="28">
        <f t="shared" si="91"/>
        <v>41299</v>
      </c>
      <c r="G1564" s="28">
        <f>VLOOKUP(B1564,SAOM!B$2:D3108,3,0)</f>
        <v>41299</v>
      </c>
      <c r="H1564" s="28">
        <f t="shared" si="88"/>
        <v>41314</v>
      </c>
      <c r="I1564" s="28" t="s">
        <v>497</v>
      </c>
      <c r="J1564" s="52" t="s">
        <v>511</v>
      </c>
      <c r="K1564" s="35" t="str">
        <f>VLOOKUP(B1564,SAOM!B$2:H3105,4,0)</f>
        <v>Agendado</v>
      </c>
      <c r="L1564" s="52" t="s">
        <v>495</v>
      </c>
      <c r="M1564" s="52" t="s">
        <v>497</v>
      </c>
      <c r="N1564" s="44" t="s">
        <v>1827</v>
      </c>
      <c r="O1564" s="44" t="str">
        <f>VLOOKUP(N1564,Coordenadas!B$2:C2411,2,0)</f>
        <v>CENTRO</v>
      </c>
      <c r="P1564" s="44" t="str">
        <f>VLOOKUP(N1564,Coordenadas!B$2:D2411,3,0)</f>
        <v xml:space="preserve"> 18°12'16.93"S</v>
      </c>
      <c r="Q1564" s="44" t="str">
        <f>VLOOKUP(N1564,Coordenadas!B$2:E2411,4,0)</f>
        <v xml:space="preserve"> 45°13'57.83"O</v>
      </c>
      <c r="R1564" s="35">
        <v>4033</v>
      </c>
      <c r="S1564" s="28">
        <v>41297</v>
      </c>
      <c r="T1564" s="58" t="str">
        <f>VLOOKUP(B1564,SAOM!B$2:M3105,9,0)</f>
        <v xml:space="preserve">Vanessa Martins </v>
      </c>
      <c r="U1564" s="28" t="str">
        <f>VLOOKUP(B1564,SAOM!B$2:N3105,10,0)</f>
        <v>Rua Goias 400 - Bairro São Jorge</v>
      </c>
      <c r="V1564" s="58" t="str">
        <f>VLOOKUP(B1564,SAOM!B$2:P3105,12,0)</f>
        <v>37 37545973</v>
      </c>
      <c r="W1564" s="180" t="str">
        <f>VLOOKUP(B1564,SAOM!B$2:O3105,11,0)</f>
        <v>38205-000</v>
      </c>
      <c r="X1564" s="35" t="str">
        <f>VLOOKUP(B1564,SAOM!B$2:Q3105,13,0)</f>
        <v>-</v>
      </c>
      <c r="Y1564" s="28">
        <v>41352</v>
      </c>
      <c r="Z1564" s="44" t="s">
        <v>4980</v>
      </c>
      <c r="AA1564" s="59">
        <v>41353</v>
      </c>
      <c r="AB1564" s="60" t="e">
        <f>VLOOKUP(C1564,Relatorios!A$3:B2335,2,0)</f>
        <v>#N/A</v>
      </c>
      <c r="AC1564" s="49"/>
      <c r="AD1564" s="59" t="str">
        <f>VLOOKUP(B1564,SAOM!B$2:T3105,16,0)</f>
        <v>-</v>
      </c>
      <c r="AE1564" s="59">
        <f t="shared" si="90"/>
        <v>41443</v>
      </c>
      <c r="AF1564" s="59" t="s">
        <v>4472</v>
      </c>
      <c r="AG1564" s="59"/>
      <c r="AH1564" s="186"/>
      <c r="AI1564" s="120"/>
      <c r="AJ1564" s="120"/>
      <c r="AK1564" s="44" t="str">
        <f>VLOOKUP(B1564,SAOM!B$2:U3222,20,0)</f>
        <v>-</v>
      </c>
    </row>
    <row r="1565" spans="1:37" s="17" customFormat="1" ht="15.75" customHeight="1">
      <c r="A1565" s="43">
        <v>5277</v>
      </c>
      <c r="B1565" s="35">
        <v>5277</v>
      </c>
      <c r="C1565" s="35">
        <v>5277</v>
      </c>
      <c r="D1565" s="37" t="str">
        <f>VLOOKUP(B1565,SAOM!B$2:H3222,7,0)</f>
        <v>-</v>
      </c>
      <c r="E1565" s="15">
        <v>41254</v>
      </c>
      <c r="F1565" s="15">
        <f t="shared" si="91"/>
        <v>41299</v>
      </c>
      <c r="G1565" s="15">
        <f>VLOOKUP(B1565,SAOM!B$2:D3109,3,0)</f>
        <v>41299</v>
      </c>
      <c r="H1565" s="15">
        <f t="shared" ref="H1565:H1628" si="92">F1565+15</f>
        <v>41314</v>
      </c>
      <c r="I1565" s="15" t="s">
        <v>497</v>
      </c>
      <c r="J1565" s="12" t="s">
        <v>511</v>
      </c>
      <c r="K1565" s="37" t="str">
        <f>VLOOKUP(B1565,SAOM!B$2:H3106,4,0)</f>
        <v>Agendado</v>
      </c>
      <c r="L1565" s="12" t="s">
        <v>495</v>
      </c>
      <c r="M1565" s="12" t="s">
        <v>497</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v>41353</v>
      </c>
      <c r="Z1565" s="44" t="s">
        <v>4980</v>
      </c>
      <c r="AA1565" s="16">
        <v>41354</v>
      </c>
      <c r="AB1565" s="32" t="e">
        <f>VLOOKUP(C1565,Relatorios!A$3:B2336,2,0)</f>
        <v>#N/A</v>
      </c>
      <c r="AC1565" s="45"/>
      <c r="AD1565" s="16" t="str">
        <f>VLOOKUP(B1565,SAOM!B$2:T3106,16,0)</f>
        <v>-</v>
      </c>
      <c r="AE1565" s="16">
        <f t="shared" si="90"/>
        <v>41444</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92"/>
        <v>41314</v>
      </c>
      <c r="I1566" s="28" t="s">
        <v>497</v>
      </c>
      <c r="J1566" s="52" t="s">
        <v>511</v>
      </c>
      <c r="K1566" s="35" t="str">
        <f>VLOOKUP(B1566,SAOM!B$2:H3107,4,0)</f>
        <v>Aceito</v>
      </c>
      <c r="L1566" s="52" t="s">
        <v>14586</v>
      </c>
      <c r="M1566" s="52" t="s">
        <v>497</v>
      </c>
      <c r="N1566" s="44" t="s">
        <v>9537</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14597</v>
      </c>
      <c r="AA1566" s="59">
        <v>41296</v>
      </c>
      <c r="AB1566" s="32">
        <f>VLOOKUP(C1566,Relatorios!A$3:B2337,2,0)</f>
        <v>41298</v>
      </c>
      <c r="AC1566" s="49"/>
      <c r="AD1566" s="59" t="str">
        <f>VLOOKUP(B1566,SAOM!B$2:T3107,16,0)</f>
        <v>-</v>
      </c>
      <c r="AE1566" s="59">
        <f t="shared" si="90"/>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92"/>
        <v>41314</v>
      </c>
      <c r="I1567" s="15" t="s">
        <v>497</v>
      </c>
      <c r="J1567" s="12" t="s">
        <v>511</v>
      </c>
      <c r="K1567" s="37" t="str">
        <f>VLOOKUP(B1567,SAOM!B$2:H3108,4,0)</f>
        <v>Aceito</v>
      </c>
      <c r="L1567" s="12" t="s">
        <v>14586</v>
      </c>
      <c r="M1567" s="12" t="s">
        <v>497</v>
      </c>
      <c r="N1567" s="13" t="s">
        <v>9537</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14597</v>
      </c>
      <c r="AA1567" s="16">
        <v>41297</v>
      </c>
      <c r="AB1567" s="32">
        <f>VLOOKUP(C1567,Relatorios!A$3:B2338,2,0)</f>
        <v>41298</v>
      </c>
      <c r="AC1567" s="45"/>
      <c r="AD1567" s="16" t="str">
        <f>VLOOKUP(B1567,SAOM!B$2:T3108,16,0)</f>
        <v>-</v>
      </c>
      <c r="AE1567" s="16">
        <f t="shared" si="90"/>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92"/>
        <v>41314</v>
      </c>
      <c r="I1568" s="15" t="s">
        <v>497</v>
      </c>
      <c r="J1568" s="12" t="s">
        <v>511</v>
      </c>
      <c r="K1568" s="37" t="str">
        <f>VLOOKUP(B1568,SAOM!B$2:H3109,4,0)</f>
        <v>Aceito</v>
      </c>
      <c r="L1568" s="12" t="s">
        <v>14586</v>
      </c>
      <c r="M1568" s="12" t="s">
        <v>497</v>
      </c>
      <c r="N1568" s="13" t="s">
        <v>9537</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14597</v>
      </c>
      <c r="AA1568" s="16">
        <v>41298</v>
      </c>
      <c r="AB1568" s="32">
        <v>41305</v>
      </c>
      <c r="AC1568" s="45"/>
      <c r="AD1568" s="16" t="str">
        <f>VLOOKUP(B1568,SAOM!B$2:T3109,16,0)</f>
        <v>-</v>
      </c>
      <c r="AE1568" s="16">
        <f t="shared" si="90"/>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 t="shared" si="92"/>
        <v>41347</v>
      </c>
      <c r="I1569" s="15">
        <v>41305</v>
      </c>
      <c r="J1569" s="12" t="s">
        <v>511</v>
      </c>
      <c r="K1569" s="37" t="str">
        <f>VLOOKUP(B1569,SAOM!B$2:H3110,4,0)</f>
        <v>Aceito</v>
      </c>
      <c r="L1569" s="12" t="s">
        <v>14586</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13217</v>
      </c>
      <c r="AA1569" s="16">
        <v>41337</v>
      </c>
      <c r="AB1569" s="32">
        <v>41337</v>
      </c>
      <c r="AC1569" s="49" t="s">
        <v>16112</v>
      </c>
      <c r="AD1569" s="16" t="str">
        <f>VLOOKUP(B1569,SAOM!B$2:T3110,16,0)</f>
        <v>27/02/2013 13:58:47 	Ivan Santos 	  	Pendência Ativação Resolvida
31/01/2013 17:32:43 	Hernan Martins Alves 	Não consegue contato com a localidade.   	Pendência Ativação</v>
      </c>
      <c r="AE1569" s="16">
        <f t="shared" si="90"/>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 t="shared" si="92"/>
        <v>41347</v>
      </c>
      <c r="I1570" s="28">
        <v>41305</v>
      </c>
      <c r="J1570" s="52" t="s">
        <v>511</v>
      </c>
      <c r="K1570" s="35" t="str">
        <f>VLOOKUP(B1570,SAOM!B$2:H3111,4,0)</f>
        <v>Aceito</v>
      </c>
      <c r="L1570" s="52" t="s">
        <v>14586</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13217</v>
      </c>
      <c r="AA1570" s="59">
        <v>41334</v>
      </c>
      <c r="AB1570" s="60">
        <v>41337</v>
      </c>
      <c r="AC1570" s="49" t="s">
        <v>16116</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 t="shared" si="90"/>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 t="shared" si="92"/>
        <v>41347</v>
      </c>
      <c r="I1571" s="28">
        <v>41305</v>
      </c>
      <c r="J1571" s="52" t="s">
        <v>511</v>
      </c>
      <c r="K1571" s="35" t="str">
        <f>VLOOKUP(B1571,SAOM!B$2:H3112,4,0)</f>
        <v>Aceito</v>
      </c>
      <c r="L1571" s="52" t="s">
        <v>14586</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15910</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 t="shared" si="90"/>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92"/>
        <v>41347</v>
      </c>
      <c r="I1572" s="15">
        <v>41305</v>
      </c>
      <c r="J1572" s="12" t="s">
        <v>511</v>
      </c>
      <c r="K1572" s="37" t="str">
        <f>VLOOKUP(B1572,SAOM!B$2:H3113,4,0)</f>
        <v>Aceito</v>
      </c>
      <c r="L1572" s="12" t="s">
        <v>14586</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13217</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0"/>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 t="shared" si="92"/>
        <v>41314</v>
      </c>
      <c r="I1573" s="15">
        <v>41305</v>
      </c>
      <c r="J1573" s="12" t="s">
        <v>756</v>
      </c>
      <c r="K1573" s="37" t="str">
        <f>VLOOKUP(B1573,SAOM!B$2:H3114,4,0)</f>
        <v>Paralisado</v>
      </c>
      <c r="L1573" s="12" t="s">
        <v>14586</v>
      </c>
      <c r="M1573" s="12" t="s">
        <v>14586</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 t="shared" si="92"/>
        <v>41347</v>
      </c>
      <c r="I1574" s="28">
        <v>41305</v>
      </c>
      <c r="J1574" s="52" t="s">
        <v>511</v>
      </c>
      <c r="K1574" s="35" t="str">
        <f>VLOOKUP(B1574,SAOM!B$2:H3115,4,0)</f>
        <v>Aceito</v>
      </c>
      <c r="L1574" s="52" t="s">
        <v>14586</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15910</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 t="shared" si="90"/>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92"/>
        <v>41347</v>
      </c>
      <c r="I1575" s="15">
        <v>41305</v>
      </c>
      <c r="J1575" s="12" t="s">
        <v>511</v>
      </c>
      <c r="K1575" s="37" t="str">
        <f>VLOOKUP(B1575,SAOM!B$2:H3116,4,0)</f>
        <v>Aceito</v>
      </c>
      <c r="L1575" s="12" t="s">
        <v>14586</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15910</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0"/>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 t="shared" si="92"/>
        <v>41347</v>
      </c>
      <c r="I1576" s="28">
        <v>41305</v>
      </c>
      <c r="J1576" s="52" t="s">
        <v>511</v>
      </c>
      <c r="K1576" s="35" t="str">
        <f>VLOOKUP(B1576,SAOM!B$2:H3117,4,0)</f>
        <v>Aceito</v>
      </c>
      <c r="L1576" s="52" t="s">
        <v>14586</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16034</v>
      </c>
      <c r="AA1576" s="59">
        <v>41337</v>
      </c>
      <c r="AB1576" s="60">
        <v>41337</v>
      </c>
      <c r="AC1576" s="49" t="s">
        <v>16035</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 t="shared" si="90"/>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 t="shared" si="92"/>
        <v>41347</v>
      </c>
      <c r="I1577" s="15">
        <v>41305</v>
      </c>
      <c r="J1577" s="12" t="s">
        <v>511</v>
      </c>
      <c r="K1577" s="37" t="str">
        <f>VLOOKUP(B1577,SAOM!B$2:H3118,4,0)</f>
        <v>Aceito</v>
      </c>
      <c r="L1577" s="12" t="s">
        <v>14586</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16034</v>
      </c>
      <c r="AA1577" s="16">
        <v>41337</v>
      </c>
      <c r="AB1577" s="32">
        <v>41337</v>
      </c>
      <c r="AC1577" s="49" t="s">
        <v>16112</v>
      </c>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0"/>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 t="shared" si="92"/>
        <v>41347</v>
      </c>
      <c r="I1578" s="28">
        <v>41305</v>
      </c>
      <c r="J1578" s="52" t="s">
        <v>511</v>
      </c>
      <c r="K1578" s="35" t="str">
        <f>VLOOKUP(B1578,SAOM!B$2:H3119,4,0)</f>
        <v>Aceito</v>
      </c>
      <c r="L1578" s="52" t="s">
        <v>14586</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15910</v>
      </c>
      <c r="AA1578" s="59">
        <v>41338</v>
      </c>
      <c r="AB1578" s="60">
        <v>41337</v>
      </c>
      <c r="AC1578" s="49" t="s">
        <v>16117</v>
      </c>
      <c r="AD1578" s="59" t="str">
        <f>VLOOKUP(B1578,SAOM!B$2:T3119,16,0)</f>
        <v>27/02/2013 13:51:48 	Ivan Santos 	  	Pendência Ativação Resolvida
31/01/2013 17:47:42 	Hernan Martins Alves 	Favor incluir outro telefone informado para contato: 38 9167-9469   	Pendência Ativação</v>
      </c>
      <c r="AE1578" s="59">
        <f t="shared" si="90"/>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 t="shared" si="92"/>
        <v>41314</v>
      </c>
      <c r="I1579" s="15" t="s">
        <v>497</v>
      </c>
      <c r="J1579" s="12" t="s">
        <v>744</v>
      </c>
      <c r="K1579" s="37" t="str">
        <f>VLOOKUP(B1579,SAOM!B$2:H3120,4,0)</f>
        <v>Agendado</v>
      </c>
      <c r="L1579" s="12" t="s">
        <v>495</v>
      </c>
      <c r="M1579" s="12" t="s">
        <v>495</v>
      </c>
      <c r="N1579" s="13" t="s">
        <v>13527</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 t="shared" si="92"/>
        <v>41314</v>
      </c>
      <c r="I1580" s="15" t="s">
        <v>497</v>
      </c>
      <c r="J1580" s="12" t="s">
        <v>744</v>
      </c>
      <c r="K1580" s="37" t="str">
        <f>VLOOKUP(B1580,SAOM!B$2:H3121,4,0)</f>
        <v>Agendado</v>
      </c>
      <c r="L1580" s="12" t="s">
        <v>495</v>
      </c>
      <c r="M1580" s="12" t="s">
        <v>495</v>
      </c>
      <c r="N1580" s="13" t="s">
        <v>13527</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 t="shared" si="92"/>
        <v>41314</v>
      </c>
      <c r="I1581" s="15" t="s">
        <v>497</v>
      </c>
      <c r="J1581" s="12" t="s">
        <v>744</v>
      </c>
      <c r="K1581" s="37" t="str">
        <f>VLOOKUP(B1581,SAOM!B$2:H3122,4,0)</f>
        <v>A agendar</v>
      </c>
      <c r="L1581" s="12" t="s">
        <v>495</v>
      </c>
      <c r="M1581" s="12" t="s">
        <v>495</v>
      </c>
      <c r="N1581" s="13" t="s">
        <v>13527</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 t="shared" si="92"/>
        <v>41314</v>
      </c>
      <c r="I1582" s="15" t="s">
        <v>497</v>
      </c>
      <c r="J1582" s="12" t="s">
        <v>744</v>
      </c>
      <c r="K1582" s="37" t="str">
        <f>VLOOKUP(B1582,SAOM!B$2:H3123,4,0)</f>
        <v>Agendado</v>
      </c>
      <c r="L1582" s="12" t="s">
        <v>495</v>
      </c>
      <c r="M1582" s="12" t="s">
        <v>495</v>
      </c>
      <c r="N1582" s="13" t="s">
        <v>13527</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 t="shared" si="92"/>
        <v>41347</v>
      </c>
      <c r="I1583" s="28">
        <v>41305</v>
      </c>
      <c r="J1583" s="52" t="s">
        <v>511</v>
      </c>
      <c r="K1583" s="35" t="str">
        <f>VLOOKUP(B1583,SAOM!B$2:H3124,4,0)</f>
        <v>Aceito</v>
      </c>
      <c r="L1583" s="52" t="s">
        <v>14586</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15079</v>
      </c>
      <c r="AA1583" s="59">
        <v>41339</v>
      </c>
      <c r="AB1583" s="60">
        <v>41340</v>
      </c>
      <c r="AC1583" s="49" t="s">
        <v>16112</v>
      </c>
      <c r="AD1583" s="59" t="str">
        <f>VLOOKUP(B1583,SAOM!B$2:T3124,16,0)</f>
        <v>27/02/2013 13:51:25 	Ivan Santos 	  	Pendência Ativação Resolvida
31/01/2013 17:48:50 	Hernan Martins Alves 	Favor adicionar novo contato: Juliana Revoredo: 38 9978-3240   	Pendência Ativação</v>
      </c>
      <c r="AE1583" s="59">
        <f t="shared" si="90"/>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 t="shared" si="92"/>
        <v>41347</v>
      </c>
      <c r="I1584" s="15">
        <v>41306</v>
      </c>
      <c r="J1584" s="12" t="s">
        <v>511</v>
      </c>
      <c r="K1584" s="37" t="str">
        <f>VLOOKUP(B1584,SAOM!B$2:H3125,4,0)</f>
        <v>Aceito</v>
      </c>
      <c r="L1584" s="12" t="s">
        <v>14586</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15079</v>
      </c>
      <c r="AA1584" s="16">
        <v>41338</v>
      </c>
      <c r="AB1584" s="60">
        <v>41340</v>
      </c>
      <c r="AC1584" s="45" t="s">
        <v>16112</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0"/>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 t="shared" si="92"/>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13609</v>
      </c>
      <c r="AA1585" s="59">
        <v>41339</v>
      </c>
      <c r="AB1585" s="60" t="e">
        <f>VLOOKUP(C1585,Relatorios!A$3:B2356,2,0)</f>
        <v>#N/A</v>
      </c>
      <c r="AC1585" s="49" t="s">
        <v>16112</v>
      </c>
      <c r="AD1585" s="59" t="str">
        <f>VLOOKUP(B1585,SAOM!B$2:T3126,16,0)</f>
        <v>-</v>
      </c>
      <c r="AE1585" s="59">
        <f t="shared" si="90"/>
        <v>41429</v>
      </c>
      <c r="AF1585" s="59">
        <v>41354</v>
      </c>
      <c r="AG1585" s="59"/>
      <c r="AH1585" s="186" t="s">
        <v>8930</v>
      </c>
      <c r="AI1585" s="120" t="s">
        <v>16343</v>
      </c>
      <c r="AJ1585" s="120" t="s">
        <v>4472</v>
      </c>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 t="shared" si="92"/>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13609</v>
      </c>
      <c r="AA1586" s="59">
        <v>41334</v>
      </c>
      <c r="AB1586" s="60" t="e">
        <f>VLOOKUP(C1586,Relatorios!A$3:B2357,2,0)</f>
        <v>#N/A</v>
      </c>
      <c r="AC1586" s="49" t="s">
        <v>16112</v>
      </c>
      <c r="AD1586" s="59" t="str">
        <f>VLOOKUP(B1586,SAOM!B$2:T3127,16,0)</f>
        <v>-</v>
      </c>
      <c r="AE1586" s="59">
        <f t="shared" si="90"/>
        <v>41424</v>
      </c>
      <c r="AF1586" s="59" t="s">
        <v>4472</v>
      </c>
      <c r="AG1586" s="59"/>
      <c r="AH1586" s="186"/>
      <c r="AI1586" s="120"/>
      <c r="AJ1586" s="120"/>
      <c r="AK1586" s="13" t="str">
        <f>VLOOKUP(B1586,SAOM!B$2:U3244,20,0)</f>
        <v>Modem.</v>
      </c>
    </row>
    <row r="1587" spans="1:37" s="61" customFormat="1" ht="15.75" customHeight="1">
      <c r="A1587" s="43">
        <v>5255</v>
      </c>
      <c r="B1587" s="35">
        <v>5255</v>
      </c>
      <c r="C1587" s="195">
        <v>5255</v>
      </c>
      <c r="D1587" s="35" t="str">
        <f>VLOOKUP(B1587,SAOM!B$2:H3244,7,0)</f>
        <v>-</v>
      </c>
      <c r="E1587" s="28">
        <v>41254</v>
      </c>
      <c r="F1587" s="28">
        <f>E1587+45</f>
        <v>41299</v>
      </c>
      <c r="G1587" s="28">
        <f>VLOOKUP(B1587,SAOM!B$2:D3131,3,0)</f>
        <v>41352</v>
      </c>
      <c r="H1587" s="28">
        <f t="shared" si="92"/>
        <v>41314</v>
      </c>
      <c r="I1587" s="28">
        <v>41334</v>
      </c>
      <c r="J1587" s="52" t="s">
        <v>511</v>
      </c>
      <c r="K1587" s="35" t="str">
        <f>VLOOKUP(B1587,SAOM!B$2:H3128,4,0)</f>
        <v>A agendar</v>
      </c>
      <c r="L1587" s="52" t="s">
        <v>495</v>
      </c>
      <c r="M1587" s="52" t="s">
        <v>497</v>
      </c>
      <c r="N1587" s="44" t="s">
        <v>13557</v>
      </c>
      <c r="O1587" s="44" t="str">
        <f>VLOOKUP(N1587,Coordenadas!B$2:C2434,2,0)</f>
        <v>CENTRO</v>
      </c>
      <c r="P1587" s="44" t="str">
        <f>VLOOKUP(N1587,Coordenadas!B$2:D2434,3,0)</f>
        <v xml:space="preserve"> 19° 0'26.65"S</v>
      </c>
      <c r="Q1587" s="44" t="str">
        <f>VLOOKUP(N1587,Coordenadas!B$2:E2434,4,0)</f>
        <v xml:space="preserve"> 44° 2'24.71"O</v>
      </c>
      <c r="R1587" s="35">
        <v>4033</v>
      </c>
      <c r="S1587" s="28">
        <v>41297</v>
      </c>
      <c r="T1587" s="58" t="str">
        <f>VLOOKUP(B1587,SAOM!B$2:M3128,9,0)</f>
        <v>Ivone/Claudoneia/Rafaela/Adriano</v>
      </c>
      <c r="U1587" s="28" t="str">
        <f>VLOOKUP(B1587,SAOM!B$2:N3128,10,0)</f>
        <v xml:space="preserve">Rua Ozório Joaquim Ribeiro, nº90 - Bairro São Sebastião </v>
      </c>
      <c r="V1587" s="58" t="str">
        <f>VLOOKUP(B1587,SAOM!B$2:P3128,12,0)</f>
        <v>(31) 3717-1355</v>
      </c>
      <c r="W1587" s="180" t="str">
        <f>VLOOKUP(B1587,SAOM!B$2:O3128,11,0)</f>
        <v>35785-000</v>
      </c>
      <c r="X1587" s="35" t="str">
        <f>VLOOKUP(B1587,SAOM!B$2:Q3128,13,0)</f>
        <v>-</v>
      </c>
      <c r="Y1587" s="28">
        <v>41352</v>
      </c>
      <c r="Z1587" s="44" t="s">
        <v>9712</v>
      </c>
      <c r="AA1587" s="59">
        <v>41353</v>
      </c>
      <c r="AB1587" s="60" t="e">
        <f>VLOOKUP(C1587,Relatorios!A$3:B2358,2,0)</f>
        <v>#N/A</v>
      </c>
      <c r="AC1587" s="49"/>
      <c r="AD1587" s="59" t="str">
        <f>VLOOKUP(B1587,SAOM!B$2:T3128,16,0)</f>
        <v>01/03/2013 11:58:16 	Hernan Martins Alves 	Não consegue contato com a localidade.  	Pendência Ativação</v>
      </c>
      <c r="AE1587" s="59">
        <f t="shared" si="90"/>
        <v>41443</v>
      </c>
      <c r="AF1587" s="59" t="s">
        <v>4472</v>
      </c>
      <c r="AG1587" s="59"/>
      <c r="AH1587" s="186"/>
      <c r="AI1587" s="120"/>
      <c r="AJ1587" s="120"/>
      <c r="AK1587" s="44"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41352</v>
      </c>
      <c r="H1588" s="15">
        <f t="shared" si="92"/>
        <v>41314</v>
      </c>
      <c r="I1588" s="15">
        <v>41334</v>
      </c>
      <c r="J1588" s="12" t="s">
        <v>756</v>
      </c>
      <c r="K1588" s="37" t="str">
        <f>VLOOKUP(B1588,SAOM!B$2:H3129,4,0)</f>
        <v>A agendar</v>
      </c>
      <c r="L1588" s="12" t="s">
        <v>495</v>
      </c>
      <c r="M1588" s="12" t="s">
        <v>495</v>
      </c>
      <c r="N1588" s="13" t="s">
        <v>13557</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 t="shared" si="90"/>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41352</v>
      </c>
      <c r="H1589" s="15">
        <f t="shared" si="92"/>
        <v>41314</v>
      </c>
      <c r="I1589" s="15">
        <v>41334</v>
      </c>
      <c r="J1589" s="12" t="s">
        <v>756</v>
      </c>
      <c r="K1589" s="37" t="str">
        <f>VLOOKUP(B1589,SAOM!B$2:H3130,4,0)</f>
        <v>A agendar</v>
      </c>
      <c r="L1589" s="12" t="s">
        <v>495</v>
      </c>
      <c r="M1589" s="12" t="s">
        <v>495</v>
      </c>
      <c r="N1589" s="13" t="s">
        <v>13557</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 t="shared" si="90"/>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92"/>
        <v>41347</v>
      </c>
      <c r="I1590" s="15">
        <v>41306</v>
      </c>
      <c r="J1590" s="12" t="s">
        <v>511</v>
      </c>
      <c r="K1590" s="37" t="str">
        <f>VLOOKUP(B1590,SAOM!B$2:H3131,4,0)</f>
        <v>Aceito</v>
      </c>
      <c r="L1590" s="12" t="s">
        <v>14586</v>
      </c>
      <c r="M1590" s="12" t="s">
        <v>497</v>
      </c>
      <c r="N1590" s="13" t="s">
        <v>13568</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14597</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0"/>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 t="shared" si="92"/>
        <v>41314</v>
      </c>
      <c r="I1591" s="15">
        <v>41306</v>
      </c>
      <c r="J1591" s="12" t="s">
        <v>756</v>
      </c>
      <c r="K1591" s="37" t="str">
        <f>VLOOKUP(B1591,SAOM!B$2:H3132,4,0)</f>
        <v>Paralisado</v>
      </c>
      <c r="L1591" s="12" t="s">
        <v>14586</v>
      </c>
      <c r="M1591" s="12" t="s">
        <v>502</v>
      </c>
      <c r="N1591" s="13" t="s">
        <v>13568</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92"/>
        <v>41347</v>
      </c>
      <c r="I1592" s="15">
        <v>41306</v>
      </c>
      <c r="J1592" s="12" t="s">
        <v>511</v>
      </c>
      <c r="K1592" s="37" t="str">
        <f>VLOOKUP(B1592,SAOM!B$2:H3133,4,0)</f>
        <v>Aceito</v>
      </c>
      <c r="L1592" s="12" t="s">
        <v>14586</v>
      </c>
      <c r="M1592" s="12" t="s">
        <v>497</v>
      </c>
      <c r="N1592" s="13" t="s">
        <v>13568</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13298</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0"/>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 t="shared" si="92"/>
        <v>41347</v>
      </c>
      <c r="I1593" s="15">
        <v>41306</v>
      </c>
      <c r="J1593" s="12" t="s">
        <v>511</v>
      </c>
      <c r="K1593" s="37" t="str">
        <f>VLOOKUP(B1593,SAOM!B$2:H3134,4,0)</f>
        <v>Aceito</v>
      </c>
      <c r="L1593" s="12" t="s">
        <v>14586</v>
      </c>
      <c r="M1593" s="12" t="s">
        <v>497</v>
      </c>
      <c r="N1593" s="13" t="s">
        <v>13568</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14597</v>
      </c>
      <c r="AA1593" s="16">
        <v>41337</v>
      </c>
      <c r="AB1593" s="32">
        <v>41340</v>
      </c>
      <c r="AC1593" s="45" t="s">
        <v>16111</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0"/>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 t="shared" si="92"/>
        <v>41347</v>
      </c>
      <c r="I1594" s="15">
        <v>41306</v>
      </c>
      <c r="J1594" s="12" t="s">
        <v>511</v>
      </c>
      <c r="K1594" s="37" t="str">
        <f>VLOOKUP(B1594,SAOM!B$2:H3135,4,0)</f>
        <v>Aceito</v>
      </c>
      <c r="L1594" s="12" t="s">
        <v>14586</v>
      </c>
      <c r="M1594" s="12" t="s">
        <v>497</v>
      </c>
      <c r="N1594" s="13" t="s">
        <v>13568</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14597</v>
      </c>
      <c r="AA1594" s="16">
        <v>41337</v>
      </c>
      <c r="AB1594" s="32">
        <v>41341</v>
      </c>
      <c r="AC1594" s="45" t="s">
        <v>16111</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0"/>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 t="shared" si="92"/>
        <v>41347</v>
      </c>
      <c r="I1595" s="15">
        <v>41306</v>
      </c>
      <c r="J1595" s="12" t="s">
        <v>511</v>
      </c>
      <c r="K1595" s="37" t="str">
        <f>VLOOKUP(B1595,SAOM!B$2:H3136,4,0)</f>
        <v>Aceito</v>
      </c>
      <c r="L1595" s="12" t="s">
        <v>14586</v>
      </c>
      <c r="M1595" s="12" t="s">
        <v>497</v>
      </c>
      <c r="N1595" s="13" t="s">
        <v>13568</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14597</v>
      </c>
      <c r="AA1595" s="16">
        <v>41337</v>
      </c>
      <c r="AB1595" s="32">
        <v>41340</v>
      </c>
      <c r="AC1595" s="45" t="s">
        <v>16111</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0"/>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 t="shared" si="92"/>
        <v>41314</v>
      </c>
      <c r="I1596" s="15" t="s">
        <v>497</v>
      </c>
      <c r="J1596" s="12" t="s">
        <v>744</v>
      </c>
      <c r="K1596" s="37" t="str">
        <f>VLOOKUP(B1596,SAOM!B$2:H3137,4,0)</f>
        <v>A agendar</v>
      </c>
      <c r="L1596" s="12" t="s">
        <v>497</v>
      </c>
      <c r="M1596" s="12" t="s">
        <v>497</v>
      </c>
      <c r="N1596" s="13" t="s">
        <v>13568</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 t="shared" si="92"/>
        <v>41347</v>
      </c>
      <c r="I1597" s="15">
        <v>41306</v>
      </c>
      <c r="J1597" s="12" t="s">
        <v>511</v>
      </c>
      <c r="K1597" s="37" t="str">
        <f>VLOOKUP(B1597,SAOM!B$2:H3138,4,0)</f>
        <v>Agendado</v>
      </c>
      <c r="L1597" s="12" t="s">
        <v>14586</v>
      </c>
      <c r="M1597" s="12" t="s">
        <v>497</v>
      </c>
      <c r="N1597" s="13" t="s">
        <v>13568</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14597</v>
      </c>
      <c r="AA1597" s="16">
        <v>41334</v>
      </c>
      <c r="AB1597" s="32">
        <v>41334</v>
      </c>
      <c r="AC1597" s="45" t="s">
        <v>16111</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0"/>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 t="shared" si="92"/>
        <v>41314</v>
      </c>
      <c r="I1598" s="15">
        <v>41306</v>
      </c>
      <c r="J1598" s="12" t="s">
        <v>756</v>
      </c>
      <c r="K1598" s="37" t="str">
        <f>VLOOKUP(B1598,SAOM!B$2:H3139,4,0)</f>
        <v>Paralisado</v>
      </c>
      <c r="L1598" s="12" t="s">
        <v>14586</v>
      </c>
      <c r="M1598" s="12" t="s">
        <v>502</v>
      </c>
      <c r="N1598" s="13" t="s">
        <v>13568</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 t="shared" si="92"/>
        <v>41347</v>
      </c>
      <c r="I1599" s="28">
        <v>41306</v>
      </c>
      <c r="J1599" s="52" t="s">
        <v>511</v>
      </c>
      <c r="K1599" s="35" t="str">
        <f>VLOOKUP(B1599,SAOM!B$2:H3140,4,0)</f>
        <v>Agendado</v>
      </c>
      <c r="L1599" s="52" t="s">
        <v>14586</v>
      </c>
      <c r="M1599" s="52" t="s">
        <v>497</v>
      </c>
      <c r="N1599" s="44" t="s">
        <v>13568</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14180</v>
      </c>
      <c r="AA1599" s="59">
        <v>41338</v>
      </c>
      <c r="AB1599" s="60">
        <v>41340</v>
      </c>
      <c r="AC1599" s="49" t="s">
        <v>16111</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 t="shared" si="90"/>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2"/>
        <v>41347</v>
      </c>
      <c r="I1600" s="15">
        <v>41306</v>
      </c>
      <c r="J1600" s="12" t="s">
        <v>511</v>
      </c>
      <c r="K1600" s="37" t="str">
        <f>VLOOKUP(B1600,SAOM!B$2:H3141,4,0)</f>
        <v>Agendado</v>
      </c>
      <c r="L1600" s="12" t="s">
        <v>14586</v>
      </c>
      <c r="M1600" s="12" t="s">
        <v>497</v>
      </c>
      <c r="N1600" s="13" t="s">
        <v>13568</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15079</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0"/>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SES-POTE-5238</v>
      </c>
      <c r="E1601" s="15">
        <v>41254</v>
      </c>
      <c r="F1601" s="15">
        <f t="shared" ref="F1601:F1631" si="93">E1601+45</f>
        <v>41299</v>
      </c>
      <c r="G1601" s="15">
        <f>VLOOKUP(B1601,SAOM!B$2:D3145,3,0)</f>
        <v>41299</v>
      </c>
      <c r="H1601" s="15">
        <f t="shared" si="92"/>
        <v>41314</v>
      </c>
      <c r="I1601" s="15" t="s">
        <v>497</v>
      </c>
      <c r="J1601" s="12" t="s">
        <v>511</v>
      </c>
      <c r="K1601" s="37" t="str">
        <f>VLOOKUP(B1601,SAOM!B$2:H3142,4,0)</f>
        <v>Aceito</v>
      </c>
      <c r="L1601" s="12" t="s">
        <v>14586</v>
      </c>
      <c r="M1601" s="12" t="s">
        <v>497</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41346</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00:20:0e:10:58:1b</v>
      </c>
      <c r="Y1601" s="15">
        <v>41348</v>
      </c>
      <c r="Z1601" s="13" t="s">
        <v>12472</v>
      </c>
      <c r="AA1601" s="59">
        <v>41348</v>
      </c>
      <c r="AB1601" s="32" t="e">
        <f>VLOOKUP(C1601,Relatorios!A$3:B2372,2,0)</f>
        <v>#N/A</v>
      </c>
      <c r="AC1601" s="45"/>
      <c r="AD1601" s="16" t="str">
        <f>VLOOKUP(B1601,SAOM!B$2:T3142,16,0)</f>
        <v>-</v>
      </c>
      <c r="AE1601" s="16">
        <f t="shared" si="90"/>
        <v>41438</v>
      </c>
      <c r="AF1601" s="16" t="s">
        <v>4472</v>
      </c>
      <c r="AG1601" s="16"/>
      <c r="AH1601" s="51"/>
      <c r="AI1601" s="119"/>
      <c r="AJ1601" s="119"/>
      <c r="AK1601" s="13" t="str">
        <f>VLOOKUP(B1601,SAOM!B$2:U3259,20,0)</f>
        <v>Conectado ao modem</v>
      </c>
    </row>
    <row r="1602" spans="1:37" s="17" customFormat="1" ht="15.75" customHeight="1">
      <c r="A1602" s="43">
        <v>5237</v>
      </c>
      <c r="B1602" s="35">
        <v>5237</v>
      </c>
      <c r="C1602" s="35">
        <v>5237</v>
      </c>
      <c r="D1602" s="37" t="str">
        <f>VLOOKUP(B1602,SAOM!B$2:H3259,7,0)</f>
        <v>SES-POTE-5237</v>
      </c>
      <c r="E1602" s="15">
        <v>41254</v>
      </c>
      <c r="F1602" s="15">
        <f t="shared" si="93"/>
        <v>41299</v>
      </c>
      <c r="G1602" s="15">
        <f>VLOOKUP(B1602,SAOM!B$2:D3146,3,0)</f>
        <v>41299</v>
      </c>
      <c r="H1602" s="15">
        <f t="shared" si="92"/>
        <v>41314</v>
      </c>
      <c r="I1602" s="15" t="s">
        <v>497</v>
      </c>
      <c r="J1602" s="12" t="s">
        <v>744</v>
      </c>
      <c r="K1602" s="37" t="str">
        <f>VLOOKUP(B1602,SAOM!B$2:H3143,4,0)</f>
        <v>Agendado</v>
      </c>
      <c r="L1602" s="12" t="s">
        <v>14586</v>
      </c>
      <c r="M1602" s="12" t="s">
        <v>14586</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41346</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00:20:0E:10:58:2F</v>
      </c>
      <c r="Y1602" s="15">
        <v>41348</v>
      </c>
      <c r="Z1602" s="13" t="s">
        <v>12506</v>
      </c>
      <c r="AA1602" s="16"/>
      <c r="AB1602" s="32" t="e">
        <f>VLOOKUP(C1602,Relatorios!A$3:B2373,2,0)</f>
        <v>#N/A</v>
      </c>
      <c r="AC1602" s="45"/>
      <c r="AD1602" s="16" t="str">
        <f>VLOOKUP(B1602,SAOM!B$2:T3143,16,0)</f>
        <v>-</v>
      </c>
      <c r="AE1602" s="16">
        <f t="shared" si="90"/>
        <v>90</v>
      </c>
      <c r="AF1602" s="16" t="s">
        <v>4472</v>
      </c>
      <c r="AG1602" s="16"/>
      <c r="AH1602" s="51"/>
      <c r="AI1602" s="119"/>
      <c r="AJ1602" s="119"/>
      <c r="AK1602" s="13" t="str">
        <f>VLOOKUP(B1602,SAOM!B$2:U3260,20,0)</f>
        <v>Vai deixar conectado no modem, porem nao tem computador.</v>
      </c>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2"/>
        <v>41314</v>
      </c>
      <c r="I1603" s="15">
        <v>41348</v>
      </c>
      <c r="J1603" s="12" t="s">
        <v>756</v>
      </c>
      <c r="K1603" s="37" t="str">
        <f>VLOOKUP(B1603,SAOM!B$2:H3144,4,0)</f>
        <v>Agendado</v>
      </c>
      <c r="L1603" s="12" t="s">
        <v>14586</v>
      </c>
      <c r="M1603" s="12" t="s">
        <v>497</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41346</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0"/>
        <v>90</v>
      </c>
      <c r="AF1603" s="16" t="s">
        <v>4472</v>
      </c>
      <c r="AG1603" s="16"/>
      <c r="AH1603" s="51"/>
      <c r="AI1603" s="119"/>
      <c r="AJ1603" s="119"/>
      <c r="AK1603" s="13" t="str">
        <f>VLOOKUP(B1603,SAOM!B$2:U3261,20,0)</f>
        <v>-</v>
      </c>
    </row>
    <row r="1604" spans="1:37" s="61" customFormat="1" ht="15.75" customHeight="1">
      <c r="A1604" s="43">
        <v>5236</v>
      </c>
      <c r="B1604" s="35">
        <v>5236</v>
      </c>
      <c r="C1604" s="195">
        <v>5236</v>
      </c>
      <c r="D1604" s="35" t="str">
        <f>VLOOKUP(B1604,SAOM!B$2:H3261,7,0)</f>
        <v>SES-POTE-5236</v>
      </c>
      <c r="E1604" s="28">
        <v>41254</v>
      </c>
      <c r="F1604" s="28">
        <f t="shared" si="93"/>
        <v>41299</v>
      </c>
      <c r="G1604" s="28">
        <f>VLOOKUP(B1604,SAOM!B$2:D3148,3,0)</f>
        <v>41299</v>
      </c>
      <c r="H1604" s="28">
        <f t="shared" si="92"/>
        <v>41314</v>
      </c>
      <c r="I1604" s="28" t="s">
        <v>497</v>
      </c>
      <c r="J1604" s="52" t="s">
        <v>511</v>
      </c>
      <c r="K1604" s="35" t="str">
        <f>VLOOKUP(B1604,SAOM!B$2:H3145,4,0)</f>
        <v>Aceito</v>
      </c>
      <c r="L1604" s="52" t="s">
        <v>14586</v>
      </c>
      <c r="M1604" s="52" t="s">
        <v>497</v>
      </c>
      <c r="N1604" s="44" t="s">
        <v>3471</v>
      </c>
      <c r="O1604" s="44" t="str">
        <f>VLOOKUP(N1604,Coordenadas!B$2:C2451,2,0)</f>
        <v>NORDESTE</v>
      </c>
      <c r="P1604" s="44" t="str">
        <f>VLOOKUP(N1604,Coordenadas!B$2:D2451,3,0)</f>
        <v xml:space="preserve"> 17°48'23.45"S</v>
      </c>
      <c r="Q1604" s="44" t="str">
        <f>VLOOKUP(N1604,Coordenadas!B$2:E2451,4,0)</f>
        <v xml:space="preserve"> 41°47'13.29"O</v>
      </c>
      <c r="R1604" s="35">
        <v>4033</v>
      </c>
      <c r="S1604" s="28">
        <v>41346</v>
      </c>
      <c r="T1604" s="58" t="str">
        <f>VLOOKUP(B1604,SAOM!B$2:M3145,9,0)</f>
        <v>Otávio Ferreira Neto</v>
      </c>
      <c r="U1604" s="28" t="str">
        <f>VLOOKUP(B1604,SAOM!B$2:N3145,10,0)</f>
        <v>Rua Domiciano Ferreira, 300 - Bairro Maristela</v>
      </c>
      <c r="V1604" s="58" t="str">
        <f>VLOOKUP(B1604,SAOM!B$2:P3145,12,0)</f>
        <v>33 3525 1287 / 1839</v>
      </c>
      <c r="W1604" s="180" t="str">
        <f>VLOOKUP(B1604,SAOM!B$2:O3145,11,0)</f>
        <v>39827-000</v>
      </c>
      <c r="X1604" s="35" t="str">
        <f>VLOOKUP(B1604,SAOM!B$2:Q3145,13,0)</f>
        <v>00:20:0E:10:59:67</v>
      </c>
      <c r="Y1604" s="28">
        <v>41347</v>
      </c>
      <c r="Z1604" s="235" t="s">
        <v>12506</v>
      </c>
      <c r="AA1604" s="59">
        <v>41348</v>
      </c>
      <c r="AB1604" s="60" t="e">
        <f>VLOOKUP(C1604,Relatorios!A$3:B2375,2,0)</f>
        <v>#N/A</v>
      </c>
      <c r="AC1604" s="49"/>
      <c r="AD1604" s="59" t="str">
        <f>VLOOKUP(B1604,SAOM!B$2:T3145,16,0)</f>
        <v>-</v>
      </c>
      <c r="AE1604" s="59">
        <f t="shared" si="90"/>
        <v>41438</v>
      </c>
      <c r="AF1604" s="59" t="s">
        <v>4472</v>
      </c>
      <c r="AG1604" s="59"/>
      <c r="AH1604" s="186"/>
      <c r="AI1604" s="120"/>
      <c r="AJ1604" s="120"/>
      <c r="AK1604" s="44" t="str">
        <f>VLOOKUP(B1604,SAOM!B$2:U3262,20,0)</f>
        <v>Vai deixar conectado no modem.</v>
      </c>
    </row>
    <row r="1605" spans="1:37" s="61" customFormat="1" ht="15.75" customHeight="1">
      <c r="A1605" s="43">
        <v>5235</v>
      </c>
      <c r="B1605" s="35">
        <v>5235</v>
      </c>
      <c r="C1605" s="195">
        <v>5235</v>
      </c>
      <c r="D1605" s="35" t="str">
        <f>VLOOKUP(B1605,SAOM!B$2:H3262,7,0)</f>
        <v>SES-POTE-5235</v>
      </c>
      <c r="E1605" s="28">
        <v>41254</v>
      </c>
      <c r="F1605" s="28">
        <f t="shared" si="93"/>
        <v>41299</v>
      </c>
      <c r="G1605" s="28">
        <f>VLOOKUP(B1605,SAOM!B$2:D3149,3,0)</f>
        <v>41299</v>
      </c>
      <c r="H1605" s="28">
        <f t="shared" si="92"/>
        <v>41314</v>
      </c>
      <c r="I1605" s="28" t="s">
        <v>497</v>
      </c>
      <c r="J1605" s="52" t="s">
        <v>511</v>
      </c>
      <c r="K1605" s="35" t="str">
        <f>VLOOKUP(B1605,SAOM!B$2:H3146,4,0)</f>
        <v>Aceito</v>
      </c>
      <c r="L1605" s="52" t="s">
        <v>14586</v>
      </c>
      <c r="M1605" s="52" t="s">
        <v>497</v>
      </c>
      <c r="N1605" s="44" t="s">
        <v>3471</v>
      </c>
      <c r="O1605" s="44" t="str">
        <f>VLOOKUP(N1605,Coordenadas!B$2:C2452,2,0)</f>
        <v>NORDESTE</v>
      </c>
      <c r="P1605" s="44" t="str">
        <f>VLOOKUP(N1605,Coordenadas!B$2:D2452,3,0)</f>
        <v xml:space="preserve"> 17°48'23.45"S</v>
      </c>
      <c r="Q1605" s="44" t="str">
        <f>VLOOKUP(N1605,Coordenadas!B$2:E2452,4,0)</f>
        <v xml:space="preserve"> 41°47'13.29"O</v>
      </c>
      <c r="R1605" s="35">
        <v>4033</v>
      </c>
      <c r="S1605" s="28">
        <v>41346</v>
      </c>
      <c r="T1605" s="58" t="str">
        <f>VLOOKUP(B1605,SAOM!B$2:M3146,9,0)</f>
        <v>Otávio Ferreira Neto</v>
      </c>
      <c r="U1605" s="28" t="str">
        <f>VLOOKUP(B1605,SAOM!B$2:N3146,10,0)</f>
        <v>Rua Dom Pedro II, 76- Bairro Floresta</v>
      </c>
      <c r="V1605" s="58" t="str">
        <f>VLOOKUP(B1605,SAOM!B$2:P3146,12,0)</f>
        <v>33 3525 1287 / 1839</v>
      </c>
      <c r="W1605" s="180" t="str">
        <f>VLOOKUP(B1605,SAOM!B$2:O3146,11,0)</f>
        <v>39827-000</v>
      </c>
      <c r="X1605" s="35" t="str">
        <f>VLOOKUP(B1605,SAOM!B$2:Q3146,13,0)</f>
        <v>00:20:0E:10:59:18</v>
      </c>
      <c r="Y1605" s="28">
        <v>41348</v>
      </c>
      <c r="Z1605" s="235" t="s">
        <v>12506</v>
      </c>
      <c r="AA1605" s="59">
        <v>41351</v>
      </c>
      <c r="AB1605" s="60" t="e">
        <f>VLOOKUP(C1605,Relatorios!A$3:B2376,2,0)</f>
        <v>#N/A</v>
      </c>
      <c r="AC1605" s="49"/>
      <c r="AD1605" s="59" t="str">
        <f>VLOOKUP(B1605,SAOM!B$2:T3146,16,0)</f>
        <v>-</v>
      </c>
      <c r="AE1605" s="59">
        <f t="shared" ref="AE1605:AE1648" si="94">AA1605+90</f>
        <v>41441</v>
      </c>
      <c r="AF1605" s="59" t="s">
        <v>4472</v>
      </c>
      <c r="AG1605" s="59"/>
      <c r="AH1605" s="186"/>
      <c r="AI1605" s="120"/>
      <c r="AJ1605" s="120"/>
      <c r="AK1605" s="44" t="str">
        <f>VLOOKUP(B1605,SAOM!B$2:U3263,20,0)</f>
        <v>Vai deixar conectado, porem nao tem computador.</v>
      </c>
    </row>
    <row r="1606" spans="1:37" s="17" customFormat="1" ht="15.75" customHeight="1">
      <c r="A1606" s="43">
        <v>5234</v>
      </c>
      <c r="B1606" s="35">
        <v>5234</v>
      </c>
      <c r="C1606" s="35">
        <v>5234</v>
      </c>
      <c r="D1606" s="37" t="str">
        <f>VLOOKUP(B1606,SAOM!B$2:H3263,7,0)</f>
        <v>SES-POTE-5234</v>
      </c>
      <c r="E1606" s="15">
        <v>41254</v>
      </c>
      <c r="F1606" s="15">
        <f t="shared" si="93"/>
        <v>41299</v>
      </c>
      <c r="G1606" s="15">
        <f>VLOOKUP(B1606,SAOM!B$2:D3150,3,0)</f>
        <v>41299</v>
      </c>
      <c r="H1606" s="15">
        <f t="shared" si="92"/>
        <v>41314</v>
      </c>
      <c r="I1606" s="15" t="s">
        <v>497</v>
      </c>
      <c r="J1606" s="12" t="s">
        <v>511</v>
      </c>
      <c r="K1606" s="37" t="str">
        <f>VLOOKUP(B1606,SAOM!B$2:H3147,4,0)</f>
        <v>Aceito</v>
      </c>
      <c r="L1606" s="12" t="s">
        <v>14586</v>
      </c>
      <c r="M1606" s="12" t="s">
        <v>497</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41346</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00:20:0e:10:57:b2</v>
      </c>
      <c r="Y1606" s="15">
        <v>41348</v>
      </c>
      <c r="Z1606" s="13" t="s">
        <v>12472</v>
      </c>
      <c r="AA1606" s="16">
        <v>41348</v>
      </c>
      <c r="AB1606" s="32" t="e">
        <f>VLOOKUP(C1606,Relatorios!A$3:B2377,2,0)</f>
        <v>#N/A</v>
      </c>
      <c r="AC1606" s="45"/>
      <c r="AD1606" s="16" t="str">
        <f>VLOOKUP(B1606,SAOM!B$2:T3147,16,0)</f>
        <v>-</v>
      </c>
      <c r="AE1606" s="16">
        <f t="shared" si="94"/>
        <v>41438</v>
      </c>
      <c r="AF1606" s="16" t="s">
        <v>4472</v>
      </c>
      <c r="AG1606" s="16"/>
      <c r="AH1606" s="51"/>
      <c r="AI1606" s="119"/>
      <c r="AJ1606" s="119"/>
      <c r="AK1606" s="13" t="str">
        <f>VLOOKUP(B1606,SAOM!B$2:U3264,20,0)</f>
        <v>Modem.</v>
      </c>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2"/>
        <v>41314</v>
      </c>
      <c r="I1607" s="15">
        <v>41348</v>
      </c>
      <c r="J1607" s="12" t="s">
        <v>756</v>
      </c>
      <c r="K1607" s="37" t="str">
        <f>VLOOKUP(B1607,SAOM!B$2:H3148,4,0)</f>
        <v>Agendado</v>
      </c>
      <c r="L1607" s="12" t="s">
        <v>14586</v>
      </c>
      <c r="M1607" s="12" t="s">
        <v>14586</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41346</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4"/>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2"/>
        <v>41314</v>
      </c>
      <c r="I1608" s="15" t="s">
        <v>497</v>
      </c>
      <c r="J1608" s="12" t="s">
        <v>511</v>
      </c>
      <c r="K1608" s="37" t="str">
        <f>VLOOKUP(B1608,SAOM!B$2:H3149,4,0)</f>
        <v>Aceito</v>
      </c>
      <c r="L1608" s="12" t="s">
        <v>14586</v>
      </c>
      <c r="M1608" s="12" t="s">
        <v>497</v>
      </c>
      <c r="N1608" s="13" t="s">
        <v>13842</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15168</v>
      </c>
      <c r="AA1608" s="16">
        <v>41311</v>
      </c>
      <c r="AB1608" s="32">
        <v>41313</v>
      </c>
      <c r="AC1608" s="45"/>
      <c r="AD1608" s="16" t="str">
        <f>VLOOKUP(B1608,SAOM!B$2:T3149,16,0)</f>
        <v>-</v>
      </c>
      <c r="AE1608" s="16">
        <f t="shared" si="94"/>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2"/>
        <v>41314</v>
      </c>
      <c r="I1609" s="15" t="s">
        <v>497</v>
      </c>
      <c r="J1609" s="12" t="s">
        <v>511</v>
      </c>
      <c r="K1609" s="37" t="str">
        <f>VLOOKUP(B1609,SAOM!B$2:H3150,4,0)</f>
        <v>Aceito</v>
      </c>
      <c r="L1609" s="12" t="s">
        <v>14586</v>
      </c>
      <c r="M1609" s="12" t="s">
        <v>497</v>
      </c>
      <c r="N1609" s="13" t="s">
        <v>13842</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15168</v>
      </c>
      <c r="AA1609" s="16">
        <v>41309</v>
      </c>
      <c r="AB1609" s="32">
        <v>41310</v>
      </c>
      <c r="AC1609" s="45"/>
      <c r="AD1609" s="16" t="str">
        <f>VLOOKUP(B1609,SAOM!B$2:T3150,16,0)</f>
        <v>-</v>
      </c>
      <c r="AE1609" s="16">
        <f t="shared" si="94"/>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2"/>
        <v>41314</v>
      </c>
      <c r="I1610" s="15" t="s">
        <v>497</v>
      </c>
      <c r="J1610" s="12" t="s">
        <v>511</v>
      </c>
      <c r="K1610" s="37" t="str">
        <f>VLOOKUP(B1610,SAOM!B$2:H3151,4,0)</f>
        <v>Aceito</v>
      </c>
      <c r="L1610" s="12" t="s">
        <v>14586</v>
      </c>
      <c r="M1610" s="12" t="s">
        <v>497</v>
      </c>
      <c r="N1610" s="13" t="s">
        <v>13842</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15171</v>
      </c>
      <c r="AA1610" s="59">
        <v>41310</v>
      </c>
      <c r="AB1610" s="32">
        <v>41313</v>
      </c>
      <c r="AC1610" s="45"/>
      <c r="AD1610" s="16" t="str">
        <f>VLOOKUP(B1610,SAOM!B$2:T3151,16,0)</f>
        <v>-</v>
      </c>
      <c r="AE1610" s="16">
        <f t="shared" si="94"/>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2"/>
        <v>41314</v>
      </c>
      <c r="I1611" s="15" t="s">
        <v>497</v>
      </c>
      <c r="J1611" s="12" t="s">
        <v>511</v>
      </c>
      <c r="K1611" s="37" t="str">
        <f>VLOOKUP(B1611,SAOM!B$2:H3152,4,0)</f>
        <v>Aceito</v>
      </c>
      <c r="L1611" s="12" t="s">
        <v>14586</v>
      </c>
      <c r="M1611" s="12" t="s">
        <v>497</v>
      </c>
      <c r="N1611" s="13" t="s">
        <v>13842</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15168</v>
      </c>
      <c r="AA1611" s="16">
        <v>41303</v>
      </c>
      <c r="AB1611" s="32">
        <v>41305</v>
      </c>
      <c r="AC1611" s="45"/>
      <c r="AD1611" s="16" t="str">
        <f>VLOOKUP(B1611,SAOM!B$2:T3152,16,0)</f>
        <v>-</v>
      </c>
      <c r="AE1611" s="16">
        <f t="shared" si="94"/>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2"/>
        <v>41314</v>
      </c>
      <c r="I1612" s="15" t="s">
        <v>497</v>
      </c>
      <c r="J1612" s="12" t="s">
        <v>511</v>
      </c>
      <c r="K1612" s="37" t="str">
        <f>VLOOKUP(B1612,SAOM!B$2:H3153,4,0)</f>
        <v>Aceito</v>
      </c>
      <c r="L1612" s="12" t="s">
        <v>14586</v>
      </c>
      <c r="M1612" s="12" t="s">
        <v>497</v>
      </c>
      <c r="N1612" s="13" t="s">
        <v>13842</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15168</v>
      </c>
      <c r="AA1612" s="16">
        <v>41304</v>
      </c>
      <c r="AB1612" s="32">
        <v>41310</v>
      </c>
      <c r="AC1612" s="45"/>
      <c r="AD1612" s="16" t="str">
        <f>VLOOKUP(B1612,SAOM!B$2:T3153,16,0)</f>
        <v>-</v>
      </c>
      <c r="AE1612" s="16">
        <f t="shared" si="94"/>
        <v>41394</v>
      </c>
      <c r="AF1612" s="16" t="s">
        <v>4472</v>
      </c>
      <c r="AG1612" s="16"/>
      <c r="AH1612" s="51"/>
      <c r="AI1612" s="119"/>
      <c r="AJ1612" s="119"/>
      <c r="AK1612" s="13" t="str">
        <f>VLOOKUP(B1612,SAOM!B$2:U3270,20,0)</f>
        <v>Ligado ao modem.</v>
      </c>
    </row>
    <row r="1613" spans="1:37" s="61" customFormat="1" ht="15.75" customHeight="1">
      <c r="A1613" s="43">
        <v>5217</v>
      </c>
      <c r="B1613" s="35">
        <v>5217</v>
      </c>
      <c r="C1613" s="195">
        <v>5217</v>
      </c>
      <c r="D1613" s="35" t="str">
        <f>VLOOKUP(B1613,SAOM!B$2:H3270,7,0)</f>
        <v>SES-PAOS-5217</v>
      </c>
      <c r="E1613" s="28">
        <v>41254</v>
      </c>
      <c r="F1613" s="28">
        <f t="shared" si="93"/>
        <v>41299</v>
      </c>
      <c r="G1613" s="28">
        <f>VLOOKUP(B1613,SAOM!B$2:D3157,3,0)</f>
        <v>41299</v>
      </c>
      <c r="H1613" s="28">
        <f t="shared" si="92"/>
        <v>41314</v>
      </c>
      <c r="I1613" s="28" t="s">
        <v>497</v>
      </c>
      <c r="J1613" s="52" t="s">
        <v>511</v>
      </c>
      <c r="K1613" s="35" t="str">
        <f>VLOOKUP(B1613,SAOM!B$2:H3154,4,0)</f>
        <v>Aceito</v>
      </c>
      <c r="L1613" s="52" t="s">
        <v>14586</v>
      </c>
      <c r="M1613" s="52" t="s">
        <v>497</v>
      </c>
      <c r="N1613" s="44" t="s">
        <v>13842</v>
      </c>
      <c r="O1613" s="44" t="str">
        <f>VLOOKUP(N1613,Coordenadas!B$2:C2460,2,0)</f>
        <v>SUL</v>
      </c>
      <c r="P1613" s="44" t="str">
        <f>VLOOKUP(N1613,Coordenadas!B$2:D2460,3,0)</f>
        <v xml:space="preserve"> 20°43'33.54"S</v>
      </c>
      <c r="Q1613" s="44" t="str">
        <f>VLOOKUP(N1613,Coordenadas!B$2:E2460,4,0)</f>
        <v xml:space="preserve"> 46°36'45.52"O</v>
      </c>
      <c r="R1613" s="35">
        <v>4033</v>
      </c>
      <c r="S1613" s="28">
        <v>41285</v>
      </c>
      <c r="T1613" s="58" t="str">
        <f>VLOOKUP(B1613,SAOM!B$2:M3154,9,0)</f>
        <v>VANESSA QUEIROZ /  Kelly</v>
      </c>
      <c r="U1613" s="28" t="str">
        <f>VLOOKUP(B1613,SAOM!B$2:N3154,10,0)</f>
        <v>RUA SANTA MÔNICA, 43 - Bairro CARMELO</v>
      </c>
      <c r="V1613" s="58" t="str">
        <f>VLOOKUP(B1613,SAOM!B$2:P3154,12,0)</f>
        <v>35 3522-7032</v>
      </c>
      <c r="W1613" s="180" t="str">
        <f>VLOOKUP(B1613,SAOM!B$2:O3154,11,0)</f>
        <v>37900-000</v>
      </c>
      <c r="X1613" s="35" t="str">
        <f>VLOOKUP(B1613,SAOM!B$2:Q3154,13,0)</f>
        <v>00:20:0e:10:57:41</v>
      </c>
      <c r="Y1613" s="28">
        <v>41310</v>
      </c>
      <c r="Z1613" s="44" t="s">
        <v>15168</v>
      </c>
      <c r="AA1613" s="59">
        <v>41351</v>
      </c>
      <c r="AB1613" s="60">
        <v>41313</v>
      </c>
      <c r="AC1613" s="49" t="s">
        <v>15909</v>
      </c>
      <c r="AD1613" s="59" t="str">
        <f>VLOOKUP(B1613,SAOM!B$2:T3154,16,0)</f>
        <v>-</v>
      </c>
      <c r="AE1613" s="59">
        <f t="shared" si="94"/>
        <v>41441</v>
      </c>
      <c r="AF1613" s="59" t="s">
        <v>4472</v>
      </c>
      <c r="AG1613" s="59"/>
      <c r="AH1613" s="186"/>
      <c r="AI1613" s="120"/>
      <c r="AJ1613" s="120"/>
      <c r="AK1613" s="44"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 t="shared" si="93"/>
        <v>41299</v>
      </c>
      <c r="G1614" s="15">
        <f>VLOOKUP(B1614,SAOM!B$2:D3158,3,0)</f>
        <v>41299</v>
      </c>
      <c r="H1614" s="15">
        <f t="shared" si="92"/>
        <v>41314</v>
      </c>
      <c r="I1614" s="15" t="s">
        <v>497</v>
      </c>
      <c r="J1614" s="12" t="s">
        <v>511</v>
      </c>
      <c r="K1614" s="37" t="str">
        <f>VLOOKUP(B1614,SAOM!B$2:H3155,4,0)</f>
        <v>Aceito</v>
      </c>
      <c r="L1614" s="12" t="s">
        <v>14586</v>
      </c>
      <c r="M1614" s="12" t="s">
        <v>497</v>
      </c>
      <c r="N1614" s="13" t="s">
        <v>13842</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15168</v>
      </c>
      <c r="AA1614" s="16">
        <v>41310</v>
      </c>
      <c r="AB1614" s="32">
        <v>41495</v>
      </c>
      <c r="AC1614" s="45"/>
      <c r="AD1614" s="16" t="str">
        <f>VLOOKUP(B1614,SAOM!B$2:T3155,16,0)</f>
        <v>-</v>
      </c>
      <c r="AE1614" s="16">
        <f t="shared" si="94"/>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 t="shared" si="93"/>
        <v>41301</v>
      </c>
      <c r="G1615" s="15">
        <f>VLOOKUP(B1615,SAOM!B$2:D3159,3,0)</f>
        <v>41301</v>
      </c>
      <c r="H1615" s="15">
        <f t="shared" si="92"/>
        <v>41316</v>
      </c>
      <c r="I1615" s="15" t="s">
        <v>497</v>
      </c>
      <c r="J1615" s="12" t="s">
        <v>511</v>
      </c>
      <c r="K1615" s="37" t="str">
        <f>VLOOKUP(B1615,SAOM!B$2:H3156,4,0)</f>
        <v>Aceito</v>
      </c>
      <c r="L1615" s="12" t="s">
        <v>14586</v>
      </c>
      <c r="M1615" s="12" t="s">
        <v>497</v>
      </c>
      <c r="N1615" s="13" t="s">
        <v>13842</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15168</v>
      </c>
      <c r="AA1615" s="16">
        <v>41309</v>
      </c>
      <c r="AB1615" s="32">
        <v>41310</v>
      </c>
      <c r="AC1615" s="45"/>
      <c r="AD1615" s="16" t="str">
        <f>VLOOKUP(B1615,SAOM!B$2:T3156,16,0)</f>
        <v>-</v>
      </c>
      <c r="AE1615" s="16">
        <f t="shared" si="94"/>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 t="shared" si="93"/>
        <v>41298</v>
      </c>
      <c r="G1616" s="15">
        <f>VLOOKUP(B1616,SAOM!B$2:D3160,3,0)</f>
        <v>41298</v>
      </c>
      <c r="H1616" s="15">
        <f t="shared" si="92"/>
        <v>41313</v>
      </c>
      <c r="I1616" s="15" t="s">
        <v>497</v>
      </c>
      <c r="J1616" s="12" t="s">
        <v>511</v>
      </c>
      <c r="K1616" s="37" t="str">
        <f>VLOOKUP(B1616,SAOM!B$2:H3157,4,0)</f>
        <v>Aceito</v>
      </c>
      <c r="L1616" s="12" t="s">
        <v>14586</v>
      </c>
      <c r="M1616" s="12" t="s">
        <v>497</v>
      </c>
      <c r="N1616" s="13" t="s">
        <v>13842</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15168</v>
      </c>
      <c r="AA1616" s="16">
        <v>41309</v>
      </c>
      <c r="AB1616" s="32">
        <v>41310</v>
      </c>
      <c r="AC1616" s="45"/>
      <c r="AD1616" s="16" t="str">
        <f>VLOOKUP(B1616,SAOM!B$2:T3157,16,0)</f>
        <v>-</v>
      </c>
      <c r="AE1616" s="16">
        <f t="shared" si="94"/>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 t="shared" si="93"/>
        <v>41298</v>
      </c>
      <c r="G1617" s="15">
        <f>VLOOKUP(B1617,SAOM!B$2:D3161,3,0)</f>
        <v>41298</v>
      </c>
      <c r="H1617" s="15">
        <f t="shared" si="92"/>
        <v>41313</v>
      </c>
      <c r="I1617" s="15" t="s">
        <v>497</v>
      </c>
      <c r="J1617" s="12" t="s">
        <v>511</v>
      </c>
      <c r="K1617" s="37" t="str">
        <f>VLOOKUP(B1617,SAOM!B$2:H3158,4,0)</f>
        <v>Aceito</v>
      </c>
      <c r="L1617" s="12" t="s">
        <v>14586</v>
      </c>
      <c r="M1617" s="12" t="s">
        <v>497</v>
      </c>
      <c r="N1617" s="13" t="s">
        <v>13842</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15169</v>
      </c>
      <c r="AA1617" s="16">
        <v>41309</v>
      </c>
      <c r="AB1617" s="32">
        <v>41310</v>
      </c>
      <c r="AC1617" s="45"/>
      <c r="AD1617" s="16" t="str">
        <f>VLOOKUP(B1617,SAOM!B$2:T3158,16,0)</f>
        <v>-</v>
      </c>
      <c r="AE1617" s="16">
        <f t="shared" si="94"/>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 t="shared" si="93"/>
        <v>41298</v>
      </c>
      <c r="G1618" s="15">
        <f>VLOOKUP(B1618,SAOM!B$2:D3162,3,0)</f>
        <v>41298</v>
      </c>
      <c r="H1618" s="15">
        <f t="shared" si="92"/>
        <v>41313</v>
      </c>
      <c r="I1618" s="15" t="s">
        <v>497</v>
      </c>
      <c r="J1618" s="12" t="s">
        <v>511</v>
      </c>
      <c r="K1618" s="37" t="str">
        <f>VLOOKUP(B1618,SAOM!B$2:H3159,4,0)</f>
        <v>Aceito</v>
      </c>
      <c r="L1618" s="12" t="s">
        <v>14586</v>
      </c>
      <c r="M1618" s="12" t="s">
        <v>497</v>
      </c>
      <c r="N1618" s="13" t="s">
        <v>13842</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15171</v>
      </c>
      <c r="AA1618" s="16">
        <v>41304</v>
      </c>
      <c r="AB1618" s="32">
        <v>41310</v>
      </c>
      <c r="AC1618" s="45"/>
      <c r="AD1618" s="16" t="str">
        <f>VLOOKUP(B1618,SAOM!B$2:T3159,16,0)</f>
        <v>-</v>
      </c>
      <c r="AE1618" s="16">
        <f t="shared" si="94"/>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 t="shared" si="93"/>
        <v>41298</v>
      </c>
      <c r="G1619" s="15">
        <f>VLOOKUP(B1619,SAOM!B$2:D3163,3,0)</f>
        <v>41298</v>
      </c>
      <c r="H1619" s="15">
        <f t="shared" si="92"/>
        <v>41313</v>
      </c>
      <c r="I1619" s="15">
        <v>41331</v>
      </c>
      <c r="J1619" s="12" t="s">
        <v>756</v>
      </c>
      <c r="K1619" s="37" t="str">
        <f>VLOOKUP(B1619,SAOM!B$2:H3160,4,0)</f>
        <v>Paralisado</v>
      </c>
      <c r="L1619" s="12" t="s">
        <v>14586</v>
      </c>
      <c r="M1619" s="12" t="s">
        <v>14586</v>
      </c>
      <c r="N1619" s="13" t="s">
        <v>13842</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4"/>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 t="shared" si="93"/>
        <v>41298</v>
      </c>
      <c r="G1620" s="28">
        <f>VLOOKUP(B1620,SAOM!B$2:D3164,3,0)</f>
        <v>41298</v>
      </c>
      <c r="H1620" s="28">
        <f t="shared" si="92"/>
        <v>41313</v>
      </c>
      <c r="I1620" s="28" t="s">
        <v>497</v>
      </c>
      <c r="J1620" s="52" t="s">
        <v>511</v>
      </c>
      <c r="K1620" s="35" t="str">
        <f>VLOOKUP(B1620,SAOM!B$2:H3161,4,0)</f>
        <v>Aceito</v>
      </c>
      <c r="L1620" s="52" t="s">
        <v>14586</v>
      </c>
      <c r="M1620" s="52" t="s">
        <v>497</v>
      </c>
      <c r="N1620" s="44" t="s">
        <v>13842</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15169</v>
      </c>
      <c r="AA1620" s="59">
        <v>41310</v>
      </c>
      <c r="AB1620" s="60">
        <v>41311</v>
      </c>
      <c r="AC1620" s="49"/>
      <c r="AD1620" s="59" t="str">
        <f>VLOOKUP(B1620,SAOM!B$2:T3161,16,0)</f>
        <v>-</v>
      </c>
      <c r="AE1620" s="59">
        <f t="shared" si="94"/>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 t="shared" si="93"/>
        <v>41298</v>
      </c>
      <c r="G1621" s="15">
        <f>VLOOKUP(B1621,SAOM!B$2:D3165,3,0)</f>
        <v>41298</v>
      </c>
      <c r="H1621" s="15">
        <f t="shared" si="92"/>
        <v>41313</v>
      </c>
      <c r="I1621" s="15" t="s">
        <v>497</v>
      </c>
      <c r="J1621" s="12" t="s">
        <v>511</v>
      </c>
      <c r="K1621" s="37" t="str">
        <f>VLOOKUP(B1621,SAOM!B$2:H3162,4,0)</f>
        <v>Agendado</v>
      </c>
      <c r="L1621" s="12" t="s">
        <v>14586</v>
      </c>
      <c r="M1621" s="12" t="s">
        <v>497</v>
      </c>
      <c r="N1621" s="13" t="s">
        <v>13842</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15169</v>
      </c>
      <c r="AA1621" s="16">
        <v>41309</v>
      </c>
      <c r="AB1621" s="32">
        <v>41310</v>
      </c>
      <c r="AC1621" s="45"/>
      <c r="AD1621" s="16" t="str">
        <f>VLOOKUP(B1621,SAOM!B$2:T3162,16,0)</f>
        <v>-</v>
      </c>
      <c r="AE1621" s="16">
        <f t="shared" si="94"/>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 t="shared" si="93"/>
        <v>41298</v>
      </c>
      <c r="G1622" s="15">
        <f>VLOOKUP(B1622,SAOM!B$2:D3166,3,0)</f>
        <v>41298</v>
      </c>
      <c r="H1622" s="15">
        <f t="shared" si="92"/>
        <v>41313</v>
      </c>
      <c r="I1622" s="15" t="s">
        <v>497</v>
      </c>
      <c r="J1622" s="12" t="s">
        <v>511</v>
      </c>
      <c r="K1622" s="37" t="str">
        <f>VLOOKUP(B1622,SAOM!B$2:H3163,4,0)</f>
        <v>Aceito</v>
      </c>
      <c r="L1622" s="12" t="s">
        <v>14586</v>
      </c>
      <c r="M1622" s="12" t="s">
        <v>497</v>
      </c>
      <c r="N1622" s="13" t="s">
        <v>13842</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15169</v>
      </c>
      <c r="AA1622" s="16">
        <v>41310</v>
      </c>
      <c r="AB1622" s="32">
        <v>41311</v>
      </c>
      <c r="AC1622" s="45"/>
      <c r="AD1622" s="16" t="str">
        <f>VLOOKUP(B1622,SAOM!B$2:T3163,16,0)</f>
        <v>-</v>
      </c>
      <c r="AE1622" s="16">
        <f t="shared" si="94"/>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 t="shared" si="93"/>
        <v>41298</v>
      </c>
      <c r="G1623" s="15">
        <f>VLOOKUP(B1623,SAOM!B$2:D3167,3,0)</f>
        <v>41298</v>
      </c>
      <c r="H1623" s="15">
        <f t="shared" si="92"/>
        <v>41313</v>
      </c>
      <c r="I1623" s="15" t="s">
        <v>497</v>
      </c>
      <c r="J1623" s="12" t="s">
        <v>511</v>
      </c>
      <c r="K1623" s="37" t="str">
        <f>VLOOKUP(B1623,SAOM!B$2:H3164,4,0)</f>
        <v>Aceito</v>
      </c>
      <c r="L1623" s="12" t="s">
        <v>14586</v>
      </c>
      <c r="M1623" s="12" t="s">
        <v>497</v>
      </c>
      <c r="N1623" s="13" t="s">
        <v>13842</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15169</v>
      </c>
      <c r="AA1623" s="16">
        <v>41303</v>
      </c>
      <c r="AB1623" s="32">
        <v>41306</v>
      </c>
      <c r="AC1623" s="45"/>
      <c r="AD1623" s="16" t="str">
        <f>VLOOKUP(B1623,SAOM!B$2:T3164,16,0)</f>
        <v>-</v>
      </c>
      <c r="AE1623" s="16">
        <f t="shared" si="94"/>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 t="shared" si="93"/>
        <v>41298</v>
      </c>
      <c r="G1624" s="15">
        <f>VLOOKUP(B1624,SAOM!B$2:D3168,3,0)</f>
        <v>41298</v>
      </c>
      <c r="H1624" s="15">
        <f t="shared" si="92"/>
        <v>41313</v>
      </c>
      <c r="I1624" s="15" t="s">
        <v>497</v>
      </c>
      <c r="J1624" s="12" t="s">
        <v>511</v>
      </c>
      <c r="K1624" s="37" t="str">
        <f>VLOOKUP(B1624,SAOM!B$2:H3165,4,0)</f>
        <v>Aceito</v>
      </c>
      <c r="L1624" s="12" t="s">
        <v>14586</v>
      </c>
      <c r="M1624" s="12" t="s">
        <v>497</v>
      </c>
      <c r="N1624" s="13" t="s">
        <v>13842</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15169</v>
      </c>
      <c r="AA1624" s="16">
        <v>41309</v>
      </c>
      <c r="AB1624" s="32">
        <v>41310</v>
      </c>
      <c r="AC1624" s="45"/>
      <c r="AD1624" s="16" t="str">
        <f>VLOOKUP(B1624,SAOM!B$2:T3165,16,0)</f>
        <v>-</v>
      </c>
      <c r="AE1624" s="16">
        <f t="shared" si="94"/>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 t="shared" si="93"/>
        <v>41298</v>
      </c>
      <c r="G1625" s="15">
        <f>VLOOKUP(B1625,SAOM!B$2:D3169,3,0)</f>
        <v>41298</v>
      </c>
      <c r="H1625" s="15">
        <f t="shared" si="92"/>
        <v>41313</v>
      </c>
      <c r="I1625" s="15" t="s">
        <v>497</v>
      </c>
      <c r="J1625" s="12" t="s">
        <v>511</v>
      </c>
      <c r="K1625" s="37" t="str">
        <f>VLOOKUP(B1625,SAOM!B$2:H3166,4,0)</f>
        <v>Aceito</v>
      </c>
      <c r="L1625" s="12" t="s">
        <v>14586</v>
      </c>
      <c r="M1625" s="12" t="s">
        <v>497</v>
      </c>
      <c r="N1625" s="13" t="s">
        <v>13842</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15169</v>
      </c>
      <c r="AA1625" s="16">
        <v>41309</v>
      </c>
      <c r="AB1625" s="32">
        <v>41310</v>
      </c>
      <c r="AC1625" s="45"/>
      <c r="AD1625" s="16" t="str">
        <f>VLOOKUP(B1625,SAOM!B$2:T3166,16,0)</f>
        <v>-</v>
      </c>
      <c r="AE1625" s="16">
        <f t="shared" si="94"/>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 t="shared" si="93"/>
        <v>41298</v>
      </c>
      <c r="G1626" s="15">
        <f>VLOOKUP(B1626,SAOM!B$2:D3170,3,0)</f>
        <v>41298</v>
      </c>
      <c r="H1626" s="15">
        <f t="shared" si="92"/>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4"/>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 t="shared" si="93"/>
        <v>41298</v>
      </c>
      <c r="G1627" s="15">
        <f>VLOOKUP(B1627,SAOM!B$2:D3171,3,0)</f>
        <v>41298</v>
      </c>
      <c r="H1627" s="15">
        <f t="shared" si="92"/>
        <v>41313</v>
      </c>
      <c r="I1627" s="15">
        <v>41306</v>
      </c>
      <c r="J1627" s="12" t="s">
        <v>756</v>
      </c>
      <c r="K1627" s="37" t="str">
        <f>VLOOKUP(B1627,SAOM!B$2:H3168,4,0)</f>
        <v>Paralisado</v>
      </c>
      <c r="L1627" s="12"/>
      <c r="M1627" s="12"/>
      <c r="N1627" s="13" t="s">
        <v>8766</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t="s">
        <v>16330</v>
      </c>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4"/>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 t="shared" si="93"/>
        <v>41298</v>
      </c>
      <c r="G1628" s="15">
        <f>VLOOKUP(B1628,SAOM!B$2:D3172,3,0)</f>
        <v>41298</v>
      </c>
      <c r="H1628" s="15">
        <f t="shared" si="92"/>
        <v>41313</v>
      </c>
      <c r="I1628" s="15">
        <v>41306</v>
      </c>
      <c r="J1628" s="12" t="s">
        <v>756</v>
      </c>
      <c r="K1628" s="37" t="str">
        <f>VLOOKUP(B1628,SAOM!B$2:H3169,4,0)</f>
        <v>Paralisado</v>
      </c>
      <c r="L1628" s="12"/>
      <c r="M1628" s="12"/>
      <c r="N1628" s="13" t="s">
        <v>8766</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t="s">
        <v>16330</v>
      </c>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4"/>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 t="shared" si="93"/>
        <v>41298</v>
      </c>
      <c r="G1629" s="15">
        <f>VLOOKUP(B1629,SAOM!B$2:D3173,3,0)</f>
        <v>41298</v>
      </c>
      <c r="H1629" s="15">
        <f t="shared" ref="H1629:H1648" si="95">F1629+15</f>
        <v>41313</v>
      </c>
      <c r="I1629" s="15">
        <v>41306</v>
      </c>
      <c r="J1629" s="12" t="s">
        <v>756</v>
      </c>
      <c r="K1629" s="37" t="str">
        <f>VLOOKUP(B1629,SAOM!B$2:H3170,4,0)</f>
        <v>Paralisado</v>
      </c>
      <c r="L1629" s="12"/>
      <c r="M1629" s="12"/>
      <c r="N1629" s="13" t="s">
        <v>8766</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4"/>
        <v>90</v>
      </c>
      <c r="AF1629" s="16" t="s">
        <v>4472</v>
      </c>
      <c r="AG1629" s="16"/>
      <c r="AH1629" s="51" t="s">
        <v>8930</v>
      </c>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 t="shared" si="93"/>
        <v>41298</v>
      </c>
      <c r="G1630" s="15">
        <f>VLOOKUP(B1630,SAOM!B$2:D3174,3,0)</f>
        <v>41298</v>
      </c>
      <c r="H1630" s="15">
        <f t="shared" si="95"/>
        <v>41313</v>
      </c>
      <c r="I1630" s="15" t="s">
        <v>497</v>
      </c>
      <c r="J1630" s="12" t="s">
        <v>744</v>
      </c>
      <c r="K1630" s="37" t="str">
        <f>VLOOKUP(B1630,SAOM!B$2:H3171,4,0)</f>
        <v>A agendar</v>
      </c>
      <c r="L1630" s="12" t="s">
        <v>16092</v>
      </c>
      <c r="M1630" s="12" t="s">
        <v>16092</v>
      </c>
      <c r="N1630" s="13" t="s">
        <v>8766</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4"/>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 t="shared" si="93"/>
        <v>41298</v>
      </c>
      <c r="G1631" s="15">
        <f>VLOOKUP(B1631,SAOM!B$2:D3175,3,0)</f>
        <v>41298</v>
      </c>
      <c r="H1631" s="15">
        <f t="shared" si="95"/>
        <v>41313</v>
      </c>
      <c r="I1631" s="15" t="s">
        <v>497</v>
      </c>
      <c r="J1631" s="12" t="s">
        <v>15167</v>
      </c>
      <c r="K1631" s="37" t="str">
        <f>VLOOKUP(B1631,SAOM!B$2:H3172,4,0)</f>
        <v>A agendar</v>
      </c>
      <c r="L1631" s="12" t="s">
        <v>16092</v>
      </c>
      <c r="M1631" s="12" t="s">
        <v>16092</v>
      </c>
      <c r="N1631" s="13" t="s">
        <v>8766</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4"/>
        <v>90</v>
      </c>
      <c r="AF1631" s="16" t="s">
        <v>4472</v>
      </c>
      <c r="AG1631" s="16"/>
      <c r="AH1631" s="51"/>
      <c r="AI1631" s="119"/>
      <c r="AJ1631" s="119"/>
      <c r="AK1631" s="13" t="str">
        <f>VLOOKUP(B1631,SAOM!B$2:U3289,20,0)</f>
        <v>-</v>
      </c>
    </row>
    <row r="1632" spans="1:37" s="17" customFormat="1" ht="15.75" customHeight="1">
      <c r="A1632" s="43">
        <v>5205</v>
      </c>
      <c r="B1632" s="35">
        <v>5205</v>
      </c>
      <c r="C1632" s="35">
        <v>5205</v>
      </c>
      <c r="D1632" s="37" t="str">
        <f>VLOOKUP(B1632,SAOM!B$2:H3289,7,0)</f>
        <v>-</v>
      </c>
      <c r="E1632" s="15">
        <v>41253</v>
      </c>
      <c r="F1632" s="15">
        <v>41353</v>
      </c>
      <c r="G1632" s="15">
        <f>VLOOKUP(B1632,SAOM!B$2:D3176,3,0)</f>
        <v>41351</v>
      </c>
      <c r="H1632" s="15">
        <f t="shared" si="95"/>
        <v>41368</v>
      </c>
      <c r="I1632" s="15">
        <v>41306</v>
      </c>
      <c r="J1632" s="237" t="s">
        <v>12389</v>
      </c>
      <c r="K1632" s="37" t="str">
        <f>VLOOKUP(B1632,SAOM!B$2:H3173,4,0)</f>
        <v>A agendar</v>
      </c>
      <c r="L1632" s="12" t="s">
        <v>16092</v>
      </c>
      <c r="M1632" s="12" t="s">
        <v>16092</v>
      </c>
      <c r="N1632" s="13" t="s">
        <v>8766</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16">
        <f t="shared" si="94"/>
        <v>90</v>
      </c>
      <c r="AF1632" s="16" t="s">
        <v>4472</v>
      </c>
      <c r="AG1632" s="16"/>
      <c r="AH1632" s="51" t="s">
        <v>8930</v>
      </c>
      <c r="AI1632" s="119"/>
      <c r="AJ1632" s="119"/>
      <c r="AK1632" s="13" t="str">
        <f>VLOOKUP(B1632,SAOM!B$2:U3290,20,0)</f>
        <v>-</v>
      </c>
    </row>
    <row r="1633" spans="1:37" s="17" customFormat="1" ht="15.75" customHeight="1">
      <c r="A1633" s="43">
        <v>5206</v>
      </c>
      <c r="B1633" s="35">
        <v>5206</v>
      </c>
      <c r="C1633" s="35">
        <v>5206</v>
      </c>
      <c r="D1633" s="37" t="str">
        <f>VLOOKUP(B1633,SAOM!B$2:H3290,7,0)</f>
        <v>-</v>
      </c>
      <c r="E1633" s="15">
        <v>41253</v>
      </c>
      <c r="F1633" s="15">
        <f>E1633+45</f>
        <v>41298</v>
      </c>
      <c r="G1633" s="15">
        <f>VLOOKUP(B1633,SAOM!B$2:D3177,3,0)</f>
        <v>41347</v>
      </c>
      <c r="H1633" s="15">
        <f t="shared" si="95"/>
        <v>41313</v>
      </c>
      <c r="I1633" s="15">
        <v>41306</v>
      </c>
      <c r="J1633" s="237" t="s">
        <v>12389</v>
      </c>
      <c r="K1633" s="37" t="str">
        <f>VLOOKUP(B1633,SAOM!B$2:H3174,4,0)</f>
        <v>A agendar</v>
      </c>
      <c r="L1633" s="12" t="s">
        <v>16092</v>
      </c>
      <c r="M1633" s="12" t="s">
        <v>16092</v>
      </c>
      <c r="N1633" s="13" t="s">
        <v>8766</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 xml:space="preserve">(38)3616-3409 / 38- </v>
      </c>
      <c r="W1633" s="64" t="str">
        <f>VLOOKUP(B1633,SAOM!B$2:O3174,11,0)</f>
        <v>39478-000</v>
      </c>
      <c r="X1633" s="37" t="str">
        <f>VLOOKUP(B1633,SAOM!B$2:Q3174,13,0)</f>
        <v>-</v>
      </c>
      <c r="Y1633" s="15"/>
      <c r="Z1633" s="13"/>
      <c r="AA1633" s="16"/>
      <c r="AB1633" s="32" t="e">
        <f>VLOOKUP(C1633,Relatorios!A$3:B2404,2,0)</f>
        <v>#N/A</v>
      </c>
      <c r="AC1633" s="45"/>
      <c r="AD1633" s="16"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16">
        <f t="shared" si="94"/>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12668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4"/>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 t="shared" ref="F1635:F1648" si="96">E1635+45</f>
        <v>41298</v>
      </c>
      <c r="G1635" s="28">
        <f>VLOOKUP(B1635,SAOM!B$2:D3179,3,0)</f>
        <v>41298</v>
      </c>
      <c r="H1635" s="28">
        <f t="shared" si="95"/>
        <v>41313</v>
      </c>
      <c r="I1635" s="28" t="s">
        <v>497</v>
      </c>
      <c r="J1635" s="52" t="s">
        <v>511</v>
      </c>
      <c r="K1635" s="35" t="str">
        <f>VLOOKUP(B1635,SAOM!B$2:H3176,4,0)</f>
        <v>Aceito</v>
      </c>
      <c r="L1635" s="52" t="s">
        <v>495</v>
      </c>
      <c r="M1635" s="52" t="s">
        <v>497</v>
      </c>
      <c r="N1635" s="44" t="s">
        <v>12668</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5692</v>
      </c>
      <c r="AA1635" s="59">
        <v>41341</v>
      </c>
      <c r="AB1635" s="60" t="e">
        <f>VLOOKUP(C1635,Relatorios!A$3:B2406,2,0)</f>
        <v>#N/A</v>
      </c>
      <c r="AC1635" s="49"/>
      <c r="AD1635" s="59" t="str">
        <f>VLOOKUP(B1635,SAOM!B$2:T3176,16,0)</f>
        <v>-</v>
      </c>
      <c r="AE1635" s="59">
        <f t="shared" si="94"/>
        <v>41431</v>
      </c>
      <c r="AF1635" s="59" t="s">
        <v>4472</v>
      </c>
      <c r="AG1635" s="59"/>
      <c r="AH1635" s="186"/>
      <c r="AI1635" s="120"/>
      <c r="AJ1635" s="120"/>
      <c r="AK1635" s="13" t="str">
        <f>VLOOKUP(B1635,SAOM!B$2:U3293,20,0)</f>
        <v>Não possui computador</v>
      </c>
    </row>
    <row r="1636" spans="1:37" s="61" customFormat="1" ht="15.75" customHeight="1">
      <c r="A1636" s="43">
        <v>5199</v>
      </c>
      <c r="B1636" s="35">
        <v>5199</v>
      </c>
      <c r="C1636" s="195">
        <v>5199</v>
      </c>
      <c r="D1636" s="35" t="str">
        <f>VLOOKUP(B1636,SAOM!B$2:H3293,7,0)</f>
        <v>SES-IBTE-5199</v>
      </c>
      <c r="E1636" s="28">
        <v>41253</v>
      </c>
      <c r="F1636" s="28">
        <f t="shared" si="96"/>
        <v>41298</v>
      </c>
      <c r="G1636" s="28">
        <f>VLOOKUP(B1636,SAOM!B$2:D3180,3,0)</f>
        <v>41298</v>
      </c>
      <c r="H1636" s="28">
        <f t="shared" si="95"/>
        <v>41313</v>
      </c>
      <c r="I1636" s="28" t="s">
        <v>497</v>
      </c>
      <c r="J1636" s="52" t="s">
        <v>511</v>
      </c>
      <c r="K1636" s="35" t="str">
        <f>VLOOKUP(B1636,SAOM!B$2:H3177,4,0)</f>
        <v>Aceito</v>
      </c>
      <c r="L1636" s="52" t="s">
        <v>495</v>
      </c>
      <c r="M1636" s="52" t="s">
        <v>497</v>
      </c>
      <c r="N1636" s="44" t="s">
        <v>12668</v>
      </c>
      <c r="O1636" s="44" t="str">
        <f>VLOOKUP(N1636,Coordenadas!B$2:C2483,2,0)</f>
        <v>CENTRO</v>
      </c>
      <c r="P1636" s="44" t="str">
        <f>VLOOKUP(N1636,Coordenadas!B$2:D2483,3,0)</f>
        <v xml:space="preserve"> 20° 1'9.96"S</v>
      </c>
      <c r="Q1636" s="44" t="str">
        <f>VLOOKUP(N1636,Coordenadas!B$2:E2483,4,0)</f>
        <v xml:space="preserve"> 44° 3'21.84"O</v>
      </c>
      <c r="R1636" s="35">
        <v>4033</v>
      </c>
      <c r="S1636" s="28">
        <v>41297</v>
      </c>
      <c r="T1636" s="58" t="str">
        <f>VLOOKUP(B1636,SAOM!B$2:M3177,9,0)</f>
        <v>Valeria</v>
      </c>
      <c r="U1636" s="28" t="str">
        <f>VLOOKUP(B1636,SAOM!B$2:N3177,10,0)</f>
        <v>RUA SEIS, Nº 150 - RECANTO DA LAGOA</v>
      </c>
      <c r="V1636" s="58" t="str">
        <f>VLOOKUP(B1636,SAOM!B$2:P3177,12,0)</f>
        <v>(31) 3599-5311</v>
      </c>
      <c r="W1636" s="180" t="str">
        <f>VLOOKUP(B1636,SAOM!B$2:O3177,11,0)</f>
        <v>32400-000</v>
      </c>
      <c r="X1636" s="35" t="str">
        <f>VLOOKUP(B1636,SAOM!B$2:Q3177,13,0)</f>
        <v>00:20:0e:10:57:ff</v>
      </c>
      <c r="Y1636" s="28">
        <v>41345</v>
      </c>
      <c r="Z1636" s="44" t="s">
        <v>5692</v>
      </c>
      <c r="AA1636" s="59">
        <v>41346</v>
      </c>
      <c r="AB1636" s="60" t="e">
        <f>VLOOKUP(C1636,Relatorios!A$3:B2407,2,0)</f>
        <v>#N/A</v>
      </c>
      <c r="AC1636" s="49"/>
      <c r="AD1636" s="59" t="str">
        <f>VLOOKUP(B1636,SAOM!B$2:T3177,16,0)</f>
        <v>-</v>
      </c>
      <c r="AE1636" s="59">
        <f t="shared" si="94"/>
        <v>41436</v>
      </c>
      <c r="AF1636" s="59" t="s">
        <v>4472</v>
      </c>
      <c r="AG1636" s="59"/>
      <c r="AH1636" s="186"/>
      <c r="AI1636" s="120"/>
      <c r="AJ1636" s="120"/>
      <c r="AK1636" s="44" t="str">
        <f>VLOOKUP(B1636,SAOM!B$2:U3294,20,0)</f>
        <v>Conectado ao modem</v>
      </c>
    </row>
    <row r="1637" spans="1:37" s="61" customFormat="1" ht="15.75" customHeight="1">
      <c r="A1637" s="43">
        <v>5198</v>
      </c>
      <c r="B1637" s="35">
        <v>5198</v>
      </c>
      <c r="C1637" s="35">
        <v>5198</v>
      </c>
      <c r="D1637" s="35" t="str">
        <f>VLOOKUP(B1637,SAOM!B$2:H3294,7,0)</f>
        <v>SES-IBTE-5198</v>
      </c>
      <c r="E1637" s="28">
        <v>41253</v>
      </c>
      <c r="F1637" s="28">
        <f t="shared" si="96"/>
        <v>41298</v>
      </c>
      <c r="G1637" s="28">
        <v>41313</v>
      </c>
      <c r="H1637" s="28">
        <f t="shared" si="95"/>
        <v>41313</v>
      </c>
      <c r="I1637" s="28">
        <v>41299</v>
      </c>
      <c r="J1637" s="52" t="s">
        <v>511</v>
      </c>
      <c r="K1637" s="35" t="str">
        <f>VLOOKUP(B1637,SAOM!B$2:H3178,4,0)</f>
        <v>Aceito</v>
      </c>
      <c r="L1637" s="52" t="s">
        <v>495</v>
      </c>
      <c r="M1637" s="52" t="s">
        <v>497</v>
      </c>
      <c r="N1637" s="44" t="s">
        <v>12668</v>
      </c>
      <c r="O1637" s="44" t="str">
        <f>VLOOKUP(N1637,Coordenadas!B$2:C2484,2,0)</f>
        <v>CENTRO</v>
      </c>
      <c r="P1637" s="44" t="str">
        <f>VLOOKUP(N1637,Coordenadas!B$2:D2484,3,0)</f>
        <v xml:space="preserve"> 20° 1'9.96"S</v>
      </c>
      <c r="Q1637" s="44" t="str">
        <f>VLOOKUP(N1637,Coordenadas!B$2:E2484,4,0)</f>
        <v xml:space="preserve"> 44° 3'21.84"O</v>
      </c>
      <c r="R1637" s="35">
        <v>4033</v>
      </c>
      <c r="S1637" s="28">
        <v>41297</v>
      </c>
      <c r="T1637" s="58" t="str">
        <f>VLOOKUP(B1637,SAOM!B$2:M3178,9,0)</f>
        <v>Sheila/Macislei/Eder</v>
      </c>
      <c r="U1637" s="28" t="str">
        <f>VLOOKUP(B1637,SAOM!B$2:N3178,10,0)</f>
        <v xml:space="preserve"> RUA CARMEM SILVA GUIMARÃES, Nº 71  ? WASHINGTON PIRES</v>
      </c>
      <c r="V1637" s="58" t="str">
        <f>VLOOKUP(B1637,SAOM!B$2:P3178,12,0)</f>
        <v>(31) 3533-6113</v>
      </c>
      <c r="W1637" s="180" t="str">
        <f>VLOOKUP(B1637,SAOM!B$2:O3178,11,0)</f>
        <v>32400-000</v>
      </c>
      <c r="X1637" s="35" t="str">
        <f>VLOOKUP(B1637,SAOM!B$2:Q3178,13,0)</f>
        <v>00:20:0e:10:58:bd</v>
      </c>
      <c r="Y1637" s="28">
        <v>41345</v>
      </c>
      <c r="Z1637" s="44" t="s">
        <v>5692</v>
      </c>
      <c r="AA1637" s="59">
        <v>41345</v>
      </c>
      <c r="AB1637" s="60" t="e">
        <f>VLOOKUP(C1637,Relatorios!A$3:B2408,2,0)</f>
        <v>#N/A</v>
      </c>
      <c r="AC1637" s="49"/>
      <c r="AD1637" s="59" t="str">
        <f>VLOOKUP(B1637,SAOM!B$2:T3178,16,0)</f>
        <v>29/01/2013 08:22:33 	Ivan Santos 	Atualizado.  	Pendência Ativação Resolvida
25/01/2013 15:52:10 	Hernan Martins Alves 	Endereço correto é RUA CARMEM SILVA GUIMARÃES, Nº 71 - WASHINGTON PIRES   	Pendência Ativação</v>
      </c>
      <c r="AE1637" s="59">
        <f t="shared" si="94"/>
        <v>41435</v>
      </c>
      <c r="AF1637" s="59" t="s">
        <v>4472</v>
      </c>
      <c r="AG1637" s="59"/>
      <c r="AH1637" s="186"/>
      <c r="AI1637" s="120"/>
      <c r="AJ1637" s="120"/>
      <c r="AK1637" s="44" t="str">
        <f>VLOOKUP(B1637,SAOM!B$2:U3295,20,0)</f>
        <v>Conectado ao modem</v>
      </c>
    </row>
    <row r="1638" spans="1:37" s="17" customFormat="1" ht="15.75" customHeight="1">
      <c r="A1638" s="43">
        <v>5196</v>
      </c>
      <c r="B1638" s="35">
        <v>5196</v>
      </c>
      <c r="C1638" s="35">
        <v>5196</v>
      </c>
      <c r="D1638" s="37" t="str">
        <f>VLOOKUP(B1638,SAOM!B$2:H3295,7,0)</f>
        <v>SES-IBTE-5196</v>
      </c>
      <c r="E1638" s="15">
        <v>41253</v>
      </c>
      <c r="F1638" s="15">
        <f t="shared" si="96"/>
        <v>41298</v>
      </c>
      <c r="G1638" s="15">
        <v>41313</v>
      </c>
      <c r="H1638" s="15">
        <f t="shared" si="95"/>
        <v>41313</v>
      </c>
      <c r="I1638" s="15">
        <v>41299</v>
      </c>
      <c r="J1638" s="12" t="s">
        <v>511</v>
      </c>
      <c r="K1638" s="37" t="str">
        <f>VLOOKUP(B1638,SAOM!B$2:H3179,4,0)</f>
        <v>Aceito</v>
      </c>
      <c r="L1638" s="12" t="s">
        <v>495</v>
      </c>
      <c r="M1638" s="12" t="s">
        <v>497</v>
      </c>
      <c r="N1638" s="13" t="s">
        <v>12668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00:20:0e:10:54:f9</v>
      </c>
      <c r="Y1638" s="15">
        <v>41346</v>
      </c>
      <c r="Z1638" s="44" t="s">
        <v>5692</v>
      </c>
      <c r="AA1638" s="16">
        <v>41346</v>
      </c>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4"/>
        <v>41436</v>
      </c>
      <c r="AF1638" s="16" t="s">
        <v>4472</v>
      </c>
      <c r="AG1638" s="16"/>
      <c r="AH1638" s="51"/>
      <c r="AI1638" s="119"/>
      <c r="AJ1638" s="119"/>
      <c r="AK1638" s="13" t="str">
        <f>VLOOKUP(B1638,SAOM!B$2:U3296,20,0)</f>
        <v>Conectado ao modem</v>
      </c>
    </row>
    <row r="1639" spans="1:37" s="17" customFormat="1" ht="15.75" customHeight="1">
      <c r="A1639" s="43">
        <v>5197</v>
      </c>
      <c r="B1639" s="35">
        <v>5197</v>
      </c>
      <c r="C1639" s="35">
        <v>5197</v>
      </c>
      <c r="D1639" s="37" t="str">
        <f>VLOOKUP(B1639,SAOM!B$2:H3296,7,0)</f>
        <v>SES-IBTE-5197</v>
      </c>
      <c r="E1639" s="15">
        <v>41253</v>
      </c>
      <c r="F1639" s="15">
        <f t="shared" si="96"/>
        <v>41298</v>
      </c>
      <c r="G1639" s="15">
        <f>VLOOKUP(B1639,SAOM!B$2:D3183,3,0)</f>
        <v>41298</v>
      </c>
      <c r="H1639" s="15">
        <f t="shared" si="95"/>
        <v>41313</v>
      </c>
      <c r="I1639" s="15" t="s">
        <v>497</v>
      </c>
      <c r="J1639" s="12" t="s">
        <v>511</v>
      </c>
      <c r="K1639" s="37" t="str">
        <f>VLOOKUP(B1639,SAOM!B$2:H3180,4,0)</f>
        <v>Aceito</v>
      </c>
      <c r="L1639" s="12" t="s">
        <v>495</v>
      </c>
      <c r="M1639" s="12" t="s">
        <v>497</v>
      </c>
      <c r="N1639" s="13" t="s">
        <v>12668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00:20:0e:10:56:60</v>
      </c>
      <c r="Y1639" s="15">
        <v>41345</v>
      </c>
      <c r="Z1639" s="44" t="s">
        <v>5692</v>
      </c>
      <c r="AA1639" s="59">
        <v>41345</v>
      </c>
      <c r="AB1639" s="32" t="e">
        <f>VLOOKUP(C1639,Relatorios!A$3:B2410,2,0)</f>
        <v>#N/A</v>
      </c>
      <c r="AC1639" s="45"/>
      <c r="AD1639" s="16" t="str">
        <f>VLOOKUP(B1639,SAOM!B$2:T3180,16,0)</f>
        <v>-</v>
      </c>
      <c r="AE1639" s="16">
        <f t="shared" si="94"/>
        <v>41435</v>
      </c>
      <c r="AF1639" s="16" t="s">
        <v>4472</v>
      </c>
      <c r="AG1639" s="16"/>
      <c r="AH1639" s="51"/>
      <c r="AI1639" s="119"/>
      <c r="AJ1639" s="119"/>
      <c r="AK1639" s="13" t="str">
        <f>VLOOKUP(B1639,SAOM!B$2:U3297,20,0)</f>
        <v>Conectado ao modem</v>
      </c>
    </row>
    <row r="1640" spans="1:37" s="61" customFormat="1" ht="15.75" customHeight="1">
      <c r="A1640" s="43">
        <v>5195</v>
      </c>
      <c r="B1640" s="35">
        <v>5195</v>
      </c>
      <c r="C1640" s="195">
        <v>5195</v>
      </c>
      <c r="D1640" s="35" t="str">
        <f>VLOOKUP(B1640,SAOM!B$2:H3297,7,0)</f>
        <v>SES-IBTE-5195</v>
      </c>
      <c r="E1640" s="28">
        <v>41253</v>
      </c>
      <c r="F1640" s="28">
        <f t="shared" si="96"/>
        <v>41298</v>
      </c>
      <c r="G1640" s="28">
        <f>VLOOKUP(B1640,SAOM!B$2:D3184,3,0)</f>
        <v>41298</v>
      </c>
      <c r="H1640" s="28">
        <f t="shared" si="95"/>
        <v>41313</v>
      </c>
      <c r="I1640" s="28" t="s">
        <v>497</v>
      </c>
      <c r="J1640" s="52" t="s">
        <v>511</v>
      </c>
      <c r="K1640" s="35" t="str">
        <f>VLOOKUP(B1640,SAOM!B$2:H3181,4,0)</f>
        <v>Aceito</v>
      </c>
      <c r="L1640" s="52" t="s">
        <v>495</v>
      </c>
      <c r="M1640" s="52" t="s">
        <v>497</v>
      </c>
      <c r="N1640" s="44" t="s">
        <v>12668</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5692</v>
      </c>
      <c r="AA1640" s="59">
        <v>41341</v>
      </c>
      <c r="AB1640" s="60" t="e">
        <f>VLOOKUP(C1640,Relatorios!A$3:B2411,2,0)</f>
        <v>#N/A</v>
      </c>
      <c r="AC1640" s="49" t="s">
        <v>16112</v>
      </c>
      <c r="AD1640" s="59" t="str">
        <f>VLOOKUP(B1640,SAOM!B$2:T3181,16,0)</f>
        <v>-</v>
      </c>
      <c r="AE1640" s="59">
        <f t="shared" si="94"/>
        <v>41431</v>
      </c>
      <c r="AF1640" s="59" t="s">
        <v>4472</v>
      </c>
      <c r="AG1640" s="59"/>
      <c r="AH1640" s="186"/>
      <c r="AI1640" s="120"/>
      <c r="AJ1640" s="120"/>
      <c r="AK1640" s="13" t="str">
        <f>VLOOKUP(B1640,SAOM!B$2:U3298,20,0)</f>
        <v>Sem terminal próximo.</v>
      </c>
    </row>
    <row r="1641" spans="1:37" s="61" customFormat="1" ht="15.75" customHeight="1">
      <c r="A1641" s="43">
        <v>5194</v>
      </c>
      <c r="B1641" s="35">
        <v>5194</v>
      </c>
      <c r="C1641" s="195">
        <v>5194</v>
      </c>
      <c r="D1641" s="35" t="str">
        <f>VLOOKUP(B1641,SAOM!B$2:H3298,7,0)</f>
        <v>SES-IBTE-5194</v>
      </c>
      <c r="E1641" s="28">
        <v>41253</v>
      </c>
      <c r="F1641" s="28">
        <f t="shared" si="96"/>
        <v>41298</v>
      </c>
      <c r="G1641" s="28">
        <v>41313</v>
      </c>
      <c r="H1641" s="28">
        <f t="shared" si="95"/>
        <v>41313</v>
      </c>
      <c r="I1641" s="28">
        <v>41299</v>
      </c>
      <c r="J1641" s="52" t="s">
        <v>511</v>
      </c>
      <c r="K1641" s="35" t="str">
        <f>VLOOKUP(B1641,SAOM!B$2:H3182,4,0)</f>
        <v>Aceito</v>
      </c>
      <c r="L1641" s="52" t="s">
        <v>495</v>
      </c>
      <c r="M1641" s="52" t="s">
        <v>497</v>
      </c>
      <c r="N1641" s="44" t="s">
        <v>12668</v>
      </c>
      <c r="O1641" s="44" t="str">
        <f>VLOOKUP(N1641,Coordenadas!B$2:C2488,2,0)</f>
        <v>CENTRO</v>
      </c>
      <c r="P1641" s="44" t="str">
        <f>VLOOKUP(N1641,Coordenadas!B$2:D2488,3,0)</f>
        <v xml:space="preserve"> 20° 1'9.96"S</v>
      </c>
      <c r="Q1641" s="44" t="str">
        <f>VLOOKUP(N1641,Coordenadas!B$2:E2488,4,0)</f>
        <v xml:space="preserve"> 44° 3'21.84"O</v>
      </c>
      <c r="R1641" s="35">
        <v>4033</v>
      </c>
      <c r="S1641" s="28">
        <v>41297</v>
      </c>
      <c r="T1641" s="58" t="str">
        <f>VLOOKUP(B1641,SAOM!B$2:M3182,9,0)</f>
        <v>Wanderson Oliveira de Souza</v>
      </c>
      <c r="U1641" s="28" t="str">
        <f>VLOOKUP(B1641,SAOM!B$2:N3182,10,0)</f>
        <v xml:space="preserve">R BELLA PETRUSCHE , Nº 621 - PALMARES B </v>
      </c>
      <c r="V1641" s="58" t="str">
        <f>VLOOKUP(B1641,SAOM!B$2:P3182,12,0)</f>
        <v>(31) 3599-3786</v>
      </c>
      <c r="W1641" s="180" t="str">
        <f>VLOOKUP(B1641,SAOM!B$2:O3182,11,0)</f>
        <v>32400-000</v>
      </c>
      <c r="X1641" s="35" t="str">
        <f>VLOOKUP(B1641,SAOM!B$2:Q3182,13,0)</f>
        <v>00:20:0e:10:56:31</v>
      </c>
      <c r="Y1641" s="28">
        <v>41345</v>
      </c>
      <c r="Z1641" s="44" t="s">
        <v>5666</v>
      </c>
      <c r="AA1641" s="59">
        <v>41346</v>
      </c>
      <c r="AB1641" s="60" t="e">
        <f>VLOOKUP(C1641,Relatorios!A$3:B2412,2,0)</f>
        <v>#N/A</v>
      </c>
      <c r="AC1641" s="49"/>
      <c r="AD1641" s="59" t="str">
        <f>VLOOKUP(B1641,SAOM!B$2:T3182,16,0)</f>
        <v>28/01/2013 14:02:58 	Ivan Santos 	  	Pendência Ativação Resolvida
25/01/2013 16:17:25 	Hernan Martins Alves 	Endereço correto é RUA BELA PETRUSCHE N° 621 - PALMARES B   	Pendência Ativação</v>
      </c>
      <c r="AE1641" s="59">
        <f t="shared" si="94"/>
        <v>41436</v>
      </c>
      <c r="AF1641" s="59" t="s">
        <v>4472</v>
      </c>
      <c r="AG1641" s="59"/>
      <c r="AH1641" s="186"/>
      <c r="AI1641" s="120"/>
      <c r="AJ1641" s="120"/>
      <c r="AK1641" s="44" t="str">
        <f>VLOOKUP(B1641,SAOM!B$2:U3299,20,0)</f>
        <v>Conectado ao modem</v>
      </c>
    </row>
    <row r="1642" spans="1:37" s="61" customFormat="1" ht="15.75" customHeight="1">
      <c r="A1642" s="43">
        <v>5193</v>
      </c>
      <c r="B1642" s="35">
        <v>5193</v>
      </c>
      <c r="C1642" s="195">
        <v>5193</v>
      </c>
      <c r="D1642" s="35" t="str">
        <f>VLOOKUP(B1642,SAOM!B$2:H3299,7,0)</f>
        <v>SES-IBTE-5193</v>
      </c>
      <c r="E1642" s="28">
        <v>41253</v>
      </c>
      <c r="F1642" s="28">
        <f t="shared" si="96"/>
        <v>41298</v>
      </c>
      <c r="G1642" s="28">
        <v>41313</v>
      </c>
      <c r="H1642" s="28">
        <f t="shared" si="95"/>
        <v>41313</v>
      </c>
      <c r="I1642" s="28">
        <v>41299</v>
      </c>
      <c r="J1642" s="52" t="s">
        <v>511</v>
      </c>
      <c r="K1642" s="35" t="str">
        <f>VLOOKUP(B1642,SAOM!B$2:H3183,4,0)</f>
        <v>Aceito</v>
      </c>
      <c r="L1642" s="52" t="s">
        <v>495</v>
      </c>
      <c r="M1642" s="52" t="s">
        <v>497</v>
      </c>
      <c r="N1642" s="44" t="s">
        <v>12668</v>
      </c>
      <c r="O1642" s="44" t="str">
        <f>VLOOKUP(N1642,Coordenadas!B$2:C2489,2,0)</f>
        <v>CENTRO</v>
      </c>
      <c r="P1642" s="44" t="str">
        <f>VLOOKUP(N1642,Coordenadas!B$2:D2489,3,0)</f>
        <v xml:space="preserve"> 20° 1'9.96"S</v>
      </c>
      <c r="Q1642" s="44" t="str">
        <f>VLOOKUP(N1642,Coordenadas!B$2:E2489,4,0)</f>
        <v xml:space="preserve"> 44° 3'21.84"O</v>
      </c>
      <c r="R1642" s="35">
        <v>4033</v>
      </c>
      <c r="S1642" s="28">
        <v>41297</v>
      </c>
      <c r="T1642" s="58" t="str">
        <f>VLOOKUP(B1642,SAOM!B$2:M3183,9,0)</f>
        <v>Priscila/Leidiane</v>
      </c>
      <c r="U1642" s="28" t="str">
        <f>VLOOKUP(B1642,SAOM!B$2:N3183,10,0)</f>
        <v xml:space="preserve">AV. MINAS GERAIS, 700 - MORADA DA SERRA </v>
      </c>
      <c r="V1642" s="58" t="str">
        <f>VLOOKUP(B1642,SAOM!B$2:P3183,12,0)</f>
        <v>(31) 3533-3730</v>
      </c>
      <c r="W1642" s="180" t="str">
        <f>VLOOKUP(B1642,SAOM!B$2:O3183,11,0)</f>
        <v>32400-000</v>
      </c>
      <c r="X1642" s="35" t="str">
        <f>VLOOKUP(B1642,SAOM!B$2:Q3183,13,0)</f>
        <v>00:20:0e:10:57:dd</v>
      </c>
      <c r="Y1642" s="28">
        <v>41344</v>
      </c>
      <c r="Z1642" s="44" t="s">
        <v>5666</v>
      </c>
      <c r="AA1642" s="59">
        <v>41345</v>
      </c>
      <c r="AB1642" s="60" t="e">
        <f>VLOOKUP(C1642,Relatorios!A$3:B2413,2,0)</f>
        <v>#N/A</v>
      </c>
      <c r="AC1642" s="49"/>
      <c r="AD1642" s="59" t="str">
        <f>VLOOKUP(B1642,SAOM!B$2:T3183,16,0)</f>
        <v>28/01/2013 14:55:33 	Ivan Santos 	Atualizado.  	Pendência Ativação Resolvida
25/01/2013 16:18:39 	Hernan Martins Alves 	Número correto da rua é 700.   	Pendência Ativação</v>
      </c>
      <c r="AE1642" s="59">
        <f t="shared" si="94"/>
        <v>41435</v>
      </c>
      <c r="AF1642" s="59" t="s">
        <v>4472</v>
      </c>
      <c r="AG1642" s="59"/>
      <c r="AH1642" s="186"/>
      <c r="AI1642" s="120"/>
      <c r="AJ1642" s="120"/>
      <c r="AK1642" s="44" t="str">
        <f>VLOOKUP(B1642,SAOM!B$2:U3300,20,0)</f>
        <v>conectado ao modem</v>
      </c>
    </row>
    <row r="1643" spans="1:37" s="17" customFormat="1" ht="15.75" customHeight="1">
      <c r="A1643" s="43">
        <v>5192</v>
      </c>
      <c r="B1643" s="35">
        <v>5192</v>
      </c>
      <c r="C1643" s="35">
        <v>5192</v>
      </c>
      <c r="D1643" s="37" t="str">
        <f>VLOOKUP(B1643,SAOM!B$2:H3300,7,0)</f>
        <v>SES-IBTE-5192</v>
      </c>
      <c r="E1643" s="15">
        <v>41253</v>
      </c>
      <c r="F1643" s="15">
        <f t="shared" si="96"/>
        <v>41298</v>
      </c>
      <c r="G1643" s="15">
        <f>VLOOKUP(B1643,SAOM!B$2:D3187,3,0)</f>
        <v>41298</v>
      </c>
      <c r="H1643" s="15">
        <f t="shared" si="95"/>
        <v>41313</v>
      </c>
      <c r="I1643" s="15" t="s">
        <v>497</v>
      </c>
      <c r="J1643" s="12" t="s">
        <v>511</v>
      </c>
      <c r="K1643" s="37" t="str">
        <f>VLOOKUP(B1643,SAOM!B$2:H3184,4,0)</f>
        <v>Aceito</v>
      </c>
      <c r="L1643" s="12" t="s">
        <v>495</v>
      </c>
      <c r="M1643" s="12" t="s">
        <v>497</v>
      </c>
      <c r="N1643" s="13" t="s">
        <v>12668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5666</v>
      </c>
      <c r="AA1643" s="16">
        <v>41341</v>
      </c>
      <c r="AB1643" s="32" t="e">
        <f>VLOOKUP(C1643,Relatorios!A$3:B2414,2,0)</f>
        <v>#N/A</v>
      </c>
      <c r="AC1643" s="45"/>
      <c r="AD1643" s="16" t="str">
        <f>VLOOKUP(B1643,SAOM!B$2:T3184,16,0)</f>
        <v>-</v>
      </c>
      <c r="AE1643" s="16">
        <f t="shared" si="94"/>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 t="shared" si="96"/>
        <v>41298</v>
      </c>
      <c r="G1644" s="28">
        <v>41313</v>
      </c>
      <c r="H1644" s="28">
        <f t="shared" si="95"/>
        <v>41313</v>
      </c>
      <c r="I1644" s="28">
        <v>41299</v>
      </c>
      <c r="J1644" s="52" t="s">
        <v>511</v>
      </c>
      <c r="K1644" s="35" t="str">
        <f>VLOOKUP(B1644,SAOM!B$2:H3185,4,0)</f>
        <v>Aceito</v>
      </c>
      <c r="L1644" s="52" t="s">
        <v>495</v>
      </c>
      <c r="M1644" s="52" t="s">
        <v>497</v>
      </c>
      <c r="N1644" s="44" t="s">
        <v>12668</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5666</v>
      </c>
      <c r="AA1644" s="59">
        <v>41339</v>
      </c>
      <c r="AB1644" s="60" t="e">
        <f>VLOOKUP(C1644,Relatorios!A$3:B2415,2,0)</f>
        <v>#N/A</v>
      </c>
      <c r="AC1644" s="49" t="s">
        <v>16112</v>
      </c>
      <c r="AD1644" s="59" t="str">
        <f>VLOOKUP(B1644,SAOM!B$2:T3185,16,0)</f>
        <v>28/01/2013 14:28:43 	Ivan Santos 	Atualizado.  	Pendência Ativação Resolvida
25/01/2013 16:19:56 	Hernan Martins Alves 	Endereço correto é RUA SÃO PEDRO, Nº 171.   	Pendência Ativação</v>
      </c>
      <c r="AE1644" s="59">
        <f t="shared" si="94"/>
        <v>41429</v>
      </c>
      <c r="AF1644" s="59" t="s">
        <v>4472</v>
      </c>
      <c r="AG1644" s="59"/>
      <c r="AH1644" s="186"/>
      <c r="AI1644" s="120"/>
      <c r="AJ1644" s="120"/>
      <c r="AK1644" s="13" t="str">
        <f>VLOOKUP(B1644,SAOM!B$2:U3302,20,0)</f>
        <v>Não vai deixar.</v>
      </c>
    </row>
    <row r="1645" spans="1:37" s="61" customFormat="1" ht="15.75" customHeight="1">
      <c r="A1645" s="43">
        <v>5189</v>
      </c>
      <c r="B1645" s="35">
        <v>5189</v>
      </c>
      <c r="C1645" s="35">
        <v>5189</v>
      </c>
      <c r="D1645" s="35" t="str">
        <f>VLOOKUP(B1645,SAOM!B$2:H3302,7,0)</f>
        <v>-</v>
      </c>
      <c r="E1645" s="28">
        <v>41253</v>
      </c>
      <c r="F1645" s="28">
        <f t="shared" si="96"/>
        <v>41298</v>
      </c>
      <c r="G1645" s="28">
        <v>41313</v>
      </c>
      <c r="H1645" s="28">
        <f t="shared" si="95"/>
        <v>41313</v>
      </c>
      <c r="I1645" s="28">
        <v>41299</v>
      </c>
      <c r="J1645" s="52" t="s">
        <v>511</v>
      </c>
      <c r="K1645" s="35" t="str">
        <f>VLOOKUP(B1645,SAOM!B$2:H3186,4,0)</f>
        <v>Agendado</v>
      </c>
      <c r="L1645" s="52" t="s">
        <v>495</v>
      </c>
      <c r="M1645" s="52" t="s">
        <v>497</v>
      </c>
      <c r="N1645" s="44" t="s">
        <v>12668</v>
      </c>
      <c r="O1645" s="44" t="str">
        <f>VLOOKUP(N1645,Coordenadas!B$2:C2492,2,0)</f>
        <v>CENTRO</v>
      </c>
      <c r="P1645" s="44" t="str">
        <f>VLOOKUP(N1645,Coordenadas!B$2:D2492,3,0)</f>
        <v xml:space="preserve"> 20° 1'9.96"S</v>
      </c>
      <c r="Q1645" s="44" t="str">
        <f>VLOOKUP(N1645,Coordenadas!B$2:E2492,4,0)</f>
        <v xml:space="preserve"> 44° 3'21.84"O</v>
      </c>
      <c r="R1645" s="35">
        <v>4033</v>
      </c>
      <c r="S1645" s="28">
        <v>41297</v>
      </c>
      <c r="T1645" s="58" t="str">
        <f>VLOOKUP(B1645,SAOM!B$2:M3186,9,0)</f>
        <v>Carolina/Raquel</v>
      </c>
      <c r="U1645" s="28" t="str">
        <f>VLOOKUP(B1645,SAOM!B$2:N3186,10,0)</f>
        <v>RUA MANTIQUEIRA, Nº 12 - JARDIM DAS ROSAS</v>
      </c>
      <c r="V1645" s="58" t="str">
        <f>VLOOKUP(B1645,SAOM!B$2:P3186,12,0)</f>
        <v>(31) 3533-6052</v>
      </c>
      <c r="W1645" s="180" t="str">
        <f>VLOOKUP(B1645,SAOM!B$2:O3186,11,0)</f>
        <v>32400-000</v>
      </c>
      <c r="X1645" s="35" t="str">
        <f>VLOOKUP(B1645,SAOM!B$2:Q3186,13,0)</f>
        <v>-</v>
      </c>
      <c r="Y1645" s="28">
        <v>41353</v>
      </c>
      <c r="Z1645" s="44" t="s">
        <v>6543</v>
      </c>
      <c r="AA1645" s="59">
        <v>41355</v>
      </c>
      <c r="AB1645" s="60" t="e">
        <f>VLOOKUP(C1645,Relatorios!A$3:B2416,2,0)</f>
        <v>#N/A</v>
      </c>
      <c r="AC1645" s="49"/>
      <c r="AD1645" s="59" t="str">
        <f>VLOOKUP(B1645,SAOM!B$2:T3186,16,0)</f>
        <v>28/01/2013 14:09:29 	Ivan Santos 	Atualizado.  	Pendência Ativação Resolvida
25/01/2013 16:21:40 	Hernan Martins Alves 	Numero correto da rua é 12.   	Pendência Ativação</v>
      </c>
      <c r="AE1645" s="59">
        <f t="shared" si="94"/>
        <v>41445</v>
      </c>
      <c r="AF1645" s="59" t="s">
        <v>4472</v>
      </c>
      <c r="AG1645" s="59"/>
      <c r="AH1645" s="186"/>
      <c r="AI1645" s="120"/>
      <c r="AJ1645" s="120"/>
      <c r="AK1645" s="44" t="str">
        <f>VLOOKUP(B1645,SAOM!B$2:U3303,20,0)</f>
        <v>-</v>
      </c>
    </row>
    <row r="1646" spans="1:37" s="17" customFormat="1" ht="15.75" customHeight="1">
      <c r="A1646" s="43">
        <v>5190</v>
      </c>
      <c r="B1646" s="35">
        <v>5190</v>
      </c>
      <c r="C1646" s="35">
        <v>5190</v>
      </c>
      <c r="D1646" s="37" t="str">
        <f>VLOOKUP(B1646,SAOM!B$2:H3303,7,0)</f>
        <v>SES-IBTE-5190</v>
      </c>
      <c r="E1646" s="15">
        <v>41253</v>
      </c>
      <c r="F1646" s="15">
        <f t="shared" si="96"/>
        <v>41298</v>
      </c>
      <c r="G1646" s="15">
        <v>41313</v>
      </c>
      <c r="H1646" s="15">
        <f t="shared" si="95"/>
        <v>41313</v>
      </c>
      <c r="I1646" s="15">
        <v>41299</v>
      </c>
      <c r="J1646" s="12" t="s">
        <v>511</v>
      </c>
      <c r="K1646" s="37" t="str">
        <f>VLOOKUP(B1646,SAOM!B$2:H3187,4,0)</f>
        <v>Aceito</v>
      </c>
      <c r="L1646" s="12" t="s">
        <v>495</v>
      </c>
      <c r="M1646" s="12" t="s">
        <v>497</v>
      </c>
      <c r="N1646" s="13" t="s">
        <v>12668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00:20:0e:10:58:26</v>
      </c>
      <c r="Y1646" s="15">
        <v>41347</v>
      </c>
      <c r="Z1646" s="44" t="s">
        <v>5666</v>
      </c>
      <c r="AA1646" s="16">
        <v>41347</v>
      </c>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4"/>
        <v>41437</v>
      </c>
      <c r="AF1646" s="16" t="s">
        <v>4472</v>
      </c>
      <c r="AG1646" s="16"/>
      <c r="AH1646" s="51"/>
      <c r="AI1646" s="119"/>
      <c r="AJ1646" s="119"/>
      <c r="AK1646" s="13" t="str">
        <f>VLOOKUP(B1646,SAOM!B$2:U3304,20,0)</f>
        <v>Conectado ao modem</v>
      </c>
    </row>
    <row r="1647" spans="1:37" s="17" customFormat="1" ht="15.75" customHeight="1">
      <c r="A1647" s="43">
        <v>5128</v>
      </c>
      <c r="B1647" s="224">
        <v>5128</v>
      </c>
      <c r="C1647" s="35">
        <v>5128</v>
      </c>
      <c r="D1647" s="37" t="str">
        <f>VLOOKUP(B1647,SAOM!B$2:H3304,7,0)</f>
        <v>-</v>
      </c>
      <c r="E1647" s="15">
        <v>41249</v>
      </c>
      <c r="F1647" s="15">
        <f t="shared" si="96"/>
        <v>41294</v>
      </c>
      <c r="G1647" s="15">
        <f>VLOOKUP(B1647,SAOM!B$2:D3191,3,0)</f>
        <v>41294</v>
      </c>
      <c r="H1647" s="15">
        <f t="shared" si="95"/>
        <v>41309</v>
      </c>
      <c r="I1647" s="15">
        <v>41306</v>
      </c>
      <c r="J1647" s="12" t="s">
        <v>756</v>
      </c>
      <c r="K1647" s="37" t="str">
        <f>VLOOKUP(B1647,SAOM!B$2:H3188,4,0)</f>
        <v>Paralisado</v>
      </c>
      <c r="L1647" s="12"/>
      <c r="M1647" s="12"/>
      <c r="N1647" s="13" t="s">
        <v>13973</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4"/>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 t="shared" si="96"/>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7043</v>
      </c>
      <c r="AA1648" s="32">
        <v>41302</v>
      </c>
      <c r="AB1648" s="32">
        <v>41302</v>
      </c>
      <c r="AC1648" s="45"/>
      <c r="AD1648" s="16" t="str">
        <f>VLOOKUP(B1648,SAOM!B$2:T3189,16,0)</f>
        <v>Mudança de endereço com a OS 3452.</v>
      </c>
      <c r="AE1648" s="16">
        <f t="shared" si="94"/>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9953</v>
      </c>
      <c r="C2" s="178">
        <f>2400-C3</f>
        <v>977</v>
      </c>
    </row>
    <row r="3" spans="2:16" ht="22.5" customHeight="1" thickBot="1">
      <c r="B3" s="163" t="s">
        <v>6856</v>
      </c>
      <c r="C3" s="178">
        <f>COUNTIF(VODANET!J5:J4973,"ACEITO")</f>
        <v>1423</v>
      </c>
      <c r="D3" s="48"/>
      <c r="E3" s="164" t="s">
        <v>7209</v>
      </c>
      <c r="F3" s="222">
        <v>5</v>
      </c>
      <c r="G3" s="48"/>
      <c r="H3" s="164" t="s">
        <v>1432</v>
      </c>
      <c r="I3" s="222">
        <f>SUM(C83:C84)</f>
        <v>1</v>
      </c>
      <c r="J3" s="164" t="s">
        <v>1667</v>
      </c>
      <c r="K3" s="222">
        <f>SUM(D84)</f>
        <v>0</v>
      </c>
      <c r="L3" s="164" t="s">
        <v>12323</v>
      </c>
      <c r="M3" s="222">
        <v>2</v>
      </c>
      <c r="O3" s="27" t="s">
        <v>8095</v>
      </c>
      <c r="P3" s="27">
        <v>4</v>
      </c>
    </row>
    <row r="5" spans="2:16" ht="16.5" customHeight="1">
      <c r="B5" s="101" t="s">
        <v>5916</v>
      </c>
      <c r="C5" s="27">
        <v>1</v>
      </c>
      <c r="E5" s="27">
        <v>2</v>
      </c>
      <c r="G5" s="27">
        <v>3</v>
      </c>
      <c r="I5" s="27">
        <v>4</v>
      </c>
      <c r="M5" s="27">
        <v>5</v>
      </c>
      <c r="N5" s="27" t="s">
        <v>5917</v>
      </c>
    </row>
    <row r="6" spans="2:16" ht="16.5" customHeight="1">
      <c r="B6" s="27" t="s">
        <v>5918</v>
      </c>
      <c r="C6" s="27">
        <v>27</v>
      </c>
      <c r="E6" s="27">
        <v>44</v>
      </c>
      <c r="G6" s="27">
        <v>52</v>
      </c>
      <c r="I6" s="27">
        <v>36</v>
      </c>
      <c r="M6" s="27">
        <v>0</v>
      </c>
      <c r="N6" s="27">
        <f>SUM(C6:M6)</f>
        <v>159</v>
      </c>
    </row>
    <row r="7" spans="2:16" ht="16.5" customHeight="1">
      <c r="B7" s="27" t="s">
        <v>5919</v>
      </c>
      <c r="C7" s="27">
        <v>21</v>
      </c>
      <c r="E7" s="27">
        <v>11</v>
      </c>
      <c r="G7" s="27">
        <v>30</v>
      </c>
      <c r="I7" s="27">
        <v>37</v>
      </c>
      <c r="M7" s="27">
        <v>15</v>
      </c>
      <c r="N7" s="27">
        <f>SUM(C7:M7)</f>
        <v>114</v>
      </c>
    </row>
    <row r="8" spans="2:16" ht="16.5" customHeight="1">
      <c r="B8" s="27" t="s">
        <v>5920</v>
      </c>
      <c r="C8" s="27" t="s">
        <v>5920</v>
      </c>
      <c r="E8" s="27" t="s">
        <v>5920</v>
      </c>
      <c r="G8" s="27" t="s">
        <v>5920</v>
      </c>
      <c r="I8" s="27" t="s">
        <v>5920</v>
      </c>
      <c r="N8" s="27" t="s">
        <v>4472</v>
      </c>
    </row>
    <row r="9" spans="2:16" ht="16.5" customHeight="1">
      <c r="B9" s="27" t="s">
        <v>5921</v>
      </c>
      <c r="C9" s="27" t="s">
        <v>5922</v>
      </c>
      <c r="E9" s="27" t="s">
        <v>5923</v>
      </c>
      <c r="G9" s="27" t="s">
        <v>5924</v>
      </c>
      <c r="I9" s="27" t="s">
        <v>5921</v>
      </c>
      <c r="N9" s="27" t="s">
        <v>4472</v>
      </c>
    </row>
    <row r="10" spans="2:16" ht="16.5" customHeight="1">
      <c r="B10" s="27" t="s">
        <v>5925</v>
      </c>
      <c r="C10" s="27">
        <v>88</v>
      </c>
      <c r="E10" s="27">
        <v>26</v>
      </c>
      <c r="G10" s="27">
        <f>SUM(C10:E10)</f>
        <v>114</v>
      </c>
      <c r="I10" s="27" t="s">
        <v>5921</v>
      </c>
      <c r="N10" s="27" t="s">
        <v>4472</v>
      </c>
    </row>
    <row r="11" spans="2:16" ht="16.5" customHeight="1">
      <c r="B11" s="27" t="s">
        <v>5926</v>
      </c>
      <c r="C11" s="27">
        <v>0</v>
      </c>
      <c r="E11" s="27">
        <v>0</v>
      </c>
      <c r="G11" s="27">
        <f>SUM(C11:E11)</f>
        <v>0</v>
      </c>
      <c r="I11" s="27" t="s">
        <v>5921</v>
      </c>
      <c r="N11" s="27" t="s">
        <v>4472</v>
      </c>
    </row>
    <row r="12" spans="2:16" ht="16.5" customHeight="1">
      <c r="B12" s="27" t="s">
        <v>5927</v>
      </c>
      <c r="C12" s="27">
        <v>0</v>
      </c>
      <c r="E12" s="27">
        <v>0</v>
      </c>
      <c r="G12" s="27">
        <f>SUM(C12:E12)</f>
        <v>0</v>
      </c>
    </row>
    <row r="15" spans="2:16" ht="16.5" customHeight="1">
      <c r="B15" s="101" t="s">
        <v>6027</v>
      </c>
      <c r="C15" s="27">
        <v>1</v>
      </c>
      <c r="D15" s="27">
        <v>2</v>
      </c>
      <c r="E15" s="27">
        <v>3</v>
      </c>
      <c r="F15" s="27">
        <v>4</v>
      </c>
      <c r="G15" s="27">
        <v>5</v>
      </c>
      <c r="H15" s="1" t="s">
        <v>5917</v>
      </c>
    </row>
    <row r="16" spans="2:16" ht="16.5" customHeight="1">
      <c r="B16" s="27" t="s">
        <v>5918</v>
      </c>
      <c r="C16" s="27">
        <v>40</v>
      </c>
      <c r="D16" s="27">
        <v>40</v>
      </c>
      <c r="E16" s="27">
        <v>40</v>
      </c>
      <c r="F16" s="27">
        <v>40</v>
      </c>
      <c r="G16" s="27">
        <v>40</v>
      </c>
      <c r="H16" s="27">
        <v>200</v>
      </c>
    </row>
    <row r="17" spans="2:14" ht="16.5" customHeight="1">
      <c r="B17" s="27" t="s">
        <v>5919</v>
      </c>
      <c r="C17" s="27">
        <v>56</v>
      </c>
      <c r="D17" s="27">
        <v>41</v>
      </c>
      <c r="E17" s="27">
        <v>57</v>
      </c>
      <c r="F17" s="27">
        <v>21</v>
      </c>
      <c r="G17" s="27">
        <v>22</v>
      </c>
      <c r="H17" s="27">
        <f>SUM(C17:G17)</f>
        <v>197</v>
      </c>
    </row>
    <row r="18" spans="2:14" ht="16.5" customHeight="1">
      <c r="B18" s="27" t="s">
        <v>5920</v>
      </c>
      <c r="C18" s="27" t="s">
        <v>5920</v>
      </c>
      <c r="E18" s="27" t="s">
        <v>5920</v>
      </c>
      <c r="G18" s="27" t="s">
        <v>5920</v>
      </c>
      <c r="I18" s="27" t="s">
        <v>5920</v>
      </c>
      <c r="N18" s="27" t="s">
        <v>4472</v>
      </c>
    </row>
    <row r="19" spans="2:14" ht="16.5" customHeight="1">
      <c r="B19" s="27" t="s">
        <v>5921</v>
      </c>
      <c r="C19" s="27" t="s">
        <v>5922</v>
      </c>
      <c r="E19" s="27" t="s">
        <v>5923</v>
      </c>
      <c r="G19" s="27" t="s">
        <v>5924</v>
      </c>
      <c r="I19" s="27" t="s">
        <v>5921</v>
      </c>
      <c r="N19" s="27" t="s">
        <v>4472</v>
      </c>
    </row>
    <row r="20" spans="2:14" ht="16.5" customHeight="1">
      <c r="B20" s="27" t="s">
        <v>5925</v>
      </c>
      <c r="C20" s="27">
        <v>171</v>
      </c>
      <c r="E20" s="27">
        <v>26</v>
      </c>
      <c r="G20" s="27">
        <f>SUM(C20:E20)</f>
        <v>197</v>
      </c>
      <c r="I20" s="27" t="s">
        <v>5921</v>
      </c>
      <c r="N20" s="27" t="s">
        <v>4472</v>
      </c>
    </row>
    <row r="21" spans="2:14" ht="16.5" customHeight="1">
      <c r="B21" s="27" t="s">
        <v>5926</v>
      </c>
      <c r="C21" s="27">
        <v>1</v>
      </c>
      <c r="E21" s="27">
        <v>0</v>
      </c>
      <c r="G21" s="27">
        <f>SUM(C21:E21)</f>
        <v>1</v>
      </c>
      <c r="I21" s="27" t="s">
        <v>5921</v>
      </c>
      <c r="N21" s="27" t="s">
        <v>4472</v>
      </c>
    </row>
    <row r="22" spans="2:14" ht="16.5" customHeight="1">
      <c r="B22" s="27" t="s">
        <v>5927</v>
      </c>
      <c r="C22" s="27">
        <v>5</v>
      </c>
      <c r="E22" s="27">
        <v>0</v>
      </c>
      <c r="G22" s="27">
        <f>SUM(C22:E22)</f>
        <v>5</v>
      </c>
    </row>
    <row r="23" spans="2:14" ht="16.5" customHeight="1">
      <c r="E23" s="27" t="s">
        <v>5917</v>
      </c>
      <c r="G23" s="27">
        <f>SUM(G20:G22)</f>
        <v>203</v>
      </c>
    </row>
    <row r="25" spans="2:14" ht="16.5" customHeight="1" thickBot="1"/>
    <row r="26" spans="2:14" ht="22.5" customHeight="1" thickBot="1">
      <c r="B26" s="134" t="s">
        <v>6027</v>
      </c>
      <c r="C26" s="135">
        <v>41122</v>
      </c>
      <c r="D26" s="136">
        <v>41124</v>
      </c>
      <c r="E26" s="135">
        <v>41127</v>
      </c>
      <c r="F26" s="136">
        <v>41131</v>
      </c>
      <c r="G26" s="135">
        <v>41134</v>
      </c>
      <c r="H26" s="136">
        <v>41138</v>
      </c>
      <c r="I26" s="135">
        <v>41141</v>
      </c>
      <c r="J26" s="136">
        <v>41145</v>
      </c>
      <c r="K26" s="135">
        <v>41148</v>
      </c>
      <c r="L26" s="136">
        <v>41152</v>
      </c>
      <c r="M26" s="134" t="s">
        <v>5917</v>
      </c>
    </row>
    <row r="27" spans="2:14" ht="16.5" customHeight="1">
      <c r="B27" s="132" t="s">
        <v>5918</v>
      </c>
      <c r="C27" s="266">
        <v>40</v>
      </c>
      <c r="D27" s="267"/>
      <c r="E27" s="266">
        <v>40</v>
      </c>
      <c r="F27" s="267"/>
      <c r="G27" s="266">
        <v>40</v>
      </c>
      <c r="H27" s="267"/>
      <c r="I27" s="266">
        <v>40</v>
      </c>
      <c r="J27" s="267"/>
      <c r="K27" s="266">
        <v>40</v>
      </c>
      <c r="L27" s="267"/>
      <c r="M27" s="138">
        <f>SUM(C27:L27)</f>
        <v>200</v>
      </c>
    </row>
    <row r="28" spans="2:14" ht="16.5" customHeight="1">
      <c r="B28" s="132" t="s">
        <v>5919</v>
      </c>
      <c r="C28" s="266">
        <f>COUNTIFS(VODANET!$AA$5:$AA$4973,"&gt;="&amp;Mensal!C26,VODANET!$AA$5:$AA$4973,"&lt;="&amp;Mensal!D26)</f>
        <v>56</v>
      </c>
      <c r="D28" s="267"/>
      <c r="E28" s="266">
        <f>COUNTIFS(VODANET!$AA$5:$AA$4973,"&gt;="&amp;Mensal!E26,VODANET!$AA$5:$AA$4973,"&lt;="&amp;Mensal!F26)</f>
        <v>41</v>
      </c>
      <c r="F28" s="267"/>
      <c r="G28" s="266">
        <f>COUNTIFS(VODANET!$AA$5:$AA$4973,"&gt;="&amp;Mensal!G26,VODANET!$AA$5:$AA$4973,"&lt;="&amp;Mensal!H26)</f>
        <v>57</v>
      </c>
      <c r="H28" s="267"/>
      <c r="I28" s="266">
        <f>COUNTIFS(VODANET!$AA$5:$AA$4973,"&gt;="&amp;Mensal!I26,VODANET!$AA$5:$AA$4973,"&lt;="&amp;Mensal!J26)</f>
        <v>21</v>
      </c>
      <c r="J28" s="267"/>
      <c r="K28" s="266">
        <f>COUNTIFS(VODANET!$AA$5:$AA$4973,"&gt;="&amp;Mensal!K26,VODANET!$AA$5:$AA$4973,"&lt;="&amp;Mensal!L26)</f>
        <v>21</v>
      </c>
      <c r="L28" s="267"/>
      <c r="M28" s="138">
        <f>SUM(C28:L28)</f>
        <v>196</v>
      </c>
    </row>
    <row r="29" spans="2:14" ht="16.5" customHeight="1" thickBot="1">
      <c r="B29" s="133" t="s">
        <v>7207</v>
      </c>
      <c r="C29" s="268">
        <v>0</v>
      </c>
      <c r="D29" s="269"/>
      <c r="E29" s="268">
        <v>0</v>
      </c>
      <c r="F29" s="269"/>
      <c r="G29" s="268">
        <v>0</v>
      </c>
      <c r="H29" s="269"/>
      <c r="I29" s="268">
        <v>0</v>
      </c>
      <c r="J29" s="269"/>
      <c r="K29" s="268">
        <v>6</v>
      </c>
      <c r="L29" s="269"/>
      <c r="M29" s="139"/>
    </row>
    <row r="30" spans="2:14" ht="16.5" customHeight="1" thickBot="1">
      <c r="B30" s="27" t="s">
        <v>5920</v>
      </c>
      <c r="C30" s="27" t="s">
        <v>5920</v>
      </c>
      <c r="E30" s="27" t="s">
        <v>5920</v>
      </c>
      <c r="G30" s="27" t="s">
        <v>5920</v>
      </c>
      <c r="I30" s="27" t="s">
        <v>5920</v>
      </c>
    </row>
    <row r="31" spans="2:14" ht="16.5" customHeight="1" thickBot="1">
      <c r="B31" s="27" t="s">
        <v>5921</v>
      </c>
      <c r="C31" s="166" t="s">
        <v>5922</v>
      </c>
      <c r="D31" s="166" t="s">
        <v>5923</v>
      </c>
      <c r="E31" s="166" t="s">
        <v>5924</v>
      </c>
      <c r="I31" s="27" t="s">
        <v>5921</v>
      </c>
    </row>
    <row r="32" spans="2:14" ht="16.5" customHeight="1" thickBot="1">
      <c r="B32" s="165" t="s">
        <v>5925</v>
      </c>
      <c r="C32" s="168">
        <f>COUNTIFS(VODANET!$AA$5:$AA$4973,"&gt;="&amp;Mensal!$C$26,VODANET!$AA$5:$AA$4973,"&lt;="&amp;Mensal!$L$26,VODANET!$L$5:$L$4973,"LIDER")</f>
        <v>171</v>
      </c>
      <c r="D32" s="169">
        <f>COUNTIFS(VODANET!$AA$5:$AA$4973,"&gt;="&amp;Mensal!$C$26,VODANET!$AA$5:$AA$4973,"&lt;="&amp;Mensal!$L$26,VODANET!$L$5:$L$4973,"VODANET")</f>
        <v>25</v>
      </c>
      <c r="E32" s="175">
        <f>SUM(C32:D32)</f>
        <v>196</v>
      </c>
      <c r="I32" s="27" t="s">
        <v>5921</v>
      </c>
    </row>
    <row r="33" spans="2:11" ht="16.5" customHeight="1" thickBot="1">
      <c r="B33" s="165" t="s">
        <v>5926</v>
      </c>
      <c r="C33" s="170">
        <f>COUNTIFS(VODANET!$L$5:$L$4973,"LIDER",VODANET!$J$5:$J$4973,"A ACEITAR")</f>
        <v>1</v>
      </c>
      <c r="D33" s="167">
        <f>COUNTIFS(VODANET!$L$5:$L$4973,"VODANET",VODANET!$J$5:$J$4973,"A ACEITAR")</f>
        <v>0</v>
      </c>
      <c r="E33" s="176">
        <f>SUM(C33:D33)</f>
        <v>1</v>
      </c>
      <c r="I33" s="27" t="s">
        <v>5921</v>
      </c>
    </row>
    <row r="34" spans="2:11" ht="16.5" customHeight="1" thickBot="1">
      <c r="B34" s="165" t="s">
        <v>5927</v>
      </c>
      <c r="C34" s="171">
        <f>COUNTIFS(VODANET!$L$5:$L$4973,"LIDER",VODANET!$J$5:$J$4973,"EM ANDAMENTO")</f>
        <v>0</v>
      </c>
      <c r="D34" s="172">
        <f>COUNTIFS(VODANET!$L$5:$L$4973,"VODANET",VODANET!$J$5:$J$4973,"EM ANDAMENTO")</f>
        <v>0</v>
      </c>
      <c r="E34" s="177">
        <f>SUM(C34:D34)</f>
        <v>0</v>
      </c>
    </row>
    <row r="35" spans="2:11" ht="16.5" customHeight="1" thickBot="1">
      <c r="C35" s="1"/>
      <c r="D35" s="173" t="s">
        <v>5917</v>
      </c>
      <c r="E35" s="174">
        <f>SUM(E32:E34)</f>
        <v>197</v>
      </c>
    </row>
    <row r="36" spans="2:11" ht="16.5" customHeight="1" thickBot="1"/>
    <row r="37" spans="2:11" ht="16.5" customHeight="1" thickBot="1">
      <c r="B37" s="163" t="s">
        <v>6856</v>
      </c>
      <c r="C37" s="178">
        <f>C3</f>
        <v>1423</v>
      </c>
    </row>
    <row r="38" spans="2:11" ht="24.75" customHeight="1" thickBot="1">
      <c r="B38" s="134" t="s">
        <v>7022</v>
      </c>
      <c r="C38" s="135">
        <v>41155</v>
      </c>
      <c r="D38" s="136">
        <v>41159</v>
      </c>
      <c r="E38" s="135">
        <v>41162</v>
      </c>
      <c r="F38" s="136">
        <v>41166</v>
      </c>
      <c r="G38" s="135">
        <v>41169</v>
      </c>
      <c r="H38" s="136">
        <v>41173</v>
      </c>
      <c r="I38" s="135">
        <v>41176</v>
      </c>
      <c r="J38" s="136">
        <v>41180</v>
      </c>
      <c r="K38" s="137" t="s">
        <v>5917</v>
      </c>
    </row>
    <row r="39" spans="2:11" ht="16.5" customHeight="1">
      <c r="B39" s="132" t="s">
        <v>5918</v>
      </c>
      <c r="C39" s="266">
        <v>18</v>
      </c>
      <c r="D39" s="267"/>
      <c r="E39" s="266">
        <v>58</v>
      </c>
      <c r="F39" s="267"/>
      <c r="G39" s="266">
        <v>58</v>
      </c>
      <c r="H39" s="267"/>
      <c r="I39" s="266">
        <v>56</v>
      </c>
      <c r="J39" s="267"/>
      <c r="K39" s="138">
        <f>SUM(C39:J39)</f>
        <v>190</v>
      </c>
    </row>
    <row r="40" spans="2:11" ht="16.5" customHeight="1">
      <c r="B40" s="132" t="s">
        <v>5919</v>
      </c>
      <c r="C40" s="266">
        <f>COUNTIFS(VODANET!$AA$5:$AA$4973,"&gt;="&amp;Mensal!C38,VODANET!$AA$5:$AA$4973,"&lt;="&amp;Mensal!D38)</f>
        <v>14</v>
      </c>
      <c r="D40" s="267"/>
      <c r="E40" s="266">
        <f>COUNTIFS(VODANET!$AA$5:$AA$4973,"&gt;="&amp;Mensal!E38,VODANET!$AA$5:$AA$4973,"&lt;="&amp;Mensal!F38)</f>
        <v>26</v>
      </c>
      <c r="F40" s="267"/>
      <c r="G40" s="266">
        <f>COUNTIFS(VODANET!$AA$5:$AA$4973,"&gt;="&amp;Mensal!G38,VODANET!$AA$5:$AA$4973,"&lt;="&amp;Mensal!H38)</f>
        <v>68</v>
      </c>
      <c r="H40" s="267"/>
      <c r="I40" s="266">
        <f>COUNTIFS(VODANET!$AA$5:$AA$4973,"&gt;="&amp;Mensal!I38,VODANET!$AA$5:$AA$4973,"&lt;="&amp;Mensal!J38)</f>
        <v>33</v>
      </c>
      <c r="J40" s="267"/>
      <c r="K40" s="138">
        <f>SUM(C40:J40)</f>
        <v>141</v>
      </c>
    </row>
    <row r="41" spans="2:11" ht="16.5" customHeight="1" thickBot="1">
      <c r="B41" s="133" t="s">
        <v>7207</v>
      </c>
      <c r="C41" s="268">
        <v>7</v>
      </c>
      <c r="D41" s="269"/>
      <c r="E41" s="268">
        <v>16</v>
      </c>
      <c r="F41" s="269"/>
      <c r="G41" s="268">
        <v>6</v>
      </c>
      <c r="H41" s="269"/>
      <c r="I41" s="268">
        <v>15</v>
      </c>
      <c r="J41" s="269"/>
      <c r="K41" s="139"/>
    </row>
    <row r="42" spans="2:11" ht="16.5" customHeight="1" thickBot="1">
      <c r="B42" s="27" t="s">
        <v>5920</v>
      </c>
      <c r="C42" s="27" t="s">
        <v>5920</v>
      </c>
      <c r="E42" s="27" t="s">
        <v>5920</v>
      </c>
      <c r="G42" s="27" t="s">
        <v>5920</v>
      </c>
      <c r="I42" s="27" t="s">
        <v>5920</v>
      </c>
    </row>
    <row r="43" spans="2:11" ht="16.5" customHeight="1" thickBot="1">
      <c r="B43" s="27" t="s">
        <v>5921</v>
      </c>
      <c r="C43" s="166" t="s">
        <v>5922</v>
      </c>
      <c r="D43" s="166" t="s">
        <v>5923</v>
      </c>
      <c r="E43" s="166" t="s">
        <v>5924</v>
      </c>
      <c r="I43" s="27" t="s">
        <v>5921</v>
      </c>
    </row>
    <row r="44" spans="2:11" ht="16.5" customHeight="1" thickBot="1">
      <c r="B44" s="165" t="s">
        <v>5925</v>
      </c>
      <c r="C44" s="168">
        <f>COUNTIFS(VODANET!$AA$5:$AA$4973,"&gt;="&amp;Mensal!$C$38,VODANET!$AA$5:$AA$4973,"&lt;="&amp;Mensal!$J$38,VODANET!$L$5:$L$4973,"LIDER")</f>
        <v>128</v>
      </c>
      <c r="D44" s="169">
        <f>COUNTIFS(VODANET!$AA$5:$AA$4973,"&gt;="&amp;Mensal!$C$38,VODANET!$AA$5:$AA$4973,"&lt;="&amp;Mensal!$J$38,VODANET!$L$5:$L$4973,"VODANET")</f>
        <v>13</v>
      </c>
      <c r="E44" s="175">
        <f>SUM(C44:D44)</f>
        <v>141</v>
      </c>
      <c r="I44" s="27" t="s">
        <v>5921</v>
      </c>
    </row>
    <row r="45" spans="2:11" ht="16.5" customHeight="1" thickBot="1">
      <c r="B45" s="165" t="s">
        <v>5926</v>
      </c>
      <c r="C45" s="170">
        <f>COUNTIFS(VODANET!$L$5:$L$4973,"LIDER",VODANET!$J$5:$J$4973,"A ACEITAR")</f>
        <v>1</v>
      </c>
      <c r="D45" s="167">
        <f>COUNTIFS(VODANET!$L$5:$L$4973,"VODANET",VODANET!$J$5:$J$4973,"A ACEITAR")</f>
        <v>0</v>
      </c>
      <c r="E45" s="176">
        <f>SUM(C45:D45)</f>
        <v>1</v>
      </c>
      <c r="I45" s="27" t="s">
        <v>5921</v>
      </c>
    </row>
    <row r="46" spans="2:11" ht="16.5" customHeight="1" thickBot="1">
      <c r="B46" s="165" t="s">
        <v>5927</v>
      </c>
      <c r="C46" s="171">
        <f>COUNTIFS(VODANET!$L$5:$L$4973,"LIDER",VODANET!$J$5:$J$4973,"EM ANDAMENTO")</f>
        <v>0</v>
      </c>
      <c r="D46" s="172">
        <f>COUNTIFS(VODANET!$L$5:$L$4973,"VODANET",VODANET!$J$5:$J$4973,"EM ANDAMENTO")</f>
        <v>0</v>
      </c>
      <c r="E46" s="177">
        <f>SUM(C46:D46)</f>
        <v>0</v>
      </c>
    </row>
    <row r="47" spans="2:11" ht="16.5" customHeight="1" thickBot="1">
      <c r="C47" s="1"/>
      <c r="D47" s="173" t="s">
        <v>5917</v>
      </c>
      <c r="E47" s="174">
        <f>SUM(E44:E46)</f>
        <v>142</v>
      </c>
    </row>
    <row r="49" spans="2:13" ht="16.5" customHeight="1" thickBot="1"/>
    <row r="50" spans="2:13" ht="16.5" customHeight="1" thickBot="1">
      <c r="B50" s="163" t="s">
        <v>6856</v>
      </c>
      <c r="C50" s="178">
        <f>C3</f>
        <v>1423</v>
      </c>
    </row>
    <row r="51" spans="2:13" ht="16.5" customHeight="1" thickBot="1">
      <c r="B51" s="134" t="s">
        <v>7023</v>
      </c>
      <c r="C51" s="135">
        <v>41183</v>
      </c>
      <c r="D51" s="136">
        <v>41187</v>
      </c>
      <c r="E51" s="135">
        <v>41190</v>
      </c>
      <c r="F51" s="136">
        <v>41194</v>
      </c>
      <c r="G51" s="135">
        <v>41197</v>
      </c>
      <c r="H51" s="136">
        <v>41201</v>
      </c>
      <c r="I51" s="135">
        <v>41204</v>
      </c>
      <c r="J51" s="136">
        <v>41208</v>
      </c>
      <c r="K51" s="135">
        <v>41211</v>
      </c>
      <c r="L51" s="136">
        <v>41213</v>
      </c>
      <c r="M51" s="137" t="s">
        <v>5917</v>
      </c>
    </row>
    <row r="52" spans="2:13" ht="16.5" customHeight="1">
      <c r="B52" s="132" t="s">
        <v>5918</v>
      </c>
      <c r="C52" s="266">
        <v>50</v>
      </c>
      <c r="D52" s="267"/>
      <c r="E52" s="266">
        <v>20</v>
      </c>
      <c r="F52" s="267"/>
      <c r="G52" s="266">
        <v>20</v>
      </c>
      <c r="H52" s="267"/>
      <c r="I52" s="266">
        <v>90</v>
      </c>
      <c r="J52" s="267"/>
      <c r="K52" s="266">
        <v>10</v>
      </c>
      <c r="L52" s="267"/>
      <c r="M52" s="138">
        <f>SUM(C52:L52)</f>
        <v>190</v>
      </c>
    </row>
    <row r="53" spans="2:13" ht="16.5" customHeight="1">
      <c r="B53" s="132" t="s">
        <v>5919</v>
      </c>
      <c r="C53" s="266">
        <f>COUNTIFS(VODANET!$AA$5:$AA$4973,"&gt;="&amp;Mensal!C51,VODANET!$AA$5:$AA$4973,"&lt;="&amp;Mensal!D51)</f>
        <v>29</v>
      </c>
      <c r="D53" s="267"/>
      <c r="E53" s="266">
        <f>COUNTIFS(VODANET!$AA$5:$AA$4973,"&gt;="&amp;Mensal!E51,VODANET!$AA$5:$AA$4973,"&lt;="&amp;Mensal!F51)</f>
        <v>12</v>
      </c>
      <c r="F53" s="267"/>
      <c r="G53" s="266">
        <f>COUNTIFS(VODANET!$AA$5:$AA$4973,"&gt;="&amp;Mensal!G51,VODANET!$AA$5:$AA$4973,"&lt;="&amp;Mensal!H51)</f>
        <v>17</v>
      </c>
      <c r="H53" s="267"/>
      <c r="I53" s="266">
        <f>COUNTIFS(VODANET!$AA$5:$AA$4973,"&gt;="&amp;Mensal!I51,VODANET!$AA$5:$AA$4973,"&lt;="&amp;Mensal!J51)</f>
        <v>33</v>
      </c>
      <c r="J53" s="267"/>
      <c r="K53" s="266">
        <f>COUNTIFS(VODANET!$AA$5:$AA$4973,"&gt;="&amp;Mensal!K51,VODANET!$AA$5:$AA$4973,"&lt;="&amp;Mensal!L51)</f>
        <v>22</v>
      </c>
      <c r="L53" s="267"/>
      <c r="M53" s="138">
        <f>SUM(C53:L53)</f>
        <v>113</v>
      </c>
    </row>
    <row r="54" spans="2:13" ht="16.5" customHeight="1" thickBot="1">
      <c r="B54" s="133" t="s">
        <v>7207</v>
      </c>
      <c r="C54" s="268">
        <v>3</v>
      </c>
      <c r="D54" s="269"/>
      <c r="E54" s="268">
        <v>7</v>
      </c>
      <c r="F54" s="269"/>
      <c r="G54" s="268">
        <v>6</v>
      </c>
      <c r="H54" s="269"/>
      <c r="I54" s="268">
        <v>0</v>
      </c>
      <c r="J54" s="269"/>
      <c r="K54" s="268">
        <v>0</v>
      </c>
      <c r="L54" s="269"/>
      <c r="M54" s="139"/>
    </row>
    <row r="55" spans="2:13" ht="16.5" customHeight="1" thickBot="1">
      <c r="B55" s="27" t="s">
        <v>5920</v>
      </c>
      <c r="C55" s="27" t="s">
        <v>5920</v>
      </c>
      <c r="E55" s="27" t="s">
        <v>5920</v>
      </c>
      <c r="G55" s="27" t="s">
        <v>5920</v>
      </c>
      <c r="I55" s="27" t="s">
        <v>5920</v>
      </c>
    </row>
    <row r="56" spans="2:13" ht="16.5" customHeight="1" thickBot="1">
      <c r="B56" s="27" t="s">
        <v>5921</v>
      </c>
      <c r="C56" s="166" t="s">
        <v>5922</v>
      </c>
      <c r="D56" s="166" t="s">
        <v>5923</v>
      </c>
      <c r="E56" s="166" t="s">
        <v>5924</v>
      </c>
      <c r="I56" s="27" t="s">
        <v>5921</v>
      </c>
    </row>
    <row r="57" spans="2:13" ht="16.5" customHeight="1" thickBot="1">
      <c r="B57" s="165" t="s">
        <v>5925</v>
      </c>
      <c r="C57" s="168">
        <f>COUNTIFS(VODANET!$AA$5:$AA$4973,"&gt;="&amp;Mensal!$C$51,VODANET!$AA$5:$AA$4973,"&lt;="&amp;Mensal!$L$51,VODANET!$L$5:$L$4973,"LIDER")</f>
        <v>100</v>
      </c>
      <c r="D57" s="169">
        <f>COUNTIFS(VODANET!$AA$5:$AA$4973,"&gt;="&amp;C51,VODANET!$AA$5:$AA$4973,"&lt;="&amp;L51,VODANET!$L$5:$L$4973,"VODANET")</f>
        <v>13</v>
      </c>
      <c r="E57" s="175">
        <f>SUM(C57:D57)</f>
        <v>113</v>
      </c>
      <c r="I57" s="27" t="s">
        <v>5921</v>
      </c>
    </row>
    <row r="58" spans="2:13" ht="16.5" customHeight="1" thickBot="1">
      <c r="B58" s="165" t="s">
        <v>5926</v>
      </c>
      <c r="C58" s="170">
        <f>COUNTIFS(VODANET!$L$5:$L$4973,"LIDER",VODANET!$J$5:$J$4973,"A ACEITAR")</f>
        <v>1</v>
      </c>
      <c r="D58" s="167">
        <f>COUNTIFS(VODANET!$L$5:$L$4973,"VODANET",VODANET!$J$5:$J$4973,"A ACEITAR")</f>
        <v>0</v>
      </c>
      <c r="E58" s="176">
        <f>SUM(C58:D58)</f>
        <v>1</v>
      </c>
      <c r="I58" s="27" t="s">
        <v>5921</v>
      </c>
    </row>
    <row r="59" spans="2:13" ht="16.5" customHeight="1" thickBot="1">
      <c r="B59" s="165" t="s">
        <v>5927</v>
      </c>
      <c r="C59" s="171">
        <f>COUNTIFS(VODANET!$L$5:$L$4973,"LIDER",VODANET!$J$5:$J$4973,"EM ANDAMENTO")</f>
        <v>0</v>
      </c>
      <c r="D59" s="172">
        <f>COUNTIFS(VODANET!$L$5:$L$4973,"VODANET",VODANET!$J$5:$J$4973,"EM ANDAMENTO")</f>
        <v>0</v>
      </c>
      <c r="E59" s="177">
        <f>SUM(C59:D59)</f>
        <v>0</v>
      </c>
    </row>
    <row r="60" spans="2:13" ht="16.5" customHeight="1" thickBot="1">
      <c r="C60" s="1"/>
      <c r="D60" s="173" t="s">
        <v>5917</v>
      </c>
      <c r="E60" s="174">
        <f>SUM(E57:E59)</f>
        <v>114</v>
      </c>
    </row>
    <row r="61" spans="2:13" ht="16.5" customHeight="1" thickBot="1"/>
    <row r="62" spans="2:13" ht="16.5" customHeight="1" thickBot="1">
      <c r="B62" s="163" t="s">
        <v>6856</v>
      </c>
      <c r="C62" s="178">
        <f>C3</f>
        <v>1423</v>
      </c>
    </row>
    <row r="63" spans="2:13" ht="16.5" customHeight="1" thickBot="1">
      <c r="B63" s="134" t="s">
        <v>9405</v>
      </c>
      <c r="C63" s="135">
        <v>41214</v>
      </c>
      <c r="D63" s="136">
        <v>41216</v>
      </c>
      <c r="E63" s="135">
        <v>41218</v>
      </c>
      <c r="F63" s="136">
        <v>41222</v>
      </c>
      <c r="G63" s="135">
        <v>41225</v>
      </c>
      <c r="H63" s="136">
        <v>41229</v>
      </c>
      <c r="I63" s="135">
        <v>41232</v>
      </c>
      <c r="J63" s="136">
        <v>41236</v>
      </c>
      <c r="K63" s="135">
        <v>41239</v>
      </c>
      <c r="L63" s="136">
        <v>41243</v>
      </c>
      <c r="M63" s="137" t="s">
        <v>5917</v>
      </c>
    </row>
    <row r="64" spans="2:13" ht="16.5" customHeight="1">
      <c r="B64" s="132" t="s">
        <v>5918</v>
      </c>
      <c r="C64" s="266">
        <v>0</v>
      </c>
      <c r="D64" s="267"/>
      <c r="E64" s="266">
        <v>40</v>
      </c>
      <c r="F64" s="267"/>
      <c r="G64" s="266">
        <v>30</v>
      </c>
      <c r="H64" s="267"/>
      <c r="I64" s="266">
        <v>50</v>
      </c>
      <c r="J64" s="267"/>
      <c r="K64" s="266">
        <v>80</v>
      </c>
      <c r="L64" s="267"/>
      <c r="M64" s="138">
        <f>SUM(C64:L64)</f>
        <v>200</v>
      </c>
    </row>
    <row r="65" spans="2:13" ht="16.5" customHeight="1">
      <c r="B65" s="132" t="s">
        <v>5919</v>
      </c>
      <c r="C65" s="266">
        <f>COUNTIFS(VODANET!$AA$5:$AA$4973,"&gt;="&amp;Mensal!C63,VODANET!$AA$5:$AA$4973,"&lt;="&amp;Mensal!D63)</f>
        <v>0</v>
      </c>
      <c r="D65" s="267"/>
      <c r="E65" s="266">
        <f>COUNTIFS(VODANET!$AA$5:$AA$4973,"&gt;="&amp;Mensal!E63,VODANET!$AA$5:$AA$4973,"&lt;="&amp;Mensal!F63)</f>
        <v>33</v>
      </c>
      <c r="F65" s="267"/>
      <c r="G65" s="266">
        <f>COUNTIFS(VODANET!$AA$5:$AA$4973,"&gt;="&amp;Mensal!G63,VODANET!$AA$5:$AA$4973,"&lt;="&amp;Mensal!H63)</f>
        <v>6</v>
      </c>
      <c r="H65" s="267"/>
      <c r="I65" s="266">
        <f>COUNTIFS(VODANET!$AA$5:$AA$4973,"&gt;="&amp;Mensal!I63,VODANET!$AA$5:$AA$4973,"&lt;="&amp;Mensal!J63)</f>
        <v>56</v>
      </c>
      <c r="J65" s="267"/>
      <c r="K65" s="266">
        <f>COUNTIFS(VODANET!$AA$5:$AA$4973,"&gt;="&amp;Mensal!K63,VODANET!$AA$5:$AA$4973,"&lt;="&amp;Mensal!L63)</f>
        <v>43</v>
      </c>
      <c r="L65" s="267"/>
      <c r="M65" s="138">
        <f>SUM(C65:L65)</f>
        <v>138</v>
      </c>
    </row>
    <row r="66" spans="2:13" ht="16.5" customHeight="1" thickBot="1">
      <c r="B66" s="133" t="s">
        <v>7207</v>
      </c>
      <c r="C66" s="268">
        <v>8</v>
      </c>
      <c r="D66" s="269"/>
      <c r="E66" s="268">
        <v>0</v>
      </c>
      <c r="F66" s="269"/>
      <c r="G66" s="268">
        <v>6</v>
      </c>
      <c r="H66" s="269"/>
      <c r="I66" s="268">
        <v>10</v>
      </c>
      <c r="J66" s="269"/>
      <c r="K66" s="268">
        <v>8</v>
      </c>
      <c r="L66" s="269"/>
      <c r="M66" s="139"/>
    </row>
    <row r="67" spans="2:13" ht="16.5" customHeight="1" thickBot="1">
      <c r="B67" s="27" t="s">
        <v>5920</v>
      </c>
      <c r="C67" s="27" t="s">
        <v>5920</v>
      </c>
      <c r="E67" s="27" t="s">
        <v>5920</v>
      </c>
      <c r="G67" s="27" t="s">
        <v>5920</v>
      </c>
      <c r="I67" s="27" t="s">
        <v>5920</v>
      </c>
    </row>
    <row r="68" spans="2:13" ht="16.5" customHeight="1" thickBot="1">
      <c r="B68" s="27" t="s">
        <v>5921</v>
      </c>
      <c r="C68" s="166" t="s">
        <v>5922</v>
      </c>
      <c r="D68" s="166" t="s">
        <v>5923</v>
      </c>
      <c r="E68" s="166" t="s">
        <v>5924</v>
      </c>
      <c r="I68" s="27" t="s">
        <v>5921</v>
      </c>
    </row>
    <row r="69" spans="2:13" ht="16.5" customHeight="1" thickBot="1">
      <c r="B69" s="165" t="s">
        <v>5925</v>
      </c>
      <c r="C69" s="168">
        <f>COUNTIFS(VODANET!$AA$5:$AA$4973,"&gt;="&amp;Mensal!$C$63,VODANET!$AA$5:$AA$4973,"&lt;="&amp;Mensal!$L$63,VODANET!$L$5:$L$4973,"LIDER")</f>
        <v>123</v>
      </c>
      <c r="D69" s="169">
        <f>COUNTIFS(VODANET!$AA$5:$AA$4973,"&gt;="&amp;C63,VODANET!$AA$5:$AA$4973,"&lt;="&amp;L63,VODANET!$L$5:$L$4973,"VODANET")</f>
        <v>15</v>
      </c>
      <c r="E69" s="175">
        <f>SUM(C69:D69)</f>
        <v>138</v>
      </c>
      <c r="I69" s="27" t="s">
        <v>5921</v>
      </c>
    </row>
    <row r="70" spans="2:13" ht="16.5" customHeight="1" thickBot="1">
      <c r="B70" s="165" t="s">
        <v>5926</v>
      </c>
      <c r="C70" s="170">
        <f>COUNTIFS(VODANET!$L$5:$L$4973,"LIDER",VODANET!$J$5:$J$4973,"A ACEITAR")</f>
        <v>1</v>
      </c>
      <c r="D70" s="167">
        <f>COUNTIFS(VODANET!$L$5:$L$4973,"VODANET",VODANET!$J$5:$J$4973,"A ACEITAR")</f>
        <v>0</v>
      </c>
      <c r="E70" s="176">
        <f>SUM(C70:D70)</f>
        <v>1</v>
      </c>
      <c r="I70" s="27" t="s">
        <v>5921</v>
      </c>
    </row>
    <row r="71" spans="2:13" ht="16.5" customHeight="1" thickBot="1">
      <c r="B71" s="165" t="s">
        <v>5927</v>
      </c>
      <c r="C71" s="171">
        <f>COUNTIFS(VODANET!$L$5:$L$4973,"LIDER",VODANET!$J$5:$J$4973,"EM ANDAMENTO")</f>
        <v>0</v>
      </c>
      <c r="D71" s="172">
        <f>COUNTIFS(VODANET!$L$5:$L$4973,"VODANET",VODANET!$J$5:$J$4973,"EM ANDAMENTO")</f>
        <v>0</v>
      </c>
      <c r="E71" s="177">
        <f>SUM(C71:D71)</f>
        <v>0</v>
      </c>
    </row>
    <row r="72" spans="2:13" ht="16.5" customHeight="1" thickBot="1">
      <c r="C72" s="1"/>
      <c r="D72" s="173" t="s">
        <v>5917</v>
      </c>
      <c r="E72" s="174">
        <f>SUM(E69:E71)</f>
        <v>139</v>
      </c>
    </row>
    <row r="74" spans="2:13" ht="16.5" customHeight="1" thickBot="1"/>
    <row r="75" spans="2:13" ht="16.5" customHeight="1" thickBot="1">
      <c r="B75" s="163" t="s">
        <v>6856</v>
      </c>
      <c r="C75" s="178">
        <f>C3</f>
        <v>1423</v>
      </c>
    </row>
    <row r="76" spans="2:13" ht="16.5" customHeight="1" thickBot="1">
      <c r="B76" s="134" t="s">
        <v>12473</v>
      </c>
      <c r="C76" s="135">
        <v>41246</v>
      </c>
      <c r="D76" s="136">
        <v>41250</v>
      </c>
      <c r="E76" s="135">
        <v>41253</v>
      </c>
      <c r="F76" s="136">
        <v>41257</v>
      </c>
      <c r="G76" s="135">
        <v>41260</v>
      </c>
      <c r="H76" s="136">
        <v>41264</v>
      </c>
      <c r="I76" s="135">
        <v>41267</v>
      </c>
      <c r="J76" s="136">
        <v>41274</v>
      </c>
      <c r="K76" s="137" t="s">
        <v>5917</v>
      </c>
    </row>
    <row r="77" spans="2:13" ht="16.5" customHeight="1">
      <c r="B77" s="132" t="s">
        <v>5918</v>
      </c>
      <c r="C77" s="266">
        <v>100</v>
      </c>
      <c r="D77" s="267"/>
      <c r="E77" s="266">
        <v>100</v>
      </c>
      <c r="F77" s="267"/>
      <c r="G77" s="266">
        <v>91</v>
      </c>
      <c r="H77" s="267"/>
      <c r="I77" s="266">
        <v>13</v>
      </c>
      <c r="J77" s="267"/>
      <c r="K77" s="138">
        <f>SUM(C77:J77)</f>
        <v>304</v>
      </c>
    </row>
    <row r="78" spans="2:13" ht="16.5" customHeight="1">
      <c r="B78" s="132" t="s">
        <v>5919</v>
      </c>
      <c r="C78" s="266">
        <f>COUNTIFS(VODANET!$AA$5:$AA$4973,"&gt;="&amp;Mensal!C76,VODANET!$AA$5:$AA$4973,"&lt;="&amp;Mensal!D76)</f>
        <v>50</v>
      </c>
      <c r="D78" s="267"/>
      <c r="E78" s="266">
        <f>COUNTIFS(VODANET!$AA$5:$AA$4973,"&gt;="&amp;Mensal!E76,VODANET!$AA$5:$AA$4973,"&lt;="&amp;Mensal!F76)</f>
        <v>80</v>
      </c>
      <c r="F78" s="267"/>
      <c r="G78" s="266">
        <f>COUNTIFS(VODANET!$AA$5:$AA$4973,"&gt;="&amp;Mensal!G76,VODANET!$AA$5:$AA$4973,"&lt;="&amp;Mensal!H76)</f>
        <v>92</v>
      </c>
      <c r="H78" s="267"/>
      <c r="I78" s="266">
        <f>COUNTIFS(VODANET!$AA$5:$AA$4973,"&gt;="&amp;Mensal!I76,VODANET!$AA$5:$AA$4973,"&lt;="&amp;Mensal!J76)</f>
        <v>7</v>
      </c>
      <c r="J78" s="267"/>
      <c r="K78" s="138">
        <f>SUM(C78:J78)</f>
        <v>229</v>
      </c>
    </row>
    <row r="79" spans="2:13" ht="16.5" customHeight="1" thickBot="1">
      <c r="B79" s="133" t="s">
        <v>7207</v>
      </c>
      <c r="C79" s="268">
        <v>10</v>
      </c>
      <c r="D79" s="269"/>
      <c r="E79" s="268">
        <v>6</v>
      </c>
      <c r="F79" s="269"/>
      <c r="G79" s="268">
        <v>7</v>
      </c>
      <c r="H79" s="269"/>
      <c r="I79" s="268">
        <v>0</v>
      </c>
      <c r="J79" s="269"/>
      <c r="K79" s="139"/>
    </row>
    <row r="80" spans="2:13" ht="16.5" customHeight="1" thickBot="1">
      <c r="B80" s="27" t="s">
        <v>5920</v>
      </c>
      <c r="C80" s="27" t="s">
        <v>5920</v>
      </c>
      <c r="E80" s="27" t="s">
        <v>5920</v>
      </c>
      <c r="G80" s="27" t="s">
        <v>5920</v>
      </c>
      <c r="I80" s="27" t="s">
        <v>5920</v>
      </c>
    </row>
    <row r="81" spans="2:13" ht="16.5" customHeight="1" thickBot="1">
      <c r="B81" s="27" t="s">
        <v>5921</v>
      </c>
      <c r="C81" s="166" t="s">
        <v>5922</v>
      </c>
      <c r="D81" s="166" t="s">
        <v>5923</v>
      </c>
      <c r="E81" s="166" t="s">
        <v>12323</v>
      </c>
      <c r="F81" s="166" t="s">
        <v>5924</v>
      </c>
      <c r="I81" s="27" t="s">
        <v>5921</v>
      </c>
    </row>
    <row r="82" spans="2:13" ht="16.5" customHeight="1" thickBot="1">
      <c r="B82" s="165" t="s">
        <v>5925</v>
      </c>
      <c r="C82" s="168">
        <f>COUNTIFS(VODANET!$AA$5:$AA$4973,"&gt;="&amp;C76,VODANET!$AA$5:$AA$4973,"&lt;="&amp;J76,VODANET!$L$5:$L$4973,"LIDER")</f>
        <v>189</v>
      </c>
      <c r="D82" s="169">
        <f>COUNTIFS(VODANET!$AA$5:$AA$4973,"&gt;="&amp;C76,VODANET!$AA$5:$AA$4973,"&lt;="&amp;J76,VODANET!$L$5:$L$4973,"VODANET")</f>
        <v>11</v>
      </c>
      <c r="E82" s="169">
        <f>COUNTIFS(VODANET!$AA$5:$AA$4973,"&gt;="&amp;D76,VODANET!$AA$5:$AA$4973,"&lt;="&amp;J76,VODANET!$L$5:$L$4973,"TORRE")</f>
        <v>29</v>
      </c>
      <c r="F82" s="217">
        <f>SUM(C82:E82)</f>
        <v>229</v>
      </c>
      <c r="I82" s="27" t="s">
        <v>5921</v>
      </c>
    </row>
    <row r="83" spans="2:13" ht="16.5" customHeight="1" thickBot="1">
      <c r="B83" s="165" t="s">
        <v>5926</v>
      </c>
      <c r="C83" s="170">
        <f>COUNTIFS(VODANET!$L$5:$L$4973,"LIDER",VODANET!$J$5:$J$4973,"A ACEITAR")</f>
        <v>1</v>
      </c>
      <c r="D83" s="167">
        <f>COUNTIFS(VODANET!$L$5:$L$4973,"VODANET",VODANET!$J$5:$J$4973,"A ACEITAR")</f>
        <v>0</v>
      </c>
      <c r="E83" s="167">
        <f>COUNTIFS(VODANET!$L$5:$L$4973,"TORRE",VODANET!$J$5:$J$4973,"A ACEITAR")</f>
        <v>0</v>
      </c>
      <c r="F83" s="218">
        <f>SUM(C83:E83)</f>
        <v>1</v>
      </c>
      <c r="I83" s="27" t="s">
        <v>5921</v>
      </c>
    </row>
    <row r="84" spans="2:13" ht="16.5" customHeight="1" thickBot="1">
      <c r="B84" s="165" t="s">
        <v>5927</v>
      </c>
      <c r="C84" s="171">
        <f>COUNTIFS(VODANET!$L$5:$L$4973,"LIDER",VODANET!$J$5:$J$4973,"EM ANDAMENTO")</f>
        <v>0</v>
      </c>
      <c r="D84" s="172">
        <f>COUNTIFS(VODANET!$L$5:$L$4973,"VODANET",VODANET!$J$5:$J$4973,"EM ANDAMENTO")</f>
        <v>0</v>
      </c>
      <c r="E84" s="172">
        <f>COUNTIFS(VODANET!$L$5:$L$4973,"TORRE",VODANET!$J$5:$J$4973,"EM ANDAMENTO")</f>
        <v>0</v>
      </c>
      <c r="F84" s="219">
        <f>SUM(C84:E84)</f>
        <v>0</v>
      </c>
    </row>
    <row r="85" spans="2:13" ht="16.5" customHeight="1" thickBot="1">
      <c r="C85" s="1"/>
      <c r="E85" s="173" t="s">
        <v>5917</v>
      </c>
      <c r="F85" s="174">
        <f>SUM(F82:F84)</f>
        <v>230</v>
      </c>
    </row>
    <row r="88" spans="2:13" ht="16.5" customHeight="1" thickBot="1"/>
    <row r="89" spans="2:13" ht="16.5" customHeight="1" thickBot="1">
      <c r="B89" s="163" t="s">
        <v>6856</v>
      </c>
      <c r="C89" s="178">
        <f>C3</f>
        <v>1423</v>
      </c>
    </row>
    <row r="90" spans="2:13" ht="16.5" customHeight="1" thickBot="1">
      <c r="B90" s="134" t="s">
        <v>14061</v>
      </c>
      <c r="C90" s="135">
        <v>41275</v>
      </c>
      <c r="D90" s="136">
        <v>41278</v>
      </c>
      <c r="E90" s="135">
        <v>41281</v>
      </c>
      <c r="F90" s="136">
        <v>41285</v>
      </c>
      <c r="G90" s="135">
        <v>41288</v>
      </c>
      <c r="H90" s="136">
        <v>41292</v>
      </c>
      <c r="I90" s="135">
        <v>41295</v>
      </c>
      <c r="J90" s="136">
        <v>41299</v>
      </c>
      <c r="K90" s="135">
        <v>41302</v>
      </c>
      <c r="L90" s="136">
        <v>41305</v>
      </c>
      <c r="M90" s="137" t="s">
        <v>5917</v>
      </c>
    </row>
    <row r="91" spans="2:13" ht="16.5" customHeight="1">
      <c r="B91" s="132" t="s">
        <v>5918</v>
      </c>
      <c r="C91" s="266">
        <v>10</v>
      </c>
      <c r="D91" s="267"/>
      <c r="E91" s="266">
        <v>10</v>
      </c>
      <c r="F91" s="267"/>
      <c r="G91" s="266">
        <v>10</v>
      </c>
      <c r="H91" s="267"/>
      <c r="I91" s="266">
        <v>10</v>
      </c>
      <c r="J91" s="267"/>
      <c r="K91" s="266">
        <v>10</v>
      </c>
      <c r="L91" s="267"/>
      <c r="M91" s="138">
        <f>SUM(C91:L91)</f>
        <v>50</v>
      </c>
    </row>
    <row r="92" spans="2:13" ht="16.5" customHeight="1">
      <c r="B92" s="132" t="s">
        <v>5919</v>
      </c>
      <c r="C92" s="266">
        <f>COUNTIFS(VODANET!$AA$5:$AA$4973,"&gt;="&amp;Mensal!C90,VODANET!$AA$5:$AA$4973,"&lt;="&amp;Mensal!D90)</f>
        <v>6</v>
      </c>
      <c r="D92" s="267"/>
      <c r="E92" s="266">
        <f>COUNTIFS(VODANET!$AA$5:$AA$4973,"&gt;="&amp;Mensal!E90,VODANET!$AA$5:$AA$4973,"&lt;="&amp;Mensal!F90)</f>
        <v>12</v>
      </c>
      <c r="F92" s="267"/>
      <c r="G92" s="266">
        <f>COUNTIFS(VODANET!$AA$5:$AA$4973,"&gt;="&amp;Mensal!G90,VODANET!$AA$5:$AA$4973,"&lt;="&amp;Mensal!H90)</f>
        <v>9</v>
      </c>
      <c r="H92" s="267"/>
      <c r="I92" s="266">
        <f>COUNTIFS(VODANET!$AA$5:$AA$4973,"&gt;="&amp;Mensal!I90,VODANET!$AA$5:$AA$4973,"&lt;="&amp;Mensal!J90)</f>
        <v>18</v>
      </c>
      <c r="J92" s="267"/>
      <c r="K92" s="266">
        <f>COUNTIFS(VODANET!$AA$5:$AA$4973,"&gt;="&amp;Mensal!K90,VODANET!$AA$5:$AA$4973,"&lt;="&amp;Mensal!L90)</f>
        <v>30</v>
      </c>
      <c r="L92" s="267"/>
      <c r="M92" s="138">
        <f>SUM(C92:L92)</f>
        <v>75</v>
      </c>
    </row>
    <row r="93" spans="2:13" ht="16.5" customHeight="1" thickBot="1">
      <c r="B93" s="133" t="s">
        <v>7207</v>
      </c>
      <c r="C93" s="268">
        <v>1</v>
      </c>
      <c r="D93" s="269"/>
      <c r="E93" s="268">
        <v>0</v>
      </c>
      <c r="F93" s="269"/>
      <c r="G93" s="268">
        <v>3</v>
      </c>
      <c r="H93" s="269"/>
      <c r="I93" s="268">
        <v>0</v>
      </c>
      <c r="J93" s="269"/>
      <c r="K93" s="268">
        <v>8</v>
      </c>
      <c r="L93" s="269"/>
      <c r="M93" s="139"/>
    </row>
    <row r="94" spans="2:13" ht="16.5" customHeight="1" thickBot="1">
      <c r="B94" s="27" t="s">
        <v>5920</v>
      </c>
      <c r="C94" s="27" t="s">
        <v>5920</v>
      </c>
      <c r="E94" s="27" t="s">
        <v>5920</v>
      </c>
      <c r="G94" s="27" t="s">
        <v>5920</v>
      </c>
      <c r="I94" s="27" t="s">
        <v>5920</v>
      </c>
    </row>
    <row r="95" spans="2:13" ht="16.5" customHeight="1" thickBot="1">
      <c r="B95" s="27" t="s">
        <v>5921</v>
      </c>
      <c r="C95" s="166" t="s">
        <v>5922</v>
      </c>
      <c r="D95" s="166" t="s">
        <v>5923</v>
      </c>
      <c r="E95" s="166" t="s">
        <v>12323</v>
      </c>
      <c r="F95" s="166" t="s">
        <v>5924</v>
      </c>
      <c r="I95" s="27" t="s">
        <v>5921</v>
      </c>
    </row>
    <row r="96" spans="2:13" ht="16.5" customHeight="1" thickBot="1">
      <c r="B96" s="165" t="s">
        <v>5925</v>
      </c>
      <c r="C96" s="168">
        <f>COUNTIFS(VODANET!$AA$5:$AA$4973,"&gt;="&amp;C90,VODANET!$AA$5:$AA$4973,"&lt;="&amp;L90,VODANET!$L$5:$L$4973,"LIDER")</f>
        <v>20</v>
      </c>
      <c r="D96" s="168">
        <f>COUNTIFS(VODANET!$AA$5:$AA$4973,"&gt;="&amp;C90,VODANET!$AA$5:$AA$4973,"&lt;="&amp;L90,VODANET!$L$5:$L$4973,"VODANET")</f>
        <v>6</v>
      </c>
      <c r="E96" s="168">
        <f>COUNTIFS(VODANET!$AA$5:$AA$4973,"&gt;="&amp;C90,VODANET!$AA$5:$AA$4973,"&lt;="&amp;L90,VODANET!$L$5:$L$4973,"SH SAT")</f>
        <v>49</v>
      </c>
      <c r="F96" s="217">
        <f>SUM(C96:E96)</f>
        <v>75</v>
      </c>
      <c r="I96" s="27" t="s">
        <v>5921</v>
      </c>
    </row>
    <row r="97" spans="2:13" ht="16.5" customHeight="1" thickBot="1">
      <c r="B97" s="165" t="s">
        <v>5926</v>
      </c>
      <c r="C97" s="170">
        <f>COUNTIFS(VODANET!$L$5:$L$4973,"LIDER",VODANET!$J$5:$J$4973,"A ACEITAR")</f>
        <v>1</v>
      </c>
      <c r="D97" s="167">
        <f>COUNTIFS(VODANET!$L$5:$L$4973,"VODANET",VODANET!$J$5:$J$4973,"A ACEITAR")</f>
        <v>0</v>
      </c>
      <c r="E97" s="167">
        <f>COUNTIFS(VODANET!$L$5:$L$4973,"SH SAT",VODANET!$J$5:$J$4973,"A ACEITAR")</f>
        <v>1</v>
      </c>
      <c r="F97" s="218">
        <f>SUM(C97:E97)</f>
        <v>2</v>
      </c>
      <c r="I97" s="27" t="s">
        <v>5921</v>
      </c>
    </row>
    <row r="98" spans="2:13" ht="16.5" customHeight="1" thickBot="1">
      <c r="B98" s="165" t="s">
        <v>5927</v>
      </c>
      <c r="C98" s="171">
        <f>COUNTIFS(VODANET!$L$5:$L$4973,"LIDER",VODANET!$J$5:$J$4973,"EM ANDAMENTO")</f>
        <v>0</v>
      </c>
      <c r="D98" s="172">
        <f>COUNTIFS(VODANET!$L$5:$L$4973,"VODANET",VODANET!$J$5:$J$4973,"EM ANDAMENTO")</f>
        <v>0</v>
      </c>
      <c r="E98" s="172">
        <f>COUNTIFS(VODANET!$L$5:$L$4973,"SH SAT",VODANET!$J$5:$J$4973,"EM ANDAMENTO")</f>
        <v>0</v>
      </c>
      <c r="F98" s="219">
        <f>SUM(C98:E98)</f>
        <v>0</v>
      </c>
    </row>
    <row r="99" spans="2:13" ht="16.5" customHeight="1" thickBot="1">
      <c r="C99" s="1"/>
      <c r="E99" s="173" t="s">
        <v>5917</v>
      </c>
      <c r="F99" s="174">
        <f>SUM(F96:F98)</f>
        <v>77</v>
      </c>
    </row>
    <row r="102" spans="2:13" ht="16.5" customHeight="1" thickBot="1"/>
    <row r="103" spans="2:13" ht="16.5" customHeight="1" thickBot="1">
      <c r="B103" s="163" t="s">
        <v>6856</v>
      </c>
      <c r="C103" s="178">
        <f>C3</f>
        <v>1423</v>
      </c>
    </row>
    <row r="104" spans="2:13" ht="16.5" customHeight="1" thickBot="1">
      <c r="B104" s="134" t="s">
        <v>15378</v>
      </c>
      <c r="C104" s="135">
        <v>41306</v>
      </c>
      <c r="D104" s="136">
        <v>41306</v>
      </c>
      <c r="E104" s="135">
        <v>41309</v>
      </c>
      <c r="F104" s="136">
        <v>41313</v>
      </c>
      <c r="G104" s="135">
        <v>41316</v>
      </c>
      <c r="H104" s="136">
        <v>41320</v>
      </c>
      <c r="I104" s="135">
        <v>41323</v>
      </c>
      <c r="J104" s="136">
        <v>41327</v>
      </c>
      <c r="K104" s="135">
        <v>41330</v>
      </c>
      <c r="L104" s="136">
        <v>41333</v>
      </c>
      <c r="M104" s="137" t="s">
        <v>5917</v>
      </c>
    </row>
    <row r="105" spans="2:13" ht="16.5" customHeight="1">
      <c r="B105" s="132" t="s">
        <v>5918</v>
      </c>
      <c r="C105" s="266">
        <v>5</v>
      </c>
      <c r="D105" s="267"/>
      <c r="E105" s="266">
        <v>30</v>
      </c>
      <c r="F105" s="267"/>
      <c r="G105" s="266">
        <v>10</v>
      </c>
      <c r="H105" s="267"/>
      <c r="I105" s="266">
        <v>30</v>
      </c>
      <c r="J105" s="267"/>
      <c r="K105" s="266">
        <v>25</v>
      </c>
      <c r="L105" s="267"/>
      <c r="M105" s="138">
        <f>SUM(C105:L105)</f>
        <v>100</v>
      </c>
    </row>
    <row r="106" spans="2:13" ht="16.5" customHeight="1">
      <c r="B106" s="132" t="s">
        <v>5919</v>
      </c>
      <c r="C106" s="266">
        <f>COUNTIFS(VODANET!$AA$5:$AA$4973,"&gt;="&amp;Mensal!C104,VODANET!$AA$5:$AA$4973,"&lt;="&amp;Mensal!D104)</f>
        <v>2</v>
      </c>
      <c r="D106" s="267"/>
      <c r="E106" s="266">
        <f>COUNTIFS(VODANET!$AA$5:$AA$4973,"&gt;="&amp;Mensal!E104,VODANET!$AA$5:$AA$4973,"&lt;="&amp;Mensal!F104)</f>
        <v>29</v>
      </c>
      <c r="F106" s="267"/>
      <c r="G106" s="266">
        <f>COUNTIFS(VODANET!$AA$5:$AA$4973,"&gt;="&amp;Mensal!G104,VODANET!$AA$5:$AA$4973,"&lt;="&amp;Mensal!H104)</f>
        <v>1</v>
      </c>
      <c r="H106" s="267"/>
      <c r="I106" s="266">
        <f>COUNTIFS(VODANET!$AA$5:$AA$4973,"&gt;="&amp;Mensal!I104,VODANET!$AA$5:$AA$4973,"&lt;="&amp;Mensal!J104)</f>
        <v>5</v>
      </c>
      <c r="J106" s="267"/>
      <c r="K106" s="266">
        <f>COUNTIFS(VODANET!$AA$5:$AA$4973,"&gt;="&amp;Mensal!K104,VODANET!$AA$5:$AA$4973,"&lt;="&amp;Mensal!L104)</f>
        <v>26</v>
      </c>
      <c r="L106" s="267"/>
      <c r="M106" s="138">
        <f>SUM(C106:L106)</f>
        <v>63</v>
      </c>
    </row>
    <row r="107" spans="2:13" ht="16.5" customHeight="1" thickBot="1">
      <c r="B107" s="133" t="s">
        <v>7207</v>
      </c>
      <c r="C107" s="268">
        <v>0</v>
      </c>
      <c r="D107" s="269"/>
      <c r="E107" s="268">
        <v>2</v>
      </c>
      <c r="F107" s="269"/>
      <c r="G107" s="268">
        <v>3</v>
      </c>
      <c r="H107" s="269"/>
      <c r="I107" s="268">
        <v>0</v>
      </c>
      <c r="J107" s="269"/>
      <c r="K107" s="268">
        <v>0</v>
      </c>
      <c r="L107" s="269"/>
      <c r="M107" s="139"/>
    </row>
    <row r="108" spans="2:13" ht="16.5" customHeight="1" thickBot="1">
      <c r="B108" s="27" t="s">
        <v>5920</v>
      </c>
      <c r="C108" s="27" t="s">
        <v>5920</v>
      </c>
      <c r="E108" s="27" t="s">
        <v>5920</v>
      </c>
      <c r="G108" s="27" t="s">
        <v>5920</v>
      </c>
      <c r="I108" s="27" t="s">
        <v>5920</v>
      </c>
    </row>
    <row r="109" spans="2:13" ht="16.5" customHeight="1" thickBot="1">
      <c r="B109" s="27" t="s">
        <v>5921</v>
      </c>
      <c r="C109" s="166" t="s">
        <v>5922</v>
      </c>
      <c r="D109" s="166" t="s">
        <v>5923</v>
      </c>
      <c r="E109" s="166" t="s">
        <v>12323</v>
      </c>
      <c r="F109" s="166" t="s">
        <v>5924</v>
      </c>
      <c r="I109" s="27" t="s">
        <v>5921</v>
      </c>
    </row>
    <row r="110" spans="2:13" ht="16.5" customHeight="1" thickBot="1">
      <c r="B110" s="165" t="s">
        <v>5925</v>
      </c>
      <c r="C110" s="168">
        <f>COUNTIFS(VODANET!$AA$5:$AA$4973,"&gt;="&amp;C104,VODANET!$AA$5:$AA$4973,"&lt;="&amp;L104,VODANET!$L$5:$L$4973,"LIDER")</f>
        <v>34</v>
      </c>
      <c r="D110" s="168">
        <f>COUNTIFS(VODANET!$AA$5:$AA$4973,"&gt;="&amp;C104,VODANET!$AA$5:$AA$4973,"&lt;="&amp;L104,VODANET!$L$5:$L$4973,"VODANET")</f>
        <v>0</v>
      </c>
      <c r="E110" s="168">
        <f>COUNTIFS(VODANET!$AA$5:$AA$4973,"&gt;="&amp;C104,VODANET!$AA$5:$AA$4973,"&lt;="&amp;L104,VODANET!$L$5:$L$4973,"SH SAT")</f>
        <v>29</v>
      </c>
      <c r="F110" s="217">
        <f>SUM(C110:E110)</f>
        <v>63</v>
      </c>
      <c r="I110" s="27" t="s">
        <v>5921</v>
      </c>
    </row>
    <row r="111" spans="2:13" ht="16.5" customHeight="1" thickBot="1">
      <c r="B111" s="165" t="s">
        <v>5926</v>
      </c>
      <c r="C111" s="170">
        <f>COUNTIFS(VODANET!$L$5:$L$4973,"LIDER",VODANET!$J$5:$J$4973,"A ACEITAR")</f>
        <v>1</v>
      </c>
      <c r="D111" s="167">
        <f>COUNTIFS(VODANET!$L$5:$L$4973,"VODANET",VODANET!$J$5:$J$4973,"A ACEITAR")</f>
        <v>0</v>
      </c>
      <c r="E111" s="167">
        <f>COUNTIFS(VODANET!$L$5:$L$4973,"SH SAT",VODANET!$J$5:$J$4973,"A ACEITAR")</f>
        <v>1</v>
      </c>
      <c r="F111" s="218">
        <f>SUM(C111:E111)</f>
        <v>2</v>
      </c>
      <c r="I111" s="27" t="s">
        <v>5921</v>
      </c>
    </row>
    <row r="112" spans="2:13" ht="16.5" customHeight="1" thickBot="1">
      <c r="B112" s="165" t="s">
        <v>5927</v>
      </c>
      <c r="C112" s="171">
        <f>COUNTIFS(VODANET!$L$5:$L$4973,"LIDER",VODANET!$J$5:$J$4973,"EM ANDAMENTO")</f>
        <v>0</v>
      </c>
      <c r="D112" s="172">
        <f>COUNTIFS(VODANET!$L$5:$L$4973,"VODANET",VODANET!$J$5:$J$4973,"EM ANDAMENTO")</f>
        <v>0</v>
      </c>
      <c r="E112" s="172">
        <f>COUNTIFS(VODANET!$L$5:$L$4973,"SH SAT",VODANET!$J$5:$J$4973,"EM ANDAMENTO")</f>
        <v>0</v>
      </c>
      <c r="F112" s="219">
        <f>SUM(C112:E112)</f>
        <v>0</v>
      </c>
    </row>
    <row r="113" spans="2:13" ht="16.5" customHeight="1" thickBot="1">
      <c r="C113" s="1"/>
      <c r="E113" s="173" t="s">
        <v>5917</v>
      </c>
      <c r="F113" s="174">
        <f>SUM(F110:F112)</f>
        <v>65</v>
      </c>
    </row>
    <row r="115" spans="2:13" ht="16.5" customHeight="1" thickBot="1"/>
    <row r="116" spans="2:13" ht="16.5" customHeight="1" thickBot="1">
      <c r="B116" s="163" t="s">
        <v>6856</v>
      </c>
      <c r="C116" s="178">
        <f>C3</f>
        <v>1423</v>
      </c>
    </row>
    <row r="117" spans="2:13" ht="16.5" customHeight="1" thickBot="1">
      <c r="B117" s="134" t="s">
        <v>16094</v>
      </c>
      <c r="C117" s="135">
        <v>41334</v>
      </c>
      <c r="D117" s="136">
        <v>41334</v>
      </c>
      <c r="E117" s="135">
        <v>41337</v>
      </c>
      <c r="F117" s="136">
        <v>41341</v>
      </c>
      <c r="G117" s="135">
        <v>41344</v>
      </c>
      <c r="H117" s="136">
        <v>41348</v>
      </c>
      <c r="I117" s="135">
        <v>41351</v>
      </c>
      <c r="J117" s="136">
        <v>41355</v>
      </c>
      <c r="K117" s="135">
        <v>41358</v>
      </c>
      <c r="L117" s="136">
        <v>41362</v>
      </c>
      <c r="M117" s="137" t="s">
        <v>5917</v>
      </c>
    </row>
    <row r="118" spans="2:13" ht="16.5" customHeight="1">
      <c r="B118" s="132" t="s">
        <v>5918</v>
      </c>
      <c r="C118" s="266">
        <v>5</v>
      </c>
      <c r="D118" s="267"/>
      <c r="E118" s="266">
        <v>40</v>
      </c>
      <c r="F118" s="267"/>
      <c r="G118" s="266">
        <v>40</v>
      </c>
      <c r="H118" s="267"/>
      <c r="I118" s="266">
        <v>40</v>
      </c>
      <c r="J118" s="267"/>
      <c r="K118" s="266">
        <v>40</v>
      </c>
      <c r="L118" s="267"/>
      <c r="M118" s="138">
        <f>SUM(C118:L118)</f>
        <v>165</v>
      </c>
    </row>
    <row r="119" spans="2:13" ht="16.5" customHeight="1">
      <c r="B119" s="132" t="s">
        <v>5919</v>
      </c>
      <c r="C119" s="266">
        <f>COUNTIFS(VODANET!$AA$5:$AA$4973,"&gt;="&amp;Mensal!C117,VODANET!$AA$5:$AA$4973,"&lt;="&amp;Mensal!D117)</f>
        <v>8</v>
      </c>
      <c r="D119" s="267"/>
      <c r="E119" s="266">
        <f>COUNTIFS(VODANET!$AA$5:$AA$4973,"&gt;="&amp;Mensal!E117,VODANET!$AA$5:$AA$4973,"&lt;="&amp;Mensal!F117)</f>
        <v>26</v>
      </c>
      <c r="F119" s="267"/>
      <c r="G119" s="266">
        <f>COUNTIFS(VODANET!$AA$5:$AA$4973,"&gt;="&amp;Mensal!G117,VODANET!$AA$5:$AA$4973,"&lt;="&amp;Mensal!H117)</f>
        <v>26</v>
      </c>
      <c r="H119" s="267"/>
      <c r="I119" s="266">
        <f>COUNTIFS(VODANET!$AA$5:$AA$4973,"&gt;="&amp;Mensal!I117,VODANET!$AA$5:$AA$4973,"&lt;="&amp;Mensal!J117)</f>
        <v>14</v>
      </c>
      <c r="J119" s="267"/>
      <c r="K119" s="266">
        <f>COUNTIFS(VODANET!$AA$5:$AA$4973,"&gt;="&amp;Mensal!K117,VODANET!$AA$5:$AA$4973,"&lt;="&amp;Mensal!L117)</f>
        <v>0</v>
      </c>
      <c r="L119" s="267"/>
      <c r="M119" s="138">
        <f>SUM(C119:L119)</f>
        <v>74</v>
      </c>
    </row>
    <row r="120" spans="2:13" ht="16.5" customHeight="1" thickBot="1">
      <c r="B120" s="133" t="s">
        <v>7207</v>
      </c>
      <c r="C120" s="268">
        <v>4</v>
      </c>
      <c r="D120" s="269"/>
      <c r="E120" s="268">
        <v>2</v>
      </c>
      <c r="F120" s="269"/>
      <c r="G120" s="268">
        <v>0</v>
      </c>
      <c r="H120" s="269"/>
      <c r="I120" s="268">
        <v>0</v>
      </c>
      <c r="J120" s="269"/>
      <c r="K120" s="268">
        <v>0</v>
      </c>
      <c r="L120" s="269"/>
      <c r="M120" s="139"/>
    </row>
    <row r="121" spans="2:13" ht="16.5" customHeight="1" thickBot="1">
      <c r="B121" s="27" t="s">
        <v>5920</v>
      </c>
      <c r="C121" s="27" t="s">
        <v>5920</v>
      </c>
      <c r="E121" s="27" t="s">
        <v>5920</v>
      </c>
      <c r="G121" s="27" t="s">
        <v>5920</v>
      </c>
      <c r="I121" s="27" t="s">
        <v>5920</v>
      </c>
    </row>
    <row r="122" spans="2:13" ht="16.5" customHeight="1" thickBot="1">
      <c r="B122" s="27" t="s">
        <v>5921</v>
      </c>
      <c r="C122" s="166" t="s">
        <v>5922</v>
      </c>
      <c r="D122" s="166" t="s">
        <v>5923</v>
      </c>
      <c r="E122" s="166" t="s">
        <v>12323</v>
      </c>
      <c r="F122" s="166" t="s">
        <v>5924</v>
      </c>
      <c r="I122" s="27" t="s">
        <v>5921</v>
      </c>
    </row>
    <row r="123" spans="2:13" ht="16.5" customHeight="1" thickBot="1">
      <c r="B123" s="165" t="s">
        <v>5925</v>
      </c>
      <c r="C123" s="168">
        <f>COUNTIFS(VODANET!$AA$5:$AA$4973,"&gt;="&amp;C117,VODANET!$AA$5:$AA$4973,"&lt;="&amp;L117,VODANET!$L$5:$L$4973,"LIDER")</f>
        <v>47</v>
      </c>
      <c r="D123" s="168">
        <f>COUNTIFS(VODANET!$AA$5:$AA$4973,"&gt;="&amp;C117,VODANET!$AA$5:$AA$4973,"&lt;="&amp;L117,VODANET!$L$5:$L$4973,"VODANET")</f>
        <v>1</v>
      </c>
      <c r="E123" s="168">
        <f>COUNTIFS(VODANET!$AA$5:$AA$4973,"&gt;="&amp;C117,VODANET!$AA$5:$AA$4973,"&lt;="&amp;L117,VODANET!$L$5:$L$4973,"SH SAT")</f>
        <v>26</v>
      </c>
      <c r="F123" s="217">
        <f>SUM(C123:E123)</f>
        <v>74</v>
      </c>
      <c r="I123" s="27" t="s">
        <v>5921</v>
      </c>
    </row>
    <row r="124" spans="2:13" ht="16.5" customHeight="1" thickBot="1">
      <c r="B124" s="165" t="s">
        <v>5926</v>
      </c>
      <c r="C124" s="170">
        <f>COUNTIFS(VODANET!$L$5:$L$4973,"LIDER",VODANET!$J$5:$J$4973,"A ACEITAR")</f>
        <v>1</v>
      </c>
      <c r="D124" s="167">
        <f>COUNTIFS(VODANET!$L$5:$L$4973,"VODANET",VODANET!$J$5:$J$4973,"A ACEITAR")</f>
        <v>0</v>
      </c>
      <c r="E124" s="167">
        <f>COUNTIFS(VODANET!$L$5:$L$4973,"SH SAT",VODANET!$J$5:$J$4973,"A ACEITAR")</f>
        <v>1</v>
      </c>
      <c r="F124" s="218">
        <f>SUM(C124:E124)</f>
        <v>2</v>
      </c>
      <c r="I124" s="27" t="s">
        <v>5921</v>
      </c>
    </row>
    <row r="125" spans="2:13" ht="16.5" customHeight="1" thickBot="1">
      <c r="B125" s="165" t="s">
        <v>5927</v>
      </c>
      <c r="C125" s="171">
        <f>COUNTIFS(VODANET!$L$5:$L$4973,"LIDER",VODANET!$J$5:$J$4973,"EM ANDAMENTO")</f>
        <v>0</v>
      </c>
      <c r="D125" s="172">
        <f>COUNTIFS(VODANET!$L$5:$L$4973,"VODANET",VODANET!$J$5:$J$4973,"EM ANDAMENTO")</f>
        <v>0</v>
      </c>
      <c r="E125" s="172">
        <f>COUNTIFS(VODANET!$L$5:$L$4973,"SH SAT",VODANET!$J$5:$J$4973,"EM ANDAMENTO")</f>
        <v>0</v>
      </c>
      <c r="F125" s="219">
        <f>SUM(C125:E125)</f>
        <v>0</v>
      </c>
    </row>
    <row r="126" spans="2:13" ht="16.5" customHeight="1" thickBot="1">
      <c r="C126" s="1"/>
      <c r="E126" s="173" t="s">
        <v>5917</v>
      </c>
      <c r="F126" s="174">
        <f>SUM(F123:F125)</f>
        <v>76</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7208</v>
      </c>
      <c r="C2" s="159">
        <v>41351</v>
      </c>
      <c r="D2" s="160">
        <v>41355</v>
      </c>
    </row>
    <row r="3" spans="2:7" ht="16.5" customHeight="1" thickBot="1"/>
    <row r="4" spans="2:7" ht="26.25" customHeight="1" thickBot="1">
      <c r="B4" s="157" t="s">
        <v>7194</v>
      </c>
      <c r="C4" s="158" t="s">
        <v>7195</v>
      </c>
      <c r="D4" s="272" t="s">
        <v>7196</v>
      </c>
      <c r="E4" s="273"/>
    </row>
    <row r="5" spans="2:7" ht="16.5" customHeight="1">
      <c r="B5" s="148" t="s">
        <v>7197</v>
      </c>
      <c r="C5" s="149">
        <f>COUNTIF(VODANET!E5:E4973,"&lt;="&amp;D5)</f>
        <v>1644</v>
      </c>
      <c r="D5" s="150">
        <f>C2-3</f>
        <v>41348</v>
      </c>
      <c r="E5" s="151">
        <f>D5-4</f>
        <v>41344</v>
      </c>
    </row>
    <row r="6" spans="2:7" ht="16.5" customHeight="1">
      <c r="B6" s="141" t="s">
        <v>7198</v>
      </c>
      <c r="C6" s="143">
        <f>COUNTIFS(VODANET!E5:E4973,"&gt;="&amp;Semanal!C2,VODANET!E5:E4973,"&lt;="&amp;Semanal!D2)</f>
        <v>0</v>
      </c>
      <c r="D6" s="146">
        <f>C2</f>
        <v>41351</v>
      </c>
      <c r="E6" s="147">
        <f>D2</f>
        <v>41355</v>
      </c>
    </row>
    <row r="7" spans="2:7" ht="16.5" customHeight="1">
      <c r="B7" s="152" t="s">
        <v>7203</v>
      </c>
      <c r="C7" s="153">
        <f>COUNTIF(VODANET!AA5:AA4973,"&lt;="&amp;D5)+Mensal!F3</f>
        <v>1413</v>
      </c>
      <c r="D7" s="154">
        <f>D5</f>
        <v>41348</v>
      </c>
      <c r="E7" s="155">
        <f>D7-4</f>
        <v>41344</v>
      </c>
    </row>
    <row r="8" spans="2:7" ht="16.5" customHeight="1">
      <c r="B8" s="141" t="s">
        <v>7199</v>
      </c>
      <c r="C8" s="144">
        <f>(HLOOKUP(C2,Mensal!C117:L1117,3,0))+Mensal!F3</f>
        <v>19</v>
      </c>
      <c r="D8" s="146">
        <f>C2</f>
        <v>41351</v>
      </c>
      <c r="E8" s="147">
        <f>D2</f>
        <v>41355</v>
      </c>
    </row>
    <row r="9" spans="2:7" ht="16.5" customHeight="1">
      <c r="B9" s="152" t="s">
        <v>7200</v>
      </c>
      <c r="C9" s="156">
        <f>Mensal!F3</f>
        <v>5</v>
      </c>
      <c r="D9" s="270" t="s">
        <v>7201</v>
      </c>
      <c r="E9" s="271"/>
      <c r="G9" s="182"/>
    </row>
    <row r="10" spans="2:7" ht="16.5" customHeight="1">
      <c r="B10" s="141" t="s">
        <v>7204</v>
      </c>
      <c r="C10" s="143">
        <f>COUNTIF(VODANET!AA5:AA4973,"&lt;="&amp;Semanal!D5)</f>
        <v>1408</v>
      </c>
      <c r="D10" s="146">
        <f>D5</f>
        <v>41348</v>
      </c>
      <c r="E10" s="147">
        <f>E5</f>
        <v>41344</v>
      </c>
    </row>
    <row r="11" spans="2:7" ht="16.5" customHeight="1">
      <c r="B11" s="152" t="s">
        <v>7202</v>
      </c>
      <c r="C11" s="156">
        <f>COUNTIFS(VODANET!AA5:AA4973,"&gt;="&amp;Semanal!C2,VODANET!AA5:AA4973,"&lt;="&amp;Semanal!D2)</f>
        <v>14</v>
      </c>
      <c r="D11" s="154">
        <f>C2</f>
        <v>41351</v>
      </c>
      <c r="E11" s="155">
        <f>D2</f>
        <v>41355</v>
      </c>
    </row>
    <row r="12" spans="2:7" ht="16.5" customHeight="1">
      <c r="B12" s="141" t="s">
        <v>8094</v>
      </c>
      <c r="C12" s="144">
        <f>COUNTIFS(VODANET!AA5:AA4973,"&gt;="&amp;Semanal!D12,VODANET!AA5:AA4973,"&lt;="&amp;Semanal!E12,VODANET!L5:L4973,"LIDER")</f>
        <v>47</v>
      </c>
      <c r="D12" s="146">
        <v>41334</v>
      </c>
      <c r="E12" s="147">
        <v>41364</v>
      </c>
    </row>
    <row r="13" spans="2:7" ht="16.5" customHeight="1">
      <c r="B13" s="152" t="s">
        <v>7205</v>
      </c>
      <c r="C13" s="153">
        <f>COUNTIFS(VODANET!AA5:AA4973,"&gt;="&amp;Semanal!C2,VODANET!AA5:AA4973,"&lt;="&amp;Semanal!D2,VODANET!L5:L4973,"LIDER")+Mensal!I3</f>
        <v>9</v>
      </c>
      <c r="D13" s="154">
        <f>C2</f>
        <v>41351</v>
      </c>
      <c r="E13" s="155">
        <f>D2</f>
        <v>41355</v>
      </c>
    </row>
    <row r="14" spans="2:7" ht="16.5" customHeight="1">
      <c r="B14" s="141" t="s">
        <v>14611</v>
      </c>
      <c r="C14" s="144">
        <f>COUNTIFS(VODANET!AA5:AA4973,"&gt;="&amp;Semanal!D14,VODANET!AA5:AA4973,"&lt;="&amp;Semanal!E14,VODANET!L5:L4973,"VODANET")+Mensal!K3</f>
        <v>1</v>
      </c>
      <c r="D14" s="146">
        <f>D12</f>
        <v>41334</v>
      </c>
      <c r="E14" s="147">
        <f>E12</f>
        <v>41364</v>
      </c>
    </row>
    <row r="15" spans="2:7" ht="16.5" customHeight="1">
      <c r="B15" s="152" t="s">
        <v>14612</v>
      </c>
      <c r="C15" s="153">
        <f>COUNTIFS(VODANET!AA5:AA4973,"&gt;="&amp;Semanal!C2,VODANET!AA5:AA4973,"&lt;="&amp;Semanal!D2,VODANET!L5:L4973,"VODANET")+Mensal!K3</f>
        <v>0</v>
      </c>
      <c r="D15" s="154">
        <f>C2</f>
        <v>41351</v>
      </c>
      <c r="E15" s="155">
        <f>D2</f>
        <v>41355</v>
      </c>
    </row>
    <row r="16" spans="2:7" ht="16.5" customHeight="1">
      <c r="B16" s="141" t="s">
        <v>14613</v>
      </c>
      <c r="C16" s="144">
        <f>COUNTIFS(VODANET!AA7:AA4975,"&gt;="&amp;Semanal!D16,VODANET!AA7:AA4975,"&lt;="&amp;Semanal!E16,VODANET!L7:L4975,"SH SAT")+Mensal!M3</f>
        <v>28</v>
      </c>
      <c r="D16" s="146">
        <f>D14</f>
        <v>41334</v>
      </c>
      <c r="E16" s="147">
        <f>E14</f>
        <v>41364</v>
      </c>
    </row>
    <row r="17" spans="2:5" ht="16.5" customHeight="1">
      <c r="B17" s="152" t="s">
        <v>14614</v>
      </c>
      <c r="C17" s="153">
        <f>COUNTIFS(VODANET!AA7:AA4975,"&gt;="&amp;Semanal!C2,VODANET!AA7:AA4975,"&lt;="&amp;Semanal!D2,VODANET!L7:L4975,"SH SAT")+Mensal!M3</f>
        <v>8</v>
      </c>
      <c r="D17" s="233">
        <f>C2</f>
        <v>41351</v>
      </c>
      <c r="E17" s="234">
        <f>D2</f>
        <v>41355</v>
      </c>
    </row>
    <row r="18" spans="2:5" ht="16.5" customHeight="1" thickBot="1">
      <c r="B18" s="142" t="s">
        <v>7206</v>
      </c>
      <c r="C18" s="145">
        <v>50</v>
      </c>
      <c r="D18" s="161">
        <f>D2+3</f>
        <v>41358</v>
      </c>
      <c r="E18" s="162">
        <f>D18+4</f>
        <v>41362</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COUNTIF(VODANET!J5:J4976,"ACEITO")</f>
        <v>1423</v>
      </c>
    </row>
    <row r="4" spans="2:3" s="27" customFormat="1">
      <c r="B4" s="20" t="s">
        <v>2335</v>
      </c>
      <c r="C4" s="8">
        <f>COUNTIF(VODANET!J6:J4976,"A ACEITAR")</f>
        <v>2</v>
      </c>
    </row>
    <row r="5" spans="2:3">
      <c r="B5" s="21" t="s">
        <v>756</v>
      </c>
      <c r="C5" s="22">
        <f>COUNTIF(VODANET!J5:J4976,"PARALISADO")</f>
        <v>86</v>
      </c>
    </row>
    <row r="6" spans="2:3">
      <c r="B6" s="20" t="s">
        <v>744</v>
      </c>
      <c r="C6" s="8">
        <f>COUNTIF(VODANET!J5:J4976,"A AGENDAR")</f>
        <v>51</v>
      </c>
    </row>
    <row r="7" spans="2:3">
      <c r="B7" s="21" t="s">
        <v>484</v>
      </c>
      <c r="C7" s="22">
        <f>COUNTIF(VODANET!J5:J4976,"EM ANDAMENTO")</f>
        <v>0</v>
      </c>
    </row>
    <row r="8" spans="2:3">
      <c r="B8" s="20" t="s">
        <v>674</v>
      </c>
      <c r="C8" s="8">
        <f>COUNTIF(VODANET!J5:J4976,"AGENDADO")</f>
        <v>0</v>
      </c>
    </row>
    <row r="9" spans="2:3" s="27" customFormat="1" ht="15.75" thickBot="1">
      <c r="B9" s="21" t="s">
        <v>5691</v>
      </c>
      <c r="C9" s="22">
        <f>COUNTIF(VODANET!J6:J4976,"CANCELADO")</f>
        <v>27</v>
      </c>
    </row>
    <row r="10" spans="2:3" ht="15.75" thickBot="1">
      <c r="B10" s="23" t="s">
        <v>507</v>
      </c>
      <c r="C10" s="24">
        <f>SUM(C3:C9)</f>
        <v>1589</v>
      </c>
    </row>
    <row r="12" spans="2:3">
      <c r="B12" s="27" t="s">
        <v>7807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pane="bottomLeft" sqref="A1:F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9965</v>
      </c>
      <c r="S1" s="27" t="s">
        <v>9966</v>
      </c>
      <c r="T1" s="27" t="s">
        <v>15381</v>
      </c>
      <c r="U1" s="27" t="s">
        <v>15382</v>
      </c>
      <c r="V1" s="27" t="s">
        <v>16118</v>
      </c>
      <c r="W1" s="29" t="s">
        <v>16119</v>
      </c>
      <c r="X1" s="29" t="s">
        <v>16120</v>
      </c>
      <c r="Y1" s="29" t="s">
        <v>16121</v>
      </c>
      <c r="Z1" s="29" t="s">
        <v>16122</v>
      </c>
      <c r="AA1" s="29" t="s">
        <v>16123</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9967</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9968</v>
      </c>
      <c r="T3" s="27" t="s">
        <v>4383</v>
      </c>
      <c r="U3" s="27" t="s">
        <v>497</v>
      </c>
      <c r="V3" s="3">
        <v>16</v>
      </c>
      <c r="W3" s="27">
        <v>26</v>
      </c>
      <c r="X3" s="27">
        <v>28</v>
      </c>
      <c r="Y3" s="27">
        <v>41</v>
      </c>
      <c r="Z3" s="30">
        <v>0</v>
      </c>
      <c r="AA3" s="30">
        <v>55</v>
      </c>
    </row>
    <row r="4" spans="1:27" s="30" customFormat="1" ht="18" customHeight="1">
      <c r="A4" s="27" t="s">
        <v>5619</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5620</v>
      </c>
      <c r="R4" s="27" t="s">
        <v>497</v>
      </c>
      <c r="S4" s="27" t="s">
        <v>9969</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9970</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9971</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9972</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9973</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9974</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14615</v>
      </c>
      <c r="N10" s="27" t="s">
        <v>247</v>
      </c>
      <c r="O10" s="27" t="s">
        <v>1461</v>
      </c>
      <c r="P10" s="3">
        <v>40899</v>
      </c>
      <c r="Q10" s="27" t="s">
        <v>497</v>
      </c>
      <c r="R10" s="27" t="s">
        <v>497</v>
      </c>
      <c r="S10" s="27" t="s">
        <v>9975</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9976</v>
      </c>
      <c r="T11" s="27" t="s">
        <v>15383</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9977</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9978</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9979</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9980</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9981</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9982</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9983</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9984</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9985</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9986</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9987</v>
      </c>
      <c r="S22" s="27" t="s">
        <v>9988</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9989</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9990</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9991</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9992</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9993</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9994</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9995</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9996</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9997</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9998</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9999</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10000</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10001</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10002</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10003</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10004</v>
      </c>
      <c r="S38" s="27" t="s">
        <v>10005</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10006</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10007</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10008</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10009</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10010</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10011</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10012</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10013</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15246</v>
      </c>
      <c r="K47" s="27" t="s">
        <v>4618</v>
      </c>
      <c r="L47" s="27" t="s">
        <v>4619</v>
      </c>
      <c r="M47" s="27" t="s">
        <v>14616</v>
      </c>
      <c r="N47" s="27" t="s">
        <v>497</v>
      </c>
      <c r="O47" s="27" t="s">
        <v>497</v>
      </c>
      <c r="P47" s="27" t="s">
        <v>497</v>
      </c>
      <c r="Q47" s="27" t="s">
        <v>15247</v>
      </c>
      <c r="R47" s="27" t="s">
        <v>497</v>
      </c>
      <c r="S47" s="27" t="s">
        <v>10014</v>
      </c>
      <c r="T47" s="27" t="s">
        <v>15383</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10015</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10016</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10017</v>
      </c>
      <c r="S50" s="27" t="s">
        <v>10018</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10019</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10020</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10021</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15854</v>
      </c>
      <c r="N54" s="27" t="s">
        <v>392</v>
      </c>
      <c r="O54" s="27" t="s">
        <v>1577</v>
      </c>
      <c r="P54" s="3">
        <v>40920</v>
      </c>
      <c r="Q54" s="27" t="s">
        <v>497</v>
      </c>
      <c r="R54" s="27" t="s">
        <v>497</v>
      </c>
      <c r="S54" s="27" t="s">
        <v>10022</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10023</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12512</v>
      </c>
      <c r="I56" s="3">
        <v>41247</v>
      </c>
      <c r="J56" s="27" t="s">
        <v>1582</v>
      </c>
      <c r="K56" s="27" t="s">
        <v>71</v>
      </c>
      <c r="L56" s="27" t="s">
        <v>4628</v>
      </c>
      <c r="M56" s="27" t="s">
        <v>4629</v>
      </c>
      <c r="N56" s="27" t="s">
        <v>12513</v>
      </c>
      <c r="O56" s="27" t="s">
        <v>9665</v>
      </c>
      <c r="P56" s="3">
        <v>41254</v>
      </c>
      <c r="Q56" s="27" t="s">
        <v>4143</v>
      </c>
      <c r="R56" s="27" t="s">
        <v>12514</v>
      </c>
      <c r="S56" s="27" t="s">
        <v>10024</v>
      </c>
      <c r="T56" s="27" t="s">
        <v>15383</v>
      </c>
      <c r="U56" s="27" t="s">
        <v>15384</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10025</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10026</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10027</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10028</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10029</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10030</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10031</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10032</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10033</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10034</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10035</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10036</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10037</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15248</v>
      </c>
      <c r="N70" s="27" t="s">
        <v>403</v>
      </c>
      <c r="O70" s="27" t="s">
        <v>1620</v>
      </c>
      <c r="P70" s="3">
        <v>40921</v>
      </c>
      <c r="Q70" s="27" t="s">
        <v>497</v>
      </c>
      <c r="R70" s="27" t="s">
        <v>497</v>
      </c>
      <c r="S70" s="27" t="s">
        <v>10038</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10039</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10040</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10041</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10042</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10043</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10044</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10045</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10046</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10047</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10048</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10049</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10050</v>
      </c>
      <c r="S82" s="27" t="s">
        <v>10051</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10052</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10053</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10054</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10055</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10056</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10057</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10058</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10059</v>
      </c>
      <c r="I90" s="3">
        <v>40912</v>
      </c>
      <c r="J90" s="27" t="s">
        <v>1667</v>
      </c>
      <c r="K90" s="27" t="s">
        <v>1668</v>
      </c>
      <c r="L90" s="27">
        <v>0</v>
      </c>
      <c r="M90" s="27">
        <v>0</v>
      </c>
      <c r="N90" s="27" t="s">
        <v>1669</v>
      </c>
      <c r="O90" s="27" t="s">
        <v>497</v>
      </c>
      <c r="P90" s="3">
        <v>40912</v>
      </c>
      <c r="Q90" s="27" t="s">
        <v>497</v>
      </c>
      <c r="R90" s="27" t="s">
        <v>497</v>
      </c>
      <c r="S90" s="27" t="s">
        <v>10060</v>
      </c>
      <c r="T90" s="27" t="s">
        <v>4383</v>
      </c>
      <c r="U90" s="27" t="s">
        <v>497</v>
      </c>
      <c r="V90" s="3" t="s">
        <v>497</v>
      </c>
      <c r="W90" s="27" t="s">
        <v>497</v>
      </c>
      <c r="X90" s="27" t="s">
        <v>497</v>
      </c>
      <c r="Y90" s="27" t="s">
        <v>497</v>
      </c>
      <c r="Z90" s="27" t="s">
        <v>497</v>
      </c>
      <c r="AA90" s="27" t="s">
        <v>497</v>
      </c>
    </row>
    <row r="91" spans="1:27" ht="18" customHeight="1">
      <c r="A91" s="27" t="s">
        <v>6193</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10061</v>
      </c>
      <c r="T91" s="27" t="s">
        <v>15383</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10062</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10063</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10064</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10065</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10066</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10067</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10068</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10069</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10070</v>
      </c>
      <c r="S100" s="27" t="s">
        <v>10071</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10072</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10073</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10074</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10075</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10076</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6652</v>
      </c>
      <c r="I106" s="3">
        <v>41137</v>
      </c>
      <c r="J106" s="27" t="s">
        <v>1734</v>
      </c>
      <c r="K106" s="27" t="s">
        <v>1365</v>
      </c>
      <c r="L106" s="27" t="s">
        <v>4673</v>
      </c>
      <c r="M106" s="27" t="s">
        <v>1735</v>
      </c>
      <c r="N106" s="27" t="s">
        <v>6653</v>
      </c>
      <c r="O106" s="27" t="s">
        <v>6639</v>
      </c>
      <c r="P106" s="3">
        <v>41137</v>
      </c>
      <c r="Q106" s="27" t="s">
        <v>497</v>
      </c>
      <c r="R106" s="27" t="s">
        <v>10077</v>
      </c>
      <c r="S106" s="27" t="s">
        <v>10078</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12393</v>
      </c>
      <c r="I107" s="3">
        <v>41156</v>
      </c>
      <c r="J107" s="27" t="s">
        <v>1737</v>
      </c>
      <c r="K107" s="27" t="s">
        <v>6894</v>
      </c>
      <c r="L107" s="27" t="s">
        <v>4674</v>
      </c>
      <c r="M107" s="27" t="s">
        <v>1738</v>
      </c>
      <c r="N107" s="27" t="s">
        <v>12515</v>
      </c>
      <c r="O107" s="27" t="s">
        <v>9761</v>
      </c>
      <c r="P107" s="3">
        <v>41253</v>
      </c>
      <c r="Q107" s="41" t="s">
        <v>6895</v>
      </c>
      <c r="R107" s="27" t="s">
        <v>12394</v>
      </c>
      <c r="S107" s="27" t="s">
        <v>10079</v>
      </c>
      <c r="T107" s="27" t="s">
        <v>4383</v>
      </c>
      <c r="U107" s="27" t="s">
        <v>15385</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7598</v>
      </c>
      <c r="O108" s="27" t="s">
        <v>2187</v>
      </c>
      <c r="P108" s="3">
        <v>41163</v>
      </c>
      <c r="Q108" s="41" t="s">
        <v>3366</v>
      </c>
      <c r="R108" s="27" t="s">
        <v>10080</v>
      </c>
      <c r="S108" s="27" t="s">
        <v>10081</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10082</v>
      </c>
      <c r="S109" s="27" t="s">
        <v>10083</v>
      </c>
      <c r="T109" s="41" t="s">
        <v>4383</v>
      </c>
      <c r="U109" s="27" t="s">
        <v>15386</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10084</v>
      </c>
      <c r="T110" s="41" t="s">
        <v>15383</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10085</v>
      </c>
      <c r="S111" s="27" t="s">
        <v>10086</v>
      </c>
      <c r="T111" s="27" t="s">
        <v>4383</v>
      </c>
      <c r="U111" s="27" t="s">
        <v>15387</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10087</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10088</v>
      </c>
      <c r="T113" s="27" t="s">
        <v>4383</v>
      </c>
      <c r="U113" s="27" t="s">
        <v>15388</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10089</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14617</v>
      </c>
      <c r="N115" s="27" t="s">
        <v>1304</v>
      </c>
      <c r="O115" s="27" t="s">
        <v>1461</v>
      </c>
      <c r="P115" s="3">
        <v>40968</v>
      </c>
      <c r="Q115" s="41" t="s">
        <v>497</v>
      </c>
      <c r="R115" s="27" t="s">
        <v>497</v>
      </c>
      <c r="S115" s="27" t="s">
        <v>10090</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6354</v>
      </c>
      <c r="I116" s="3">
        <v>41131</v>
      </c>
      <c r="J116" s="27" t="s">
        <v>1768</v>
      </c>
      <c r="K116" s="27" t="s">
        <v>4683</v>
      </c>
      <c r="L116" s="27" t="s">
        <v>4684</v>
      </c>
      <c r="M116" s="27" t="s">
        <v>1769</v>
      </c>
      <c r="N116" s="27" t="s">
        <v>6355</v>
      </c>
      <c r="O116" s="27" t="s">
        <v>6356</v>
      </c>
      <c r="P116" s="3">
        <v>41131</v>
      </c>
      <c r="Q116" s="41" t="s">
        <v>4685</v>
      </c>
      <c r="R116" s="27" t="s">
        <v>10091</v>
      </c>
      <c r="S116" s="27" t="s">
        <v>10092</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10093</v>
      </c>
      <c r="S117" s="27" t="s">
        <v>10094</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5931</v>
      </c>
      <c r="I118" s="3">
        <v>41123</v>
      </c>
      <c r="J118" s="27" t="s">
        <v>1774</v>
      </c>
      <c r="K118" s="27" t="s">
        <v>5097</v>
      </c>
      <c r="L118" s="27" t="s">
        <v>4687</v>
      </c>
      <c r="M118" s="27" t="s">
        <v>4217</v>
      </c>
      <c r="N118" s="27" t="s">
        <v>6045</v>
      </c>
      <c r="O118" s="27" t="s">
        <v>2598</v>
      </c>
      <c r="P118" s="3">
        <v>41124</v>
      </c>
      <c r="Q118" s="41" t="s">
        <v>4688</v>
      </c>
      <c r="R118" s="27" t="s">
        <v>10095</v>
      </c>
      <c r="S118" s="27" t="s">
        <v>10096</v>
      </c>
      <c r="T118" s="27" t="s">
        <v>15383</v>
      </c>
      <c r="U118" s="27" t="s">
        <v>15389</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6654</v>
      </c>
      <c r="I119" s="3">
        <v>41137</v>
      </c>
      <c r="J119" s="27" t="s">
        <v>1776</v>
      </c>
      <c r="K119" s="27" t="s">
        <v>4218</v>
      </c>
      <c r="L119" s="27" t="s">
        <v>4689</v>
      </c>
      <c r="M119" s="27" t="s">
        <v>4219</v>
      </c>
      <c r="N119" s="27" t="s">
        <v>6655</v>
      </c>
      <c r="O119" s="27" t="s">
        <v>5304</v>
      </c>
      <c r="P119" s="3">
        <v>41137</v>
      </c>
      <c r="Q119" s="41" t="s">
        <v>3367</v>
      </c>
      <c r="R119" s="27" t="s">
        <v>10097</v>
      </c>
      <c r="S119" s="27" t="s">
        <v>10098</v>
      </c>
      <c r="T119" s="27" t="s">
        <v>4383</v>
      </c>
      <c r="U119" s="27" t="s">
        <v>15390</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10099</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6357</v>
      </c>
      <c r="I121" s="3">
        <v>41135</v>
      </c>
      <c r="J121" s="27" t="s">
        <v>1782</v>
      </c>
      <c r="K121" s="27" t="s">
        <v>966</v>
      </c>
      <c r="L121" s="27" t="s">
        <v>4691</v>
      </c>
      <c r="M121" s="27" t="s">
        <v>1783</v>
      </c>
      <c r="N121" s="27" t="s">
        <v>6358</v>
      </c>
      <c r="O121" s="27" t="s">
        <v>6561</v>
      </c>
      <c r="P121" s="3">
        <v>41135</v>
      </c>
      <c r="Q121" s="41" t="s">
        <v>4216</v>
      </c>
      <c r="R121" s="27" t="s">
        <v>10100</v>
      </c>
      <c r="S121" s="27" t="s">
        <v>10101</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10102</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10103</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10104</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10105</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7599</v>
      </c>
      <c r="I126" s="3">
        <v>41164</v>
      </c>
      <c r="J126" s="27" t="s">
        <v>1799</v>
      </c>
      <c r="K126" s="27" t="s">
        <v>967</v>
      </c>
      <c r="L126" s="27" t="s">
        <v>4696</v>
      </c>
      <c r="M126" s="27" t="s">
        <v>1800</v>
      </c>
      <c r="N126" s="27" t="s">
        <v>7600</v>
      </c>
      <c r="O126" s="27" t="s">
        <v>4090</v>
      </c>
      <c r="P126" s="3">
        <v>41165</v>
      </c>
      <c r="Q126" s="41" t="s">
        <v>497</v>
      </c>
      <c r="R126" s="27" t="s">
        <v>10106</v>
      </c>
      <c r="S126" s="27" t="s">
        <v>10107</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5693</v>
      </c>
      <c r="I127" s="3">
        <v>41124</v>
      </c>
      <c r="J127" s="27" t="s">
        <v>4220</v>
      </c>
      <c r="K127" s="27" t="s">
        <v>1364</v>
      </c>
      <c r="L127" s="27" t="s">
        <v>4697</v>
      </c>
      <c r="M127" s="27" t="s">
        <v>1802</v>
      </c>
      <c r="N127" s="27" t="s">
        <v>6046</v>
      </c>
      <c r="O127" s="27" t="s">
        <v>6047</v>
      </c>
      <c r="P127" s="3">
        <v>41127</v>
      </c>
      <c r="Q127" s="41" t="s">
        <v>4216</v>
      </c>
      <c r="R127" s="27" t="s">
        <v>10108</v>
      </c>
      <c r="S127" s="27" t="s">
        <v>10109</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10110</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10111</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10112</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10113</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6048</v>
      </c>
      <c r="I132" s="3">
        <v>41122</v>
      </c>
      <c r="J132" s="27" t="s">
        <v>1819</v>
      </c>
      <c r="K132" s="27" t="s">
        <v>4221</v>
      </c>
      <c r="L132" s="27" t="s">
        <v>4702</v>
      </c>
      <c r="M132" s="27" t="s">
        <v>4222</v>
      </c>
      <c r="N132" s="27" t="s">
        <v>6049</v>
      </c>
      <c r="O132" s="27" t="s">
        <v>5630</v>
      </c>
      <c r="P132" s="3">
        <v>41122</v>
      </c>
      <c r="Q132" s="41" t="s">
        <v>497</v>
      </c>
      <c r="R132" s="27" t="s">
        <v>10114</v>
      </c>
      <c r="S132" s="27" t="s">
        <v>10115</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10116</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10117</v>
      </c>
      <c r="S134" s="27" t="s">
        <v>10118</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10119</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9416</v>
      </c>
      <c r="O136" s="27" t="s">
        <v>5283</v>
      </c>
      <c r="P136" s="3">
        <v>41220</v>
      </c>
      <c r="Q136" s="41" t="s">
        <v>4216</v>
      </c>
      <c r="R136" s="27" t="s">
        <v>10120</v>
      </c>
      <c r="S136" s="27" t="s">
        <v>10121</v>
      </c>
      <c r="T136" s="27" t="s">
        <v>15383</v>
      </c>
      <c r="U136" s="27" t="s">
        <v>15391</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9417</v>
      </c>
      <c r="I137" s="3">
        <v>41169</v>
      </c>
      <c r="J137" s="27" t="s">
        <v>1834</v>
      </c>
      <c r="K137" s="27" t="s">
        <v>1363</v>
      </c>
      <c r="L137" s="27" t="s">
        <v>4707</v>
      </c>
      <c r="M137" s="27" t="s">
        <v>1835</v>
      </c>
      <c r="N137" s="27" t="s">
        <v>9666</v>
      </c>
      <c r="O137" s="27" t="s">
        <v>9662</v>
      </c>
      <c r="P137" s="3">
        <v>41225</v>
      </c>
      <c r="Q137" s="41" t="s">
        <v>7027</v>
      </c>
      <c r="R137" s="27" t="s">
        <v>10122</v>
      </c>
      <c r="S137" s="27" t="s">
        <v>10123</v>
      </c>
      <c r="T137" s="27" t="s">
        <v>4383</v>
      </c>
      <c r="U137" s="27" t="s">
        <v>15392</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10124</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10125</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6565</v>
      </c>
      <c r="I140" s="3">
        <v>41136</v>
      </c>
      <c r="J140" s="27" t="s">
        <v>1849</v>
      </c>
      <c r="K140" s="27" t="s">
        <v>1358</v>
      </c>
      <c r="L140" s="27" t="s">
        <v>4710</v>
      </c>
      <c r="M140" s="27" t="s">
        <v>5285</v>
      </c>
      <c r="N140" s="27" t="s">
        <v>6566</v>
      </c>
      <c r="O140" s="27" t="s">
        <v>6564</v>
      </c>
      <c r="P140" s="3">
        <v>41137</v>
      </c>
      <c r="Q140" s="41" t="s">
        <v>3370</v>
      </c>
      <c r="R140" s="27" t="s">
        <v>10126</v>
      </c>
      <c r="S140" s="27" t="s">
        <v>10127</v>
      </c>
      <c r="T140" s="27" t="s">
        <v>15383</v>
      </c>
      <c r="U140" s="27" t="s">
        <v>15393</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7944</v>
      </c>
      <c r="I141" s="3">
        <v>41164</v>
      </c>
      <c r="J141" s="27" t="s">
        <v>1851</v>
      </c>
      <c r="K141" s="27" t="s">
        <v>1354</v>
      </c>
      <c r="L141" s="27" t="s">
        <v>4711</v>
      </c>
      <c r="M141" s="27" t="s">
        <v>1852</v>
      </c>
      <c r="N141" s="27" t="s">
        <v>7945</v>
      </c>
      <c r="O141" s="27" t="s">
        <v>5283</v>
      </c>
      <c r="P141" s="3">
        <v>41171</v>
      </c>
      <c r="Q141" s="41" t="s">
        <v>3371</v>
      </c>
      <c r="R141" s="27" t="s">
        <v>10128</v>
      </c>
      <c r="S141" s="27" t="s">
        <v>10129</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10130</v>
      </c>
      <c r="T142" s="27" t="s">
        <v>15383</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10131</v>
      </c>
      <c r="S143" s="27" t="s">
        <v>10132</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8256</v>
      </c>
      <c r="I144" s="3">
        <v>41169</v>
      </c>
      <c r="J144" s="27" t="s">
        <v>1860</v>
      </c>
      <c r="K144" s="27" t="s">
        <v>5099</v>
      </c>
      <c r="L144" s="27" t="s">
        <v>4714</v>
      </c>
      <c r="M144" s="27" t="s">
        <v>4225</v>
      </c>
      <c r="N144" s="27" t="s">
        <v>8424</v>
      </c>
      <c r="O144" s="27" t="s">
        <v>2187</v>
      </c>
      <c r="P144" s="3">
        <v>41180</v>
      </c>
      <c r="Q144" s="41" t="s">
        <v>497</v>
      </c>
      <c r="R144" s="27" t="s">
        <v>10133</v>
      </c>
      <c r="S144" s="27" t="s">
        <v>10134</v>
      </c>
      <c r="T144" s="41" t="s">
        <v>4383</v>
      </c>
      <c r="U144" s="27" t="s">
        <v>15394</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10135</v>
      </c>
      <c r="S145" s="27" t="s">
        <v>10136</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10137</v>
      </c>
      <c r="S146" s="27" t="s">
        <v>10138</v>
      </c>
      <c r="T146" s="27" t="s">
        <v>4383</v>
      </c>
      <c r="U146" s="27" t="s">
        <v>15395</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8706</v>
      </c>
      <c r="O147" s="27" t="s">
        <v>5298</v>
      </c>
      <c r="P147" s="3">
        <v>41190</v>
      </c>
      <c r="Q147" s="41" t="s">
        <v>497</v>
      </c>
      <c r="R147" s="27" t="s">
        <v>10139</v>
      </c>
      <c r="S147" s="27" t="s">
        <v>10140</v>
      </c>
      <c r="T147" s="41" t="s">
        <v>4383</v>
      </c>
      <c r="U147" s="27" t="s">
        <v>15396</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10141</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10142</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5621</v>
      </c>
      <c r="I150" s="3">
        <v>41130</v>
      </c>
      <c r="J150" s="27" t="s">
        <v>1875</v>
      </c>
      <c r="K150" s="27" t="s">
        <v>1359</v>
      </c>
      <c r="L150" s="27" t="s">
        <v>4722</v>
      </c>
      <c r="M150" s="27" t="s">
        <v>1876</v>
      </c>
      <c r="N150" s="27" t="s">
        <v>6359</v>
      </c>
      <c r="O150" s="27" t="s">
        <v>6196</v>
      </c>
      <c r="P150" s="3">
        <v>41131</v>
      </c>
      <c r="Q150" s="41" t="s">
        <v>4216</v>
      </c>
      <c r="R150" s="27" t="s">
        <v>10143</v>
      </c>
      <c r="S150" s="27" t="s">
        <v>10144</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6194</v>
      </c>
      <c r="I151" s="3">
        <v>41152</v>
      </c>
      <c r="J151" s="27" t="s">
        <v>1877</v>
      </c>
      <c r="K151" s="27" t="s">
        <v>1356</v>
      </c>
      <c r="L151" s="27" t="s">
        <v>4723</v>
      </c>
      <c r="M151" s="27" t="s">
        <v>1878</v>
      </c>
      <c r="N151" s="27" t="s">
        <v>6195</v>
      </c>
      <c r="O151" s="27" t="s">
        <v>6196</v>
      </c>
      <c r="P151" s="3">
        <v>41134</v>
      </c>
      <c r="Q151" s="41" t="s">
        <v>4216</v>
      </c>
      <c r="R151" s="27" t="s">
        <v>10145</v>
      </c>
      <c r="S151" s="27" t="s">
        <v>10146</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10147</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5622</v>
      </c>
      <c r="O153" s="27" t="s">
        <v>5308</v>
      </c>
      <c r="P153" s="3">
        <v>41114</v>
      </c>
      <c r="Q153" s="41" t="s">
        <v>497</v>
      </c>
      <c r="R153" s="27" t="s">
        <v>10148</v>
      </c>
      <c r="S153" s="27" t="s">
        <v>10149</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5753</v>
      </c>
      <c r="I154" s="3">
        <v>41117</v>
      </c>
      <c r="J154" s="27" t="s">
        <v>1884</v>
      </c>
      <c r="K154" s="27" t="s">
        <v>4228</v>
      </c>
      <c r="L154" s="27" t="s">
        <v>4726</v>
      </c>
      <c r="M154" s="27" t="s">
        <v>4229</v>
      </c>
      <c r="N154" s="27" t="s">
        <v>5754</v>
      </c>
      <c r="O154" s="27" t="s">
        <v>5630</v>
      </c>
      <c r="P154" s="3">
        <v>41117</v>
      </c>
      <c r="Q154" s="41" t="s">
        <v>497</v>
      </c>
      <c r="R154" s="27" t="s">
        <v>10150</v>
      </c>
      <c r="S154" s="27" t="s">
        <v>10151</v>
      </c>
      <c r="T154" s="41" t="s">
        <v>4383</v>
      </c>
      <c r="U154" s="27" t="s">
        <v>15397</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10152</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5694</v>
      </c>
      <c r="I156" s="3">
        <v>41116</v>
      </c>
      <c r="J156" s="27" t="s">
        <v>1889</v>
      </c>
      <c r="K156" s="27" t="s">
        <v>5101</v>
      </c>
      <c r="L156" s="27" t="s">
        <v>4728</v>
      </c>
      <c r="M156" s="27" t="s">
        <v>1890</v>
      </c>
      <c r="N156" s="27" t="s">
        <v>6656</v>
      </c>
      <c r="O156" s="27" t="s">
        <v>5666</v>
      </c>
      <c r="P156" s="3">
        <v>41172</v>
      </c>
      <c r="Q156" s="41" t="s">
        <v>497</v>
      </c>
      <c r="R156" s="27" t="s">
        <v>10153</v>
      </c>
      <c r="S156" s="27" t="s">
        <v>10154</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10155</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10156</v>
      </c>
      <c r="T158" s="41" t="s">
        <v>15383</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10157</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10158</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10159</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5657</v>
      </c>
      <c r="I162" s="3">
        <v>41116</v>
      </c>
      <c r="J162" s="27" t="s">
        <v>1903</v>
      </c>
      <c r="K162" s="27" t="s">
        <v>1347</v>
      </c>
      <c r="L162" s="27" t="s">
        <v>4733</v>
      </c>
      <c r="M162" s="27" t="s">
        <v>4230</v>
      </c>
      <c r="N162" s="27" t="s">
        <v>5695</v>
      </c>
      <c r="O162" s="27" t="s">
        <v>5630</v>
      </c>
      <c r="P162" s="3">
        <v>41116</v>
      </c>
      <c r="Q162" s="41" t="s">
        <v>497</v>
      </c>
      <c r="R162" s="27" t="s">
        <v>10160</v>
      </c>
      <c r="S162" s="27" t="s">
        <v>10161</v>
      </c>
      <c r="T162" s="41" t="s">
        <v>4383</v>
      </c>
      <c r="U162" s="27" t="s">
        <v>15398</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10162</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10163</v>
      </c>
      <c r="S164" s="27" t="s">
        <v>10164</v>
      </c>
      <c r="T164" s="27" t="s">
        <v>4383</v>
      </c>
      <c r="U164" s="27" t="s">
        <v>15399</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5623</v>
      </c>
      <c r="I165" s="3">
        <v>41116</v>
      </c>
      <c r="J165" s="27" t="s">
        <v>1908</v>
      </c>
      <c r="K165" s="27" t="s">
        <v>1346</v>
      </c>
      <c r="L165" s="27" t="s">
        <v>4736</v>
      </c>
      <c r="M165" s="27" t="s">
        <v>1909</v>
      </c>
      <c r="N165" s="27" t="s">
        <v>5658</v>
      </c>
      <c r="O165" s="27" t="s">
        <v>4980</v>
      </c>
      <c r="P165" s="3">
        <v>41116</v>
      </c>
      <c r="Q165" s="41" t="s">
        <v>3801</v>
      </c>
      <c r="R165" s="27" t="s">
        <v>10165</v>
      </c>
      <c r="S165" s="27" t="s">
        <v>10166</v>
      </c>
      <c r="T165" s="27" t="s">
        <v>4383</v>
      </c>
      <c r="U165" s="27" t="s">
        <v>15400</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10167</v>
      </c>
      <c r="S166" s="27" t="s">
        <v>10168</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10169</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10170</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10171</v>
      </c>
      <c r="T169" s="27" t="s">
        <v>15383</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6896</v>
      </c>
      <c r="I170" s="3">
        <v>41142</v>
      </c>
      <c r="J170" s="27" t="s">
        <v>1925</v>
      </c>
      <c r="K170" s="27" t="s">
        <v>1369</v>
      </c>
      <c r="L170" s="27" t="s">
        <v>4741</v>
      </c>
      <c r="M170" s="27" t="s">
        <v>1926</v>
      </c>
      <c r="N170" s="27" t="s">
        <v>7995</v>
      </c>
      <c r="O170" s="27" t="s">
        <v>5692</v>
      </c>
      <c r="P170" s="3">
        <v>41172</v>
      </c>
      <c r="Q170" s="41" t="s">
        <v>3372</v>
      </c>
      <c r="R170" s="27" t="s">
        <v>10172</v>
      </c>
      <c r="S170" s="27" t="s">
        <v>10173</v>
      </c>
      <c r="T170" s="27" t="s">
        <v>4383</v>
      </c>
      <c r="U170" s="27" t="s">
        <v>15401</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10174</v>
      </c>
      <c r="S171" s="27" t="s">
        <v>10175</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10176</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10177</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9925</v>
      </c>
      <c r="I174" s="3">
        <v>41239</v>
      </c>
      <c r="J174" s="27" t="s">
        <v>1938</v>
      </c>
      <c r="K174" s="27" t="s">
        <v>1368</v>
      </c>
      <c r="L174" s="27" t="s">
        <v>4745</v>
      </c>
      <c r="M174" s="27" t="s">
        <v>9637</v>
      </c>
      <c r="N174" s="27" t="s">
        <v>10178</v>
      </c>
      <c r="O174" s="27" t="s">
        <v>4212</v>
      </c>
      <c r="P174" s="3">
        <v>41241</v>
      </c>
      <c r="Q174" s="41" t="s">
        <v>9638</v>
      </c>
      <c r="R174" s="27" t="s">
        <v>10179</v>
      </c>
      <c r="S174" s="27" t="s">
        <v>10179</v>
      </c>
      <c r="T174" s="27" t="s">
        <v>15383</v>
      </c>
      <c r="U174" s="27" t="s">
        <v>15402</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10180</v>
      </c>
      <c r="S175" s="27" t="s">
        <v>10181</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5624</v>
      </c>
      <c r="O176" s="27" t="s">
        <v>2146</v>
      </c>
      <c r="P176" s="3">
        <v>41114</v>
      </c>
      <c r="Q176" s="41" t="s">
        <v>4750</v>
      </c>
      <c r="R176" s="27" t="s">
        <v>10182</v>
      </c>
      <c r="S176" s="27" t="s">
        <v>10183</v>
      </c>
      <c r="T176" s="27" t="s">
        <v>4383</v>
      </c>
      <c r="U176" s="27" t="s">
        <v>15403</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10184</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9719</v>
      </c>
      <c r="I178" s="3">
        <v>41166</v>
      </c>
      <c r="J178" s="27" t="s">
        <v>15249</v>
      </c>
      <c r="K178" s="27" t="s">
        <v>9667</v>
      </c>
      <c r="L178" s="27" t="s">
        <v>4752</v>
      </c>
      <c r="M178" s="27" t="s">
        <v>15805</v>
      </c>
      <c r="N178" s="27" t="s">
        <v>9720</v>
      </c>
      <c r="O178" s="27" t="s">
        <v>9711</v>
      </c>
      <c r="P178" s="3">
        <v>41233</v>
      </c>
      <c r="Q178" s="41" t="s">
        <v>497</v>
      </c>
      <c r="R178" s="27" t="s">
        <v>10185</v>
      </c>
      <c r="S178" s="27" t="s">
        <v>10186</v>
      </c>
      <c r="T178" s="41" t="s">
        <v>4383</v>
      </c>
      <c r="U178" s="27" t="s">
        <v>15404</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10187</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10188</v>
      </c>
      <c r="S180" s="27" t="s">
        <v>10189</v>
      </c>
      <c r="T180" s="27" t="s">
        <v>4383</v>
      </c>
      <c r="U180" s="27" t="s">
        <v>15399</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10190</v>
      </c>
      <c r="I181" s="3">
        <v>41143</v>
      </c>
      <c r="J181" s="27" t="s">
        <v>1081</v>
      </c>
      <c r="K181" s="27" t="s">
        <v>1080</v>
      </c>
      <c r="L181" s="27" t="s">
        <v>4755</v>
      </c>
      <c r="M181" s="27" t="s">
        <v>1082</v>
      </c>
      <c r="N181" s="27" t="s">
        <v>10191</v>
      </c>
      <c r="O181" s="27" t="s">
        <v>6543</v>
      </c>
      <c r="P181" s="3">
        <v>41240</v>
      </c>
      <c r="Q181" s="41" t="s">
        <v>4216</v>
      </c>
      <c r="R181" s="27" t="s">
        <v>10192</v>
      </c>
      <c r="S181" s="27" t="s">
        <v>10193</v>
      </c>
      <c r="T181" s="27" t="s">
        <v>15383</v>
      </c>
      <c r="U181" s="27" t="s">
        <v>15402</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10194</v>
      </c>
      <c r="T182" s="41" t="s">
        <v>15383</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6897</v>
      </c>
      <c r="I183" s="3">
        <v>41144</v>
      </c>
      <c r="J183" s="27" t="s">
        <v>1090</v>
      </c>
      <c r="K183" s="27" t="s">
        <v>4757</v>
      </c>
      <c r="L183" s="27" t="s">
        <v>4758</v>
      </c>
      <c r="M183" s="27" t="s">
        <v>1091</v>
      </c>
      <c r="N183" s="27" t="s">
        <v>6898</v>
      </c>
      <c r="O183" s="27" t="s">
        <v>6899</v>
      </c>
      <c r="P183" s="3">
        <v>41145</v>
      </c>
      <c r="Q183" s="41" t="s">
        <v>4759</v>
      </c>
      <c r="R183" s="27" t="s">
        <v>10195</v>
      </c>
      <c r="S183" s="27" t="s">
        <v>10196</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10197</v>
      </c>
      <c r="T184" s="41" t="s">
        <v>15383</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5696</v>
      </c>
      <c r="I185" s="3">
        <v>41117</v>
      </c>
      <c r="J185" s="27" t="s">
        <v>1099</v>
      </c>
      <c r="K185" s="27" t="s">
        <v>1100</v>
      </c>
      <c r="L185" s="27" t="s">
        <v>4761</v>
      </c>
      <c r="M185" s="27" t="s">
        <v>1101</v>
      </c>
      <c r="N185" s="27" t="s">
        <v>5755</v>
      </c>
      <c r="O185" s="27" t="s">
        <v>5752</v>
      </c>
      <c r="P185" s="3">
        <v>41117</v>
      </c>
      <c r="Q185" s="41" t="s">
        <v>4216</v>
      </c>
      <c r="R185" s="27" t="s">
        <v>10198</v>
      </c>
      <c r="S185" s="27" t="s">
        <v>10199</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10200</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5932</v>
      </c>
      <c r="I187" s="3">
        <v>41121</v>
      </c>
      <c r="J187" s="27" t="s">
        <v>1109</v>
      </c>
      <c r="K187" s="27" t="s">
        <v>1110</v>
      </c>
      <c r="L187" s="27" t="s">
        <v>4763</v>
      </c>
      <c r="M187" s="27" t="s">
        <v>1111</v>
      </c>
      <c r="N187" s="27" t="s">
        <v>5933</v>
      </c>
      <c r="O187" s="27" t="s">
        <v>5700</v>
      </c>
      <c r="P187" s="3">
        <v>41121</v>
      </c>
      <c r="Q187" s="41" t="s">
        <v>4216</v>
      </c>
      <c r="R187" s="27" t="s">
        <v>10201</v>
      </c>
      <c r="S187" s="27" t="s">
        <v>10202</v>
      </c>
      <c r="T187" s="27" t="s">
        <v>4383</v>
      </c>
      <c r="U187" s="27" t="s">
        <v>15405</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10203</v>
      </c>
      <c r="T188" s="41" t="s">
        <v>15383</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10204</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6567</v>
      </c>
      <c r="I190" s="3">
        <v>41135</v>
      </c>
      <c r="J190" s="27" t="s">
        <v>1960</v>
      </c>
      <c r="K190" s="27" t="s">
        <v>4233</v>
      </c>
      <c r="L190" s="27" t="s">
        <v>4766</v>
      </c>
      <c r="M190" s="27" t="s">
        <v>4234</v>
      </c>
      <c r="N190" s="27" t="s">
        <v>6568</v>
      </c>
      <c r="O190" s="27" t="s">
        <v>2577</v>
      </c>
      <c r="P190" s="3">
        <v>41135</v>
      </c>
      <c r="Q190" s="41" t="s">
        <v>4216</v>
      </c>
      <c r="R190" s="27" t="s">
        <v>10205</v>
      </c>
      <c r="S190" s="27" t="s">
        <v>10206</v>
      </c>
      <c r="T190" s="27" t="s">
        <v>4383</v>
      </c>
      <c r="U190" s="27" t="s">
        <v>15406</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5659</v>
      </c>
      <c r="O191" s="27" t="s">
        <v>1521</v>
      </c>
      <c r="P191" s="3">
        <v>41116</v>
      </c>
      <c r="Q191" s="41" t="s">
        <v>4216</v>
      </c>
      <c r="R191" s="27" t="s">
        <v>10207</v>
      </c>
      <c r="S191" s="27" t="s">
        <v>10208</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7811</v>
      </c>
      <c r="I192" s="3">
        <v>41169</v>
      </c>
      <c r="J192" s="27" t="s">
        <v>1966</v>
      </c>
      <c r="K192" s="27" t="s">
        <v>5102</v>
      </c>
      <c r="L192" s="27" t="s">
        <v>4768</v>
      </c>
      <c r="M192" s="27" t="s">
        <v>1967</v>
      </c>
      <c r="N192" s="27" t="s">
        <v>7812</v>
      </c>
      <c r="O192" s="27" t="s">
        <v>7624</v>
      </c>
      <c r="P192" s="3">
        <v>41169</v>
      </c>
      <c r="Q192" s="41" t="s">
        <v>497</v>
      </c>
      <c r="R192" s="27" t="s">
        <v>10209</v>
      </c>
      <c r="S192" s="27" t="s">
        <v>10210</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10211</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13617</v>
      </c>
      <c r="I194" s="3">
        <v>41251</v>
      </c>
      <c r="J194" s="27" t="s">
        <v>1975</v>
      </c>
      <c r="K194" s="27" t="s">
        <v>4235</v>
      </c>
      <c r="L194" s="27" t="s">
        <v>4770</v>
      </c>
      <c r="M194" s="27" t="s">
        <v>4236</v>
      </c>
      <c r="N194" s="27" t="s">
        <v>13983</v>
      </c>
      <c r="O194" s="27" t="s">
        <v>4090</v>
      </c>
      <c r="P194" s="3">
        <v>41264</v>
      </c>
      <c r="Q194" s="41" t="s">
        <v>5472</v>
      </c>
      <c r="R194" s="27" t="s">
        <v>13618</v>
      </c>
      <c r="S194" s="27" t="s">
        <v>10212</v>
      </c>
      <c r="T194" s="27" t="s">
        <v>4383</v>
      </c>
      <c r="U194" s="41" t="s">
        <v>15407</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6050</v>
      </c>
      <c r="I195" s="3">
        <v>41122</v>
      </c>
      <c r="J195" s="27" t="s">
        <v>1977</v>
      </c>
      <c r="K195" s="27" t="s">
        <v>4237</v>
      </c>
      <c r="L195" s="27" t="s">
        <v>4771</v>
      </c>
      <c r="M195" s="27" t="s">
        <v>4238</v>
      </c>
      <c r="N195" s="27" t="s">
        <v>6051</v>
      </c>
      <c r="O195" s="27" t="s">
        <v>6033</v>
      </c>
      <c r="P195" s="3">
        <v>41122</v>
      </c>
      <c r="Q195" s="41" t="s">
        <v>4216</v>
      </c>
      <c r="R195" s="27" t="s">
        <v>10213</v>
      </c>
      <c r="S195" s="27" t="s">
        <v>10214</v>
      </c>
      <c r="T195" s="27" t="s">
        <v>4383</v>
      </c>
      <c r="U195" s="27" t="s">
        <v>15387</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10215</v>
      </c>
      <c r="T196" s="41" t="s">
        <v>15383</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5756</v>
      </c>
      <c r="I197" s="3">
        <v>41120</v>
      </c>
      <c r="J197" s="27" t="s">
        <v>1983</v>
      </c>
      <c r="K197" s="27" t="s">
        <v>4239</v>
      </c>
      <c r="L197" s="27" t="s">
        <v>4772</v>
      </c>
      <c r="M197" s="27" t="s">
        <v>4240</v>
      </c>
      <c r="N197" s="27" t="s">
        <v>5934</v>
      </c>
      <c r="O197" s="27" t="s">
        <v>5630</v>
      </c>
      <c r="P197" s="3">
        <v>41121</v>
      </c>
      <c r="Q197" s="41" t="s">
        <v>497</v>
      </c>
      <c r="R197" s="27" t="s">
        <v>10216</v>
      </c>
      <c r="S197" s="27" t="s">
        <v>10217</v>
      </c>
      <c r="T197" s="41" t="s">
        <v>4383</v>
      </c>
      <c r="U197" s="27" t="s">
        <v>15399</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6052</v>
      </c>
      <c r="I198" s="3">
        <v>41128</v>
      </c>
      <c r="J198" s="27" t="s">
        <v>1985</v>
      </c>
      <c r="K198" s="27" t="s">
        <v>4241</v>
      </c>
      <c r="L198" s="27" t="s">
        <v>4773</v>
      </c>
      <c r="M198" s="27" t="s">
        <v>4242</v>
      </c>
      <c r="N198" s="27" t="s">
        <v>6197</v>
      </c>
      <c r="O198" s="27" t="s">
        <v>6033</v>
      </c>
      <c r="P198" s="3">
        <v>41128</v>
      </c>
      <c r="Q198" s="41" t="s">
        <v>4216</v>
      </c>
      <c r="R198" s="27" t="s">
        <v>10218</v>
      </c>
      <c r="S198" s="27" t="s">
        <v>10219</v>
      </c>
      <c r="T198" s="27" t="s">
        <v>4383</v>
      </c>
      <c r="U198" s="27" t="s">
        <v>15408</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5697</v>
      </c>
      <c r="I199" s="3">
        <v>41117</v>
      </c>
      <c r="J199" s="27" t="s">
        <v>1987</v>
      </c>
      <c r="K199" s="27" t="s">
        <v>4243</v>
      </c>
      <c r="L199" s="27" t="s">
        <v>4774</v>
      </c>
      <c r="M199" s="27" t="s">
        <v>4244</v>
      </c>
      <c r="N199" s="27" t="s">
        <v>5757</v>
      </c>
      <c r="O199" s="27" t="s">
        <v>4980</v>
      </c>
      <c r="P199" s="3">
        <v>41120</v>
      </c>
      <c r="Q199" s="41" t="s">
        <v>497</v>
      </c>
      <c r="R199" s="27" t="s">
        <v>10220</v>
      </c>
      <c r="S199" s="27" t="s">
        <v>10221</v>
      </c>
      <c r="T199" s="41" t="s">
        <v>4383</v>
      </c>
      <c r="U199" s="27" t="s">
        <v>15408</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6657</v>
      </c>
      <c r="O200" s="27" t="s">
        <v>4295</v>
      </c>
      <c r="P200" s="3">
        <v>41141</v>
      </c>
      <c r="Q200" s="41" t="s">
        <v>4216</v>
      </c>
      <c r="R200" s="27" t="s">
        <v>10222</v>
      </c>
      <c r="S200" s="27" t="s">
        <v>10223</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5625</v>
      </c>
      <c r="I201" s="3">
        <v>41123</v>
      </c>
      <c r="J201" s="27" t="s">
        <v>1991</v>
      </c>
      <c r="K201" s="27" t="s">
        <v>15735</v>
      </c>
      <c r="L201" s="27" t="s">
        <v>4776</v>
      </c>
      <c r="M201" s="27" t="s">
        <v>4247</v>
      </c>
      <c r="N201" s="27" t="s">
        <v>6053</v>
      </c>
      <c r="O201" s="27" t="s">
        <v>6033</v>
      </c>
      <c r="P201" s="3">
        <v>41124</v>
      </c>
      <c r="Q201" s="41" t="s">
        <v>15819</v>
      </c>
      <c r="R201" s="27" t="s">
        <v>10224</v>
      </c>
      <c r="S201" s="27" t="s">
        <v>10225</v>
      </c>
      <c r="T201" s="27" t="s">
        <v>4383</v>
      </c>
      <c r="U201" s="27" t="s">
        <v>15409</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8257</v>
      </c>
      <c r="I202" s="3">
        <v>41178</v>
      </c>
      <c r="J202" s="27" t="s">
        <v>1993</v>
      </c>
      <c r="K202" s="27" t="s">
        <v>8258</v>
      </c>
      <c r="L202" s="27" t="s">
        <v>4777</v>
      </c>
      <c r="M202" s="27" t="s">
        <v>1994</v>
      </c>
      <c r="N202" s="27" t="s">
        <v>8259</v>
      </c>
      <c r="O202" s="27" t="s">
        <v>497</v>
      </c>
      <c r="P202" s="3">
        <v>41185</v>
      </c>
      <c r="Q202" s="41" t="s">
        <v>3375</v>
      </c>
      <c r="R202" s="27" t="s">
        <v>10226</v>
      </c>
      <c r="S202" s="27" t="s">
        <v>10227</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7250</v>
      </c>
      <c r="I203" s="3">
        <v>41157</v>
      </c>
      <c r="J203" s="27" t="s">
        <v>1996</v>
      </c>
      <c r="K203" s="27" t="s">
        <v>5103</v>
      </c>
      <c r="L203" s="27" t="s">
        <v>4778</v>
      </c>
      <c r="M203" s="27" t="s">
        <v>1997</v>
      </c>
      <c r="N203" s="27" t="s">
        <v>7344</v>
      </c>
      <c r="O203" s="27" t="s">
        <v>2577</v>
      </c>
      <c r="P203" s="3">
        <v>41157</v>
      </c>
      <c r="Q203" s="41" t="s">
        <v>497</v>
      </c>
      <c r="R203" s="27" t="s">
        <v>10228</v>
      </c>
      <c r="S203" s="27" t="s">
        <v>10229</v>
      </c>
      <c r="T203" s="41" t="s">
        <v>4383</v>
      </c>
      <c r="U203" s="27" t="s">
        <v>15410</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10230</v>
      </c>
      <c r="S204" s="27" t="s">
        <v>10231</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6658</v>
      </c>
      <c r="I205" s="3">
        <v>41138</v>
      </c>
      <c r="J205" s="27" t="s">
        <v>2002</v>
      </c>
      <c r="K205" s="27" t="s">
        <v>6659</v>
      </c>
      <c r="L205" s="27" t="s">
        <v>4780</v>
      </c>
      <c r="M205" s="27" t="s">
        <v>2003</v>
      </c>
      <c r="N205" s="27" t="s">
        <v>6660</v>
      </c>
      <c r="O205" s="27" t="s">
        <v>5929</v>
      </c>
      <c r="P205" s="3">
        <v>41138</v>
      </c>
      <c r="Q205" s="41" t="s">
        <v>3376</v>
      </c>
      <c r="R205" s="27" t="s">
        <v>10232</v>
      </c>
      <c r="S205" s="27" t="s">
        <v>10233</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9721</v>
      </c>
      <c r="I206" s="3">
        <v>41162</v>
      </c>
      <c r="J206" s="27" t="s">
        <v>2005</v>
      </c>
      <c r="K206" s="27" t="s">
        <v>2006</v>
      </c>
      <c r="L206" s="27" t="s">
        <v>4781</v>
      </c>
      <c r="M206" s="27" t="s">
        <v>2007</v>
      </c>
      <c r="N206" s="27" t="s">
        <v>9722</v>
      </c>
      <c r="O206" s="27" t="s">
        <v>6024</v>
      </c>
      <c r="P206" s="3">
        <v>41235</v>
      </c>
      <c r="Q206" s="41" t="s">
        <v>3368</v>
      </c>
      <c r="R206" s="27" t="s">
        <v>10234</v>
      </c>
      <c r="S206" s="27" t="s">
        <v>10235</v>
      </c>
      <c r="T206" s="27" t="s">
        <v>4383</v>
      </c>
      <c r="U206" s="27" t="s">
        <v>15411</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12516</v>
      </c>
      <c r="I207" s="3">
        <v>41169</v>
      </c>
      <c r="J207" s="27" t="s">
        <v>2009</v>
      </c>
      <c r="K207" s="27" t="s">
        <v>2010</v>
      </c>
      <c r="L207" s="27" t="s">
        <v>4782</v>
      </c>
      <c r="M207" s="27" t="s">
        <v>2011</v>
      </c>
      <c r="N207" s="27" t="s">
        <v>12517</v>
      </c>
      <c r="O207" s="27" t="s">
        <v>4980</v>
      </c>
      <c r="P207" s="3">
        <v>41254</v>
      </c>
      <c r="Q207" s="41" t="s">
        <v>3373</v>
      </c>
      <c r="R207" s="27" t="s">
        <v>12518</v>
      </c>
      <c r="S207" s="27" t="s">
        <v>10236</v>
      </c>
      <c r="T207" s="27" t="s">
        <v>15383</v>
      </c>
      <c r="U207" s="27" t="s">
        <v>15412</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10237</v>
      </c>
      <c r="I208" s="3">
        <v>41169</v>
      </c>
      <c r="J208" s="27" t="s">
        <v>2013</v>
      </c>
      <c r="K208" s="27" t="s">
        <v>5104</v>
      </c>
      <c r="L208" s="27" t="s">
        <v>4783</v>
      </c>
      <c r="M208" s="27" t="s">
        <v>1385</v>
      </c>
      <c r="N208" s="27" t="s">
        <v>10238</v>
      </c>
      <c r="O208" s="27" t="s">
        <v>9665</v>
      </c>
      <c r="P208" s="3">
        <v>41242</v>
      </c>
      <c r="Q208" s="27" t="s">
        <v>2316</v>
      </c>
      <c r="R208" s="27" t="s">
        <v>10239</v>
      </c>
      <c r="S208" s="27" t="s">
        <v>10240</v>
      </c>
      <c r="T208" s="27" t="s">
        <v>15383</v>
      </c>
      <c r="U208" s="27" t="s">
        <v>15413</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10241</v>
      </c>
      <c r="T209" s="27" t="s">
        <v>15383</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10242</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10243</v>
      </c>
      <c r="T211" s="41" t="s">
        <v>15383</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6198</v>
      </c>
      <c r="I212" s="3">
        <v>41143</v>
      </c>
      <c r="J212" s="27" t="s">
        <v>2026</v>
      </c>
      <c r="K212" s="27" t="s">
        <v>4248</v>
      </c>
      <c r="L212" s="27" t="s">
        <v>4787</v>
      </c>
      <c r="M212" s="27" t="s">
        <v>4249</v>
      </c>
      <c r="N212" s="27" t="s">
        <v>6900</v>
      </c>
      <c r="O212" s="27" t="s">
        <v>6187</v>
      </c>
      <c r="P212" s="3">
        <v>41143</v>
      </c>
      <c r="Q212" s="41" t="s">
        <v>15820</v>
      </c>
      <c r="R212" s="27" t="s">
        <v>10244</v>
      </c>
      <c r="S212" s="27" t="s">
        <v>10245</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13619</v>
      </c>
      <c r="I213" s="3">
        <v>41152</v>
      </c>
      <c r="J213" s="27" t="s">
        <v>2029</v>
      </c>
      <c r="K213" s="27" t="s">
        <v>5105</v>
      </c>
      <c r="L213" s="27" t="s">
        <v>4788</v>
      </c>
      <c r="M213" s="27" t="s">
        <v>4250</v>
      </c>
      <c r="N213" s="27" t="s">
        <v>13620</v>
      </c>
      <c r="O213" s="27" t="s">
        <v>4980</v>
      </c>
      <c r="P213" s="3">
        <v>41261</v>
      </c>
      <c r="Q213" s="41" t="s">
        <v>497</v>
      </c>
      <c r="R213" s="27" t="s">
        <v>13621</v>
      </c>
      <c r="S213" s="27" t="s">
        <v>10246</v>
      </c>
      <c r="T213" s="41" t="s">
        <v>4383</v>
      </c>
      <c r="U213" s="41" t="s">
        <v>15414</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10247</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10248</v>
      </c>
      <c r="S215" s="27" t="s">
        <v>10249</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5698</v>
      </c>
      <c r="I216" s="3">
        <v>41117</v>
      </c>
      <c r="J216" s="27" t="s">
        <v>2040</v>
      </c>
      <c r="K216" s="27" t="s">
        <v>4251</v>
      </c>
      <c r="L216" s="27" t="s">
        <v>4791</v>
      </c>
      <c r="M216" s="27" t="s">
        <v>4252</v>
      </c>
      <c r="N216" s="27" t="s">
        <v>5758</v>
      </c>
      <c r="O216" s="27" t="s">
        <v>2598</v>
      </c>
      <c r="P216" s="3">
        <v>41120</v>
      </c>
      <c r="Q216" s="41" t="s">
        <v>497</v>
      </c>
      <c r="R216" s="27" t="s">
        <v>10250</v>
      </c>
      <c r="S216" s="27" t="s">
        <v>10251</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6901</v>
      </c>
      <c r="I217" s="3">
        <v>41144</v>
      </c>
      <c r="J217" s="27" t="s">
        <v>2042</v>
      </c>
      <c r="K217" s="27" t="s">
        <v>4253</v>
      </c>
      <c r="L217" s="27" t="s">
        <v>4792</v>
      </c>
      <c r="M217" s="27" t="s">
        <v>4254</v>
      </c>
      <c r="N217" s="27" t="s">
        <v>6902</v>
      </c>
      <c r="O217" s="27" t="s">
        <v>6039</v>
      </c>
      <c r="P217" s="3">
        <v>41152</v>
      </c>
      <c r="Q217" s="41" t="s">
        <v>4216</v>
      </c>
      <c r="R217" s="27" t="s">
        <v>10252</v>
      </c>
      <c r="S217" s="27" t="s">
        <v>10253</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10254</v>
      </c>
      <c r="O218" s="27" t="s">
        <v>8704</v>
      </c>
      <c r="P218" s="3">
        <v>41242</v>
      </c>
      <c r="Q218" s="41" t="s">
        <v>4216</v>
      </c>
      <c r="R218" s="27" t="s">
        <v>10255</v>
      </c>
      <c r="S218" s="27" t="s">
        <v>10256</v>
      </c>
      <c r="T218" s="27" t="s">
        <v>4383</v>
      </c>
      <c r="U218" s="27" t="s">
        <v>15415</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10257</v>
      </c>
      <c r="S219" s="27" t="s">
        <v>10258</v>
      </c>
      <c r="T219" s="27" t="s">
        <v>4383</v>
      </c>
      <c r="U219" s="27" t="s">
        <v>15387</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12395</v>
      </c>
      <c r="O220" s="27" t="s">
        <v>12396</v>
      </c>
      <c r="P220" s="3">
        <v>41249</v>
      </c>
      <c r="Q220" s="41" t="s">
        <v>497</v>
      </c>
      <c r="R220" s="27" t="s">
        <v>12397</v>
      </c>
      <c r="S220" s="27" t="s">
        <v>10260</v>
      </c>
      <c r="T220" s="41" t="s">
        <v>15383</v>
      </c>
      <c r="U220" s="27" t="s">
        <v>15416</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5626</v>
      </c>
      <c r="I221" s="3">
        <v>41143</v>
      </c>
      <c r="J221" s="27" t="s">
        <v>2054</v>
      </c>
      <c r="K221" s="27" t="s">
        <v>4258</v>
      </c>
      <c r="L221" s="27" t="s">
        <v>4796</v>
      </c>
      <c r="M221" s="27" t="s">
        <v>4259</v>
      </c>
      <c r="N221" s="27" t="s">
        <v>6569</v>
      </c>
      <c r="O221" s="27" t="s">
        <v>6547</v>
      </c>
      <c r="P221" s="3">
        <v>41135</v>
      </c>
      <c r="Q221" s="41" t="s">
        <v>497</v>
      </c>
      <c r="R221" s="27" t="s">
        <v>10261</v>
      </c>
      <c r="S221" s="27" t="s">
        <v>10262</v>
      </c>
      <c r="T221" s="41" t="s">
        <v>4383</v>
      </c>
      <c r="U221" s="27" t="s">
        <v>15417</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5935</v>
      </c>
      <c r="I222" s="3">
        <v>41120</v>
      </c>
      <c r="J222" s="27" t="s">
        <v>2056</v>
      </c>
      <c r="K222" s="27" t="s">
        <v>4260</v>
      </c>
      <c r="L222" s="27" t="s">
        <v>4797</v>
      </c>
      <c r="M222" s="27" t="s">
        <v>4261</v>
      </c>
      <c r="N222" s="27" t="s">
        <v>5936</v>
      </c>
      <c r="O222" s="27" t="s">
        <v>5630</v>
      </c>
      <c r="P222" s="3">
        <v>41121</v>
      </c>
      <c r="Q222" s="41" t="s">
        <v>4216</v>
      </c>
      <c r="R222" s="27" t="s">
        <v>10263</v>
      </c>
      <c r="S222" s="27" t="s">
        <v>10264</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15096</v>
      </c>
      <c r="N223" s="27" t="s">
        <v>2311</v>
      </c>
      <c r="O223" s="27" t="s">
        <v>2149</v>
      </c>
      <c r="P223" s="3">
        <v>40991</v>
      </c>
      <c r="Q223" s="41" t="s">
        <v>15097</v>
      </c>
      <c r="R223" s="27" t="s">
        <v>497</v>
      </c>
      <c r="S223" s="27" t="s">
        <v>10265</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10266</v>
      </c>
      <c r="T224" s="41" t="s">
        <v>15383</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6570</v>
      </c>
      <c r="I225" s="3">
        <v>41135</v>
      </c>
      <c r="J225" s="27" t="s">
        <v>2066</v>
      </c>
      <c r="K225" s="27" t="s">
        <v>5106</v>
      </c>
      <c r="L225" s="27" t="s">
        <v>4800</v>
      </c>
      <c r="M225" s="27" t="s">
        <v>2067</v>
      </c>
      <c r="N225" s="27" t="s">
        <v>6571</v>
      </c>
      <c r="O225" s="27" t="s">
        <v>6544</v>
      </c>
      <c r="P225" s="3">
        <v>41135</v>
      </c>
      <c r="Q225" s="41" t="s">
        <v>497</v>
      </c>
      <c r="R225" s="27" t="s">
        <v>10267</v>
      </c>
      <c r="S225" s="27" t="s">
        <v>10268</v>
      </c>
      <c r="T225" s="41" t="s">
        <v>15383</v>
      </c>
      <c r="U225" s="27" t="s">
        <v>15418</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5627</v>
      </c>
      <c r="I226" s="3">
        <v>41142</v>
      </c>
      <c r="J226" s="27" t="s">
        <v>2069</v>
      </c>
      <c r="K226" s="27" t="s">
        <v>2070</v>
      </c>
      <c r="L226" s="27" t="s">
        <v>4801</v>
      </c>
      <c r="M226" s="27" t="s">
        <v>2071</v>
      </c>
      <c r="N226" s="27" t="s">
        <v>7181</v>
      </c>
      <c r="O226" s="27" t="s">
        <v>7182</v>
      </c>
      <c r="P226" s="3">
        <v>41151</v>
      </c>
      <c r="Q226" s="41" t="s">
        <v>4216</v>
      </c>
      <c r="R226" s="27" t="s">
        <v>10269</v>
      </c>
      <c r="S226" s="27" t="s">
        <v>10270</v>
      </c>
      <c r="T226" s="27" t="s">
        <v>4383</v>
      </c>
      <c r="U226" s="27" t="s">
        <v>15419</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10271</v>
      </c>
      <c r="T227" s="41" t="s">
        <v>15383</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6054</v>
      </c>
      <c r="I228" s="3">
        <v>41122</v>
      </c>
      <c r="J228" s="27" t="s">
        <v>2077</v>
      </c>
      <c r="K228" s="27" t="s">
        <v>4262</v>
      </c>
      <c r="L228" s="27" t="s">
        <v>4803</v>
      </c>
      <c r="M228" s="27" t="s">
        <v>4263</v>
      </c>
      <c r="N228" s="27" t="s">
        <v>6055</v>
      </c>
      <c r="O228" s="27" t="s">
        <v>6032</v>
      </c>
      <c r="P228" s="3">
        <v>41122</v>
      </c>
      <c r="Q228" s="41" t="s">
        <v>3368</v>
      </c>
      <c r="R228" s="27" t="s">
        <v>10272</v>
      </c>
      <c r="S228" s="27" t="s">
        <v>10273</v>
      </c>
      <c r="T228" s="27" t="s">
        <v>4383</v>
      </c>
      <c r="U228" s="27" t="s">
        <v>15420</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10274</v>
      </c>
      <c r="S229" s="27" t="s">
        <v>10275</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10276</v>
      </c>
      <c r="S230" s="27" t="s">
        <v>10277</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6572</v>
      </c>
      <c r="I231" s="3">
        <v>41152</v>
      </c>
      <c r="J231" s="27" t="s">
        <v>2083</v>
      </c>
      <c r="K231" s="27" t="s">
        <v>4264</v>
      </c>
      <c r="L231" s="27" t="s">
        <v>4809</v>
      </c>
      <c r="M231" s="27" t="s">
        <v>2085</v>
      </c>
      <c r="N231" s="27" t="s">
        <v>12519</v>
      </c>
      <c r="O231" s="27" t="s">
        <v>1981</v>
      </c>
      <c r="P231" s="3">
        <v>41254</v>
      </c>
      <c r="Q231" s="41" t="s">
        <v>5149</v>
      </c>
      <c r="R231" s="27" t="s">
        <v>10278</v>
      </c>
      <c r="S231" s="27" t="s">
        <v>10279</v>
      </c>
      <c r="T231" s="27" t="s">
        <v>15383</v>
      </c>
      <c r="U231" s="27" t="s">
        <v>15421</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10280</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7601</v>
      </c>
      <c r="I233" s="3">
        <v>41152</v>
      </c>
      <c r="J233" s="27" t="s">
        <v>15250</v>
      </c>
      <c r="K233" s="27" t="s">
        <v>5150</v>
      </c>
      <c r="L233" s="27" t="s">
        <v>4811</v>
      </c>
      <c r="M233" s="27" t="s">
        <v>5151</v>
      </c>
      <c r="N233" s="27" t="s">
        <v>7813</v>
      </c>
      <c r="O233" s="27" t="s">
        <v>5283</v>
      </c>
      <c r="P233" s="3">
        <v>41169</v>
      </c>
      <c r="Q233" s="27" t="s">
        <v>5107</v>
      </c>
      <c r="R233" s="27" t="s">
        <v>10281</v>
      </c>
      <c r="S233" s="27" t="s">
        <v>10282</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6056</v>
      </c>
      <c r="I234" s="3">
        <v>41122</v>
      </c>
      <c r="J234" s="27" t="s">
        <v>2090</v>
      </c>
      <c r="K234" s="27" t="s">
        <v>2091</v>
      </c>
      <c r="L234" s="27" t="s">
        <v>4812</v>
      </c>
      <c r="M234" s="27" t="s">
        <v>4265</v>
      </c>
      <c r="N234" s="27" t="s">
        <v>6057</v>
      </c>
      <c r="O234" s="27" t="s">
        <v>5666</v>
      </c>
      <c r="P234" s="3">
        <v>41122</v>
      </c>
      <c r="Q234" s="41" t="s">
        <v>3377</v>
      </c>
      <c r="R234" s="27" t="s">
        <v>10283</v>
      </c>
      <c r="S234" s="27" t="s">
        <v>10284</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12520</v>
      </c>
      <c r="I235" s="3">
        <v>40974</v>
      </c>
      <c r="J235" s="27" t="s">
        <v>2092</v>
      </c>
      <c r="K235" s="27" t="s">
        <v>2093</v>
      </c>
      <c r="L235" s="27" t="s">
        <v>4813</v>
      </c>
      <c r="M235" s="27">
        <v>3334331272</v>
      </c>
      <c r="N235" s="27" t="s">
        <v>12521</v>
      </c>
      <c r="O235" s="27" t="s">
        <v>6024</v>
      </c>
      <c r="P235" s="3">
        <v>41254</v>
      </c>
      <c r="Q235" s="41" t="s">
        <v>7210</v>
      </c>
      <c r="R235" s="27" t="s">
        <v>12522</v>
      </c>
      <c r="S235" s="27" t="s">
        <v>10285</v>
      </c>
      <c r="T235" s="27" t="s">
        <v>4383</v>
      </c>
      <c r="U235" s="27" t="s">
        <v>15422</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7190</v>
      </c>
      <c r="I236" s="3">
        <v>41141</v>
      </c>
      <c r="J236" s="27" t="s">
        <v>2094</v>
      </c>
      <c r="K236" s="27" t="s">
        <v>2095</v>
      </c>
      <c r="L236" s="27" t="s">
        <v>4814</v>
      </c>
      <c r="M236" s="27" t="s">
        <v>2096</v>
      </c>
      <c r="N236" s="27" t="s">
        <v>7191</v>
      </c>
      <c r="O236" s="27" t="s">
        <v>6857</v>
      </c>
      <c r="P236" s="3">
        <v>41152</v>
      </c>
      <c r="Q236" s="41" t="s">
        <v>4429</v>
      </c>
      <c r="R236" s="27" t="s">
        <v>10286</v>
      </c>
      <c r="S236" s="27" t="s">
        <v>10287</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6360</v>
      </c>
      <c r="I237" s="3">
        <v>41131</v>
      </c>
      <c r="J237" s="27" t="s">
        <v>2097</v>
      </c>
      <c r="K237" s="27" t="s">
        <v>2098</v>
      </c>
      <c r="L237" s="27" t="s">
        <v>4815</v>
      </c>
      <c r="M237" s="27" t="s">
        <v>2099</v>
      </c>
      <c r="N237" s="27" t="s">
        <v>6361</v>
      </c>
      <c r="O237" s="27" t="s">
        <v>2598</v>
      </c>
      <c r="P237" s="3">
        <v>41135</v>
      </c>
      <c r="Q237" s="41" t="s">
        <v>4266</v>
      </c>
      <c r="R237" s="27" t="s">
        <v>10288</v>
      </c>
      <c r="S237" s="27" t="s">
        <v>10289</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7814</v>
      </c>
      <c r="I238" s="3">
        <v>41164</v>
      </c>
      <c r="J238" s="27" t="s">
        <v>2100</v>
      </c>
      <c r="K238" s="27" t="s">
        <v>2101</v>
      </c>
      <c r="L238" s="27" t="s">
        <v>4816</v>
      </c>
      <c r="M238" s="27" t="s">
        <v>4267</v>
      </c>
      <c r="N238" s="27" t="s">
        <v>7815</v>
      </c>
      <c r="O238" s="27" t="s">
        <v>5283</v>
      </c>
      <c r="P238" s="3">
        <v>41170</v>
      </c>
      <c r="Q238" s="41" t="s">
        <v>3368</v>
      </c>
      <c r="R238" s="27" t="s">
        <v>10290</v>
      </c>
      <c r="S238" s="27" t="s">
        <v>10291</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10292</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10293</v>
      </c>
      <c r="S240" s="27" t="s">
        <v>10171</v>
      </c>
      <c r="T240" s="27" t="s">
        <v>4383</v>
      </c>
      <c r="U240" s="27" t="s">
        <v>15423</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10294</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10271</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10194</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10197</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10243</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v>3791139777</v>
      </c>
      <c r="N246" s="27" t="s">
        <v>2327</v>
      </c>
      <c r="O246" s="27" t="s">
        <v>1461</v>
      </c>
      <c r="P246" s="3">
        <v>40996</v>
      </c>
      <c r="Q246" s="27" t="s">
        <v>2179</v>
      </c>
      <c r="R246" s="27" t="s">
        <v>497</v>
      </c>
      <c r="S246" s="27" t="s">
        <v>10203</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15424</v>
      </c>
      <c r="K247" s="27" t="s">
        <v>2180</v>
      </c>
      <c r="L247" s="27" t="s">
        <v>4732</v>
      </c>
      <c r="M247" s="27" t="s">
        <v>15425</v>
      </c>
      <c r="N247" s="27" t="s">
        <v>2339</v>
      </c>
      <c r="O247" s="27" t="s">
        <v>1521</v>
      </c>
      <c r="P247" s="3">
        <v>40996</v>
      </c>
      <c r="Q247" s="27" t="s">
        <v>2181</v>
      </c>
      <c r="R247" s="27" t="s">
        <v>497</v>
      </c>
      <c r="S247" s="27" t="s">
        <v>10159</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9976</v>
      </c>
      <c r="T248" s="27" t="s">
        <v>15383</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10295</v>
      </c>
      <c r="S249" s="27" t="s">
        <v>10296</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10297</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13622</v>
      </c>
      <c r="O251" s="27" t="s">
        <v>5341</v>
      </c>
      <c r="P251" s="3">
        <v>41262</v>
      </c>
      <c r="Q251" s="27" t="s">
        <v>2511</v>
      </c>
      <c r="R251" s="27" t="s">
        <v>10298</v>
      </c>
      <c r="S251" s="27" t="s">
        <v>10299</v>
      </c>
      <c r="T251" s="27" t="s">
        <v>4383</v>
      </c>
      <c r="U251" s="27" t="s">
        <v>15426</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10300</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10301</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6058</v>
      </c>
      <c r="I254" s="3">
        <v>41122</v>
      </c>
      <c r="J254" s="27" t="s">
        <v>2256</v>
      </c>
      <c r="K254" s="27" t="s">
        <v>4269</v>
      </c>
      <c r="L254" s="27" t="s">
        <v>4826</v>
      </c>
      <c r="M254" s="27" t="s">
        <v>4270</v>
      </c>
      <c r="N254" s="27" t="s">
        <v>6059</v>
      </c>
      <c r="O254" s="27" t="s">
        <v>5700</v>
      </c>
      <c r="P254" s="3">
        <v>41122</v>
      </c>
      <c r="Q254" s="41" t="s">
        <v>4216</v>
      </c>
      <c r="R254" s="27" t="s">
        <v>10302</v>
      </c>
      <c r="S254" s="27" t="s">
        <v>10303</v>
      </c>
      <c r="T254" s="27" t="s">
        <v>4383</v>
      </c>
      <c r="U254" s="27" t="s">
        <v>15406</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10304</v>
      </c>
      <c r="S255" s="27" t="s">
        <v>10305</v>
      </c>
      <c r="T255" s="27" t="s">
        <v>4383</v>
      </c>
      <c r="U255" s="27" t="s">
        <v>15427</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9006</v>
      </c>
      <c r="I256" s="3">
        <v>41213</v>
      </c>
      <c r="J256" s="27" t="s">
        <v>2260</v>
      </c>
      <c r="K256" s="27" t="s">
        <v>2261</v>
      </c>
      <c r="L256" s="27" t="s">
        <v>4828</v>
      </c>
      <c r="M256" s="27" t="s">
        <v>2262</v>
      </c>
      <c r="N256" s="27" t="s">
        <v>9007</v>
      </c>
      <c r="O256" s="27" t="s">
        <v>4980</v>
      </c>
      <c r="P256" s="3">
        <v>41200</v>
      </c>
      <c r="Q256" s="41" t="s">
        <v>7211</v>
      </c>
      <c r="R256" s="27" t="s">
        <v>10306</v>
      </c>
      <c r="S256" s="27" t="s">
        <v>10307</v>
      </c>
      <c r="T256" s="27" t="s">
        <v>4383</v>
      </c>
      <c r="U256" s="27" t="s">
        <v>15428</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10308</v>
      </c>
      <c r="T257" s="27" t="s">
        <v>15383</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15821</v>
      </c>
      <c r="R258" s="27" t="s">
        <v>497</v>
      </c>
      <c r="S258" s="27" t="s">
        <v>10309</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10310</v>
      </c>
      <c r="S259" s="27" t="s">
        <v>10311</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7816</v>
      </c>
      <c r="I260" s="3">
        <v>41166</v>
      </c>
      <c r="J260" s="27" t="s">
        <v>2272</v>
      </c>
      <c r="K260" s="27" t="s">
        <v>4271</v>
      </c>
      <c r="L260" s="27" t="s">
        <v>4832</v>
      </c>
      <c r="M260" s="27" t="s">
        <v>2273</v>
      </c>
      <c r="N260" s="27" t="s">
        <v>7817</v>
      </c>
      <c r="O260" s="27" t="s">
        <v>6033</v>
      </c>
      <c r="P260" s="3">
        <v>41169</v>
      </c>
      <c r="Q260" s="27" t="s">
        <v>5109</v>
      </c>
      <c r="R260" s="27" t="s">
        <v>10312</v>
      </c>
      <c r="S260" s="27" t="s">
        <v>10313</v>
      </c>
      <c r="T260" s="27" t="s">
        <v>4383</v>
      </c>
      <c r="U260" s="27" t="s">
        <v>15429</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10314</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8855</v>
      </c>
      <c r="N262" s="27" t="s">
        <v>2596</v>
      </c>
      <c r="O262" s="27" t="s">
        <v>2146</v>
      </c>
      <c r="P262" s="3">
        <v>41016</v>
      </c>
      <c r="Q262" s="27" t="s">
        <v>497</v>
      </c>
      <c r="R262" s="27" t="s">
        <v>497</v>
      </c>
      <c r="S262" s="27" t="s">
        <v>10315</v>
      </c>
      <c r="T262" s="27" t="s">
        <v>4383</v>
      </c>
      <c r="U262" s="27" t="s">
        <v>497</v>
      </c>
      <c r="V262" s="3">
        <v>17</v>
      </c>
      <c r="W262">
        <v>5</v>
      </c>
      <c r="X262">
        <v>16</v>
      </c>
      <c r="Y262">
        <v>40</v>
      </c>
      <c r="Z262">
        <v>56</v>
      </c>
      <c r="AA262">
        <v>19</v>
      </c>
    </row>
    <row r="263" spans="1:27" ht="18" customHeight="1">
      <c r="A263" s="27" t="s">
        <v>6199</v>
      </c>
      <c r="B263" s="27">
        <v>9999</v>
      </c>
      <c r="C263" s="3">
        <v>40995</v>
      </c>
      <c r="D263" s="3">
        <v>41040</v>
      </c>
      <c r="E263" s="27" t="s">
        <v>1495</v>
      </c>
      <c r="F263" s="27" t="s">
        <v>1667</v>
      </c>
      <c r="G263" s="27" t="s">
        <v>2332</v>
      </c>
      <c r="H263" s="27" t="s">
        <v>6200</v>
      </c>
      <c r="I263" s="3">
        <v>41121</v>
      </c>
      <c r="J263" s="27" t="s">
        <v>2333</v>
      </c>
      <c r="K263" s="27" t="s">
        <v>2334</v>
      </c>
      <c r="L263" s="27" t="s">
        <v>4835</v>
      </c>
      <c r="M263" s="27">
        <v>33213213</v>
      </c>
      <c r="N263" s="27" t="s">
        <v>497</v>
      </c>
      <c r="O263" s="27" t="s">
        <v>497</v>
      </c>
      <c r="P263" s="27" t="s">
        <v>497</v>
      </c>
      <c r="Q263" s="27" t="s">
        <v>1824</v>
      </c>
      <c r="R263" s="27" t="s">
        <v>10316</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5628</v>
      </c>
      <c r="I264" s="3">
        <v>41115</v>
      </c>
      <c r="J264" s="27" t="s">
        <v>2352</v>
      </c>
      <c r="K264" s="27" t="s">
        <v>4272</v>
      </c>
      <c r="L264" s="27" t="s">
        <v>4836</v>
      </c>
      <c r="M264" s="27" t="s">
        <v>2354</v>
      </c>
      <c r="N264" s="27" t="s">
        <v>5629</v>
      </c>
      <c r="O264" s="27" t="s">
        <v>5630</v>
      </c>
      <c r="P264" s="3">
        <v>41120</v>
      </c>
      <c r="Q264" s="41" t="s">
        <v>3380</v>
      </c>
      <c r="R264" s="27" t="s">
        <v>10317</v>
      </c>
      <c r="S264" s="27" t="s">
        <v>10318</v>
      </c>
      <c r="T264" s="27" t="s">
        <v>4383</v>
      </c>
      <c r="U264" s="27" t="s">
        <v>15430</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10319</v>
      </c>
      <c r="S265" s="27" t="s">
        <v>10320</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7345</v>
      </c>
      <c r="O266" s="27" t="s">
        <v>497</v>
      </c>
      <c r="P266" s="3">
        <v>41157</v>
      </c>
      <c r="Q266" s="27" t="s">
        <v>4273</v>
      </c>
      <c r="R266" s="27" t="s">
        <v>10321</v>
      </c>
      <c r="S266" s="27" t="s">
        <v>10322</v>
      </c>
      <c r="T266" s="27" t="s">
        <v>4383</v>
      </c>
      <c r="U266" s="27" t="s">
        <v>15431</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6060</v>
      </c>
      <c r="I267" s="3">
        <v>41129</v>
      </c>
      <c r="J267" s="27" t="s">
        <v>2383</v>
      </c>
      <c r="K267" s="27" t="s">
        <v>4274</v>
      </c>
      <c r="L267" s="27" t="s">
        <v>4839</v>
      </c>
      <c r="M267" s="27" t="s">
        <v>2384</v>
      </c>
      <c r="N267" s="27" t="s">
        <v>6201</v>
      </c>
      <c r="O267" s="27" t="s">
        <v>5465</v>
      </c>
      <c r="P267" s="3">
        <v>41129</v>
      </c>
      <c r="Q267" s="41" t="s">
        <v>3381</v>
      </c>
      <c r="R267" s="27" t="s">
        <v>10323</v>
      </c>
      <c r="S267" s="27" t="s">
        <v>10324</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10325</v>
      </c>
      <c r="S268" s="27" t="s">
        <v>10326</v>
      </c>
      <c r="T268" s="41" t="s">
        <v>4383</v>
      </c>
      <c r="U268" s="27" t="s">
        <v>15432</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6202</v>
      </c>
      <c r="I269" s="3">
        <v>41129</v>
      </c>
      <c r="J269" s="27" t="s">
        <v>15433</v>
      </c>
      <c r="K269" s="27" t="s">
        <v>2391</v>
      </c>
      <c r="L269" s="27" t="s">
        <v>4841</v>
      </c>
      <c r="M269" s="27" t="s">
        <v>15434</v>
      </c>
      <c r="N269" s="27" t="s">
        <v>6203</v>
      </c>
      <c r="O269" s="27" t="s">
        <v>2115</v>
      </c>
      <c r="P269" s="3">
        <v>41129</v>
      </c>
      <c r="Q269" s="41" t="s">
        <v>15822</v>
      </c>
      <c r="R269" s="27" t="s">
        <v>10327</v>
      </c>
      <c r="S269" s="27" t="s">
        <v>10328</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10329</v>
      </c>
      <c r="S270" s="27" t="s">
        <v>10330</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10331</v>
      </c>
      <c r="S271" s="27" t="s">
        <v>10332</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10333</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15251</v>
      </c>
      <c r="K273" s="27" t="s">
        <v>15252</v>
      </c>
      <c r="L273" s="27" t="s">
        <v>4845</v>
      </c>
      <c r="M273" s="27" t="s">
        <v>2428</v>
      </c>
      <c r="N273" s="27" t="s">
        <v>2574</v>
      </c>
      <c r="O273" s="27" t="s">
        <v>2575</v>
      </c>
      <c r="P273" s="3">
        <v>41032</v>
      </c>
      <c r="Q273" s="41" t="s">
        <v>497</v>
      </c>
      <c r="R273" s="27" t="s">
        <v>10334</v>
      </c>
      <c r="S273" s="27" t="s">
        <v>10335</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10336</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7251</v>
      </c>
      <c r="I275" s="3">
        <v>41158</v>
      </c>
      <c r="J275" s="27" t="s">
        <v>2431</v>
      </c>
      <c r="K275" s="27" t="s">
        <v>6362</v>
      </c>
      <c r="L275" s="27" t="s">
        <v>4847</v>
      </c>
      <c r="M275" s="27" t="s">
        <v>2432</v>
      </c>
      <c r="N275" s="27" t="s">
        <v>7346</v>
      </c>
      <c r="O275" s="27" t="s">
        <v>1449</v>
      </c>
      <c r="P275" s="3">
        <v>41158</v>
      </c>
      <c r="Q275" s="41" t="s">
        <v>6363</v>
      </c>
      <c r="R275" s="27" t="s">
        <v>10337</v>
      </c>
      <c r="S275" s="27" t="s">
        <v>10338</v>
      </c>
      <c r="T275" s="27" t="s">
        <v>4383</v>
      </c>
      <c r="U275" s="27" t="s">
        <v>15435</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15253</v>
      </c>
      <c r="L276" s="27" t="s">
        <v>4653</v>
      </c>
      <c r="M276" s="27" t="s">
        <v>2434</v>
      </c>
      <c r="N276" s="27" t="s">
        <v>2582</v>
      </c>
      <c r="O276" s="27" t="s">
        <v>2149</v>
      </c>
      <c r="P276" s="3">
        <v>41012</v>
      </c>
      <c r="Q276" s="27" t="s">
        <v>497</v>
      </c>
      <c r="R276" s="27" t="s">
        <v>497</v>
      </c>
      <c r="S276" s="27" t="s">
        <v>10339</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15736</v>
      </c>
      <c r="L277" s="27" t="s">
        <v>4848</v>
      </c>
      <c r="M277" s="27" t="s">
        <v>2436</v>
      </c>
      <c r="N277" s="27" t="s">
        <v>2692</v>
      </c>
      <c r="O277" s="27" t="s">
        <v>2018</v>
      </c>
      <c r="P277" s="3">
        <v>41019</v>
      </c>
      <c r="Q277" s="41" t="s">
        <v>497</v>
      </c>
      <c r="R277" s="27" t="s">
        <v>10340</v>
      </c>
      <c r="S277" s="27" t="s">
        <v>10341</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10342</v>
      </c>
      <c r="S278" s="27" t="s">
        <v>10343</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7252</v>
      </c>
      <c r="I279" s="3">
        <v>41162</v>
      </c>
      <c r="J279" s="27" t="s">
        <v>2440</v>
      </c>
      <c r="K279" s="27" t="s">
        <v>7028</v>
      </c>
      <c r="L279" s="27" t="s">
        <v>4850</v>
      </c>
      <c r="M279" s="27" t="s">
        <v>2441</v>
      </c>
      <c r="N279" s="27" t="s">
        <v>7584</v>
      </c>
      <c r="O279" s="27" t="s">
        <v>1521</v>
      </c>
      <c r="P279" s="3">
        <v>41162</v>
      </c>
      <c r="Q279" s="41" t="s">
        <v>7029</v>
      </c>
      <c r="R279" s="27" t="s">
        <v>10344</v>
      </c>
      <c r="S279" s="27" t="s">
        <v>10345</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10346</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9723</v>
      </c>
      <c r="R281" s="27" t="s">
        <v>497</v>
      </c>
      <c r="S281" s="27" t="s">
        <v>10347</v>
      </c>
      <c r="T281" s="27" t="s">
        <v>15383</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10348</v>
      </c>
      <c r="S282" s="27" t="s">
        <v>10349</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10350</v>
      </c>
      <c r="S283" s="27" t="s">
        <v>10351</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10352</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10353</v>
      </c>
      <c r="S285" s="27" t="s">
        <v>10354</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15254</v>
      </c>
      <c r="L286" s="27" t="s">
        <v>4857</v>
      </c>
      <c r="M286" s="27" t="s">
        <v>2461</v>
      </c>
      <c r="N286" s="27" t="s">
        <v>2660</v>
      </c>
      <c r="O286" s="27" t="s">
        <v>2149</v>
      </c>
      <c r="P286" s="3">
        <v>41016</v>
      </c>
      <c r="Q286" s="27" t="s">
        <v>497</v>
      </c>
      <c r="R286" s="27" t="s">
        <v>497</v>
      </c>
      <c r="S286" s="27" t="s">
        <v>10355</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15255</v>
      </c>
      <c r="L287" s="27" t="s">
        <v>4858</v>
      </c>
      <c r="M287" s="27" t="s">
        <v>2463</v>
      </c>
      <c r="N287" s="27" t="s">
        <v>2901</v>
      </c>
      <c r="O287" s="27" t="s">
        <v>1856</v>
      </c>
      <c r="P287" s="3">
        <v>41023</v>
      </c>
      <c r="Q287" s="41" t="s">
        <v>3382</v>
      </c>
      <c r="R287" s="27" t="s">
        <v>10356</v>
      </c>
      <c r="S287" s="27" t="s">
        <v>10357</v>
      </c>
      <c r="T287" s="27" t="s">
        <v>4383</v>
      </c>
      <c r="U287" s="27" t="s">
        <v>15436</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15256</v>
      </c>
      <c r="L288" s="27" t="s">
        <v>4859</v>
      </c>
      <c r="M288" s="27" t="s">
        <v>2465</v>
      </c>
      <c r="N288" s="27" t="s">
        <v>2902</v>
      </c>
      <c r="O288" s="27" t="s">
        <v>2577</v>
      </c>
      <c r="P288" s="3">
        <v>41023</v>
      </c>
      <c r="Q288" s="41" t="s">
        <v>3383</v>
      </c>
      <c r="R288" s="27" t="s">
        <v>10358</v>
      </c>
      <c r="S288" s="27" t="s">
        <v>10359</v>
      </c>
      <c r="T288" s="27" t="s">
        <v>4383</v>
      </c>
      <c r="U288" s="27" t="s">
        <v>15388</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10360</v>
      </c>
      <c r="S289" s="27" t="s">
        <v>10361</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9418</v>
      </c>
      <c r="I290" s="3">
        <v>41220</v>
      </c>
      <c r="J290" s="27" t="s">
        <v>2469</v>
      </c>
      <c r="K290" s="27" t="s">
        <v>9724</v>
      </c>
      <c r="L290" s="27" t="s">
        <v>4861</v>
      </c>
      <c r="M290" s="27" t="s">
        <v>9725</v>
      </c>
      <c r="N290" s="27" t="s">
        <v>10362</v>
      </c>
      <c r="O290" s="27" t="s">
        <v>5453</v>
      </c>
      <c r="P290" s="3">
        <v>41242</v>
      </c>
      <c r="Q290" s="41" t="s">
        <v>9639</v>
      </c>
      <c r="R290" s="27" t="s">
        <v>10363</v>
      </c>
      <c r="S290" s="27" t="s">
        <v>10364</v>
      </c>
      <c r="T290" s="27" t="s">
        <v>4383</v>
      </c>
      <c r="U290" s="27" t="s">
        <v>15437</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15257</v>
      </c>
      <c r="L291" s="27" t="s">
        <v>4649</v>
      </c>
      <c r="M291" s="27" t="s">
        <v>2471</v>
      </c>
      <c r="N291" s="27" t="s">
        <v>2586</v>
      </c>
      <c r="O291" s="27" t="s">
        <v>1521</v>
      </c>
      <c r="P291" s="3">
        <v>41012</v>
      </c>
      <c r="Q291" s="41" t="s">
        <v>497</v>
      </c>
      <c r="R291" s="27" t="s">
        <v>497</v>
      </c>
      <c r="S291" s="27" t="s">
        <v>10365</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13219</v>
      </c>
      <c r="R292" s="27" t="s">
        <v>497</v>
      </c>
      <c r="S292" s="27" t="s">
        <v>10366</v>
      </c>
      <c r="T292" s="27" t="s">
        <v>15383</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15258</v>
      </c>
      <c r="K293" s="27" t="s">
        <v>15259</v>
      </c>
      <c r="L293" s="27" t="s">
        <v>4863</v>
      </c>
      <c r="M293" s="27" t="s">
        <v>2475</v>
      </c>
      <c r="N293" s="27" t="s">
        <v>2752</v>
      </c>
      <c r="O293" s="27" t="s">
        <v>1468</v>
      </c>
      <c r="P293" s="3">
        <v>41025</v>
      </c>
      <c r="Q293" s="41" t="s">
        <v>497</v>
      </c>
      <c r="R293" s="27" t="s">
        <v>10367</v>
      </c>
      <c r="S293" s="27" t="s">
        <v>10368</v>
      </c>
      <c r="T293" s="27" t="s">
        <v>15383</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10369</v>
      </c>
      <c r="T294" s="27" t="s">
        <v>15383</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15737</v>
      </c>
      <c r="L295" s="27" t="s">
        <v>4865</v>
      </c>
      <c r="M295" s="27" t="s">
        <v>2480</v>
      </c>
      <c r="N295" s="27" t="s">
        <v>2875</v>
      </c>
      <c r="O295" s="27" t="s">
        <v>1449</v>
      </c>
      <c r="P295" s="3">
        <v>41023</v>
      </c>
      <c r="Q295" s="41" t="s">
        <v>497</v>
      </c>
      <c r="R295" s="27" t="s">
        <v>10370</v>
      </c>
      <c r="S295" s="27" t="s">
        <v>10371</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10372</v>
      </c>
      <c r="S296" s="27" t="s">
        <v>10373</v>
      </c>
      <c r="T296" s="41" t="s">
        <v>4383</v>
      </c>
      <c r="U296" s="27" t="s">
        <v>15438</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10374</v>
      </c>
      <c r="S297" s="27" t="s">
        <v>10375</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10376</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5699</v>
      </c>
      <c r="I299" s="3">
        <v>41141</v>
      </c>
      <c r="J299" s="27" t="s">
        <v>2528</v>
      </c>
      <c r="K299" s="27" t="s">
        <v>7030</v>
      </c>
      <c r="L299" s="27" t="s">
        <v>4869</v>
      </c>
      <c r="M299" s="27" t="s">
        <v>2530</v>
      </c>
      <c r="N299" s="27" t="s">
        <v>7347</v>
      </c>
      <c r="O299" s="27" t="s">
        <v>7339</v>
      </c>
      <c r="P299" s="3">
        <v>41158</v>
      </c>
      <c r="Q299" s="41" t="s">
        <v>7031</v>
      </c>
      <c r="R299" s="27" t="s">
        <v>10377</v>
      </c>
      <c r="S299" s="27" t="s">
        <v>10378</v>
      </c>
      <c r="T299" s="27" t="s">
        <v>4383</v>
      </c>
      <c r="U299" s="27" t="s">
        <v>15439</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6903</v>
      </c>
      <c r="I300" s="3">
        <v>41150</v>
      </c>
      <c r="J300" s="27" t="s">
        <v>2532</v>
      </c>
      <c r="K300" s="27" t="s">
        <v>4275</v>
      </c>
      <c r="L300" s="27" t="s">
        <v>4870</v>
      </c>
      <c r="M300" s="27" t="s">
        <v>4276</v>
      </c>
      <c r="N300" s="27" t="s">
        <v>6904</v>
      </c>
      <c r="O300" s="27" t="s">
        <v>6857</v>
      </c>
      <c r="P300" s="3">
        <v>41144</v>
      </c>
      <c r="Q300" s="41" t="s">
        <v>5110</v>
      </c>
      <c r="R300" s="27" t="s">
        <v>10379</v>
      </c>
      <c r="S300" s="27" t="s">
        <v>10380</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9926</v>
      </c>
      <c r="O301" s="27" t="s">
        <v>5692</v>
      </c>
      <c r="P301" s="3">
        <v>41239</v>
      </c>
      <c r="Q301" s="41" t="s">
        <v>4216</v>
      </c>
      <c r="R301" s="27" t="s">
        <v>10381</v>
      </c>
      <c r="S301" s="27" t="s">
        <v>10382</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10383</v>
      </c>
      <c r="S302" s="27" t="s">
        <v>10384</v>
      </c>
      <c r="T302" s="27" t="s">
        <v>4383</v>
      </c>
      <c r="U302" t="s">
        <v>15440</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10385</v>
      </c>
      <c r="S303" s="27" t="s">
        <v>10386</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10387</v>
      </c>
      <c r="S304" s="27" t="s">
        <v>10388</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10389</v>
      </c>
      <c r="S305" s="27" t="s">
        <v>10390</v>
      </c>
      <c r="T305" s="27" t="s">
        <v>4383</v>
      </c>
      <c r="U305" t="s">
        <v>15441</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5631</v>
      </c>
      <c r="I306" s="3">
        <v>41121</v>
      </c>
      <c r="J306" s="27" t="s">
        <v>2570</v>
      </c>
      <c r="K306" s="27" t="s">
        <v>15442</v>
      </c>
      <c r="L306" s="27" t="s">
        <v>4875</v>
      </c>
      <c r="M306" s="27" t="s">
        <v>2571</v>
      </c>
      <c r="N306" s="27" t="s">
        <v>6061</v>
      </c>
      <c r="O306" s="27" t="s">
        <v>6036</v>
      </c>
      <c r="P306" s="3">
        <v>41122</v>
      </c>
      <c r="Q306" s="41" t="s">
        <v>497</v>
      </c>
      <c r="R306" s="27" t="s">
        <v>10391</v>
      </c>
      <c r="S306" s="27" t="s">
        <v>10392</v>
      </c>
      <c r="T306" t="s">
        <v>4383</v>
      </c>
      <c r="U306" t="s">
        <v>15404</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10393</v>
      </c>
      <c r="S307" s="27" t="s">
        <v>10394</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7996</v>
      </c>
      <c r="I308" s="3">
        <v>41152</v>
      </c>
      <c r="J308" s="27" t="s">
        <v>2605</v>
      </c>
      <c r="K308" s="27" t="s">
        <v>4278</v>
      </c>
      <c r="L308" s="27" t="s">
        <v>4877</v>
      </c>
      <c r="M308" s="27" t="s">
        <v>2607</v>
      </c>
      <c r="N308" s="27" t="s">
        <v>7997</v>
      </c>
      <c r="O308" s="27" t="s">
        <v>5283</v>
      </c>
      <c r="P308" s="3">
        <v>41173</v>
      </c>
      <c r="Q308" s="41" t="s">
        <v>15823</v>
      </c>
      <c r="R308" s="27" t="s">
        <v>10395</v>
      </c>
      <c r="S308" s="27" t="s">
        <v>10396</v>
      </c>
      <c r="T308" t="s">
        <v>4383</v>
      </c>
      <c r="U308" t="s">
        <v>15387</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9668</v>
      </c>
      <c r="I309" s="3">
        <v>41141</v>
      </c>
      <c r="J309" s="27" t="s">
        <v>2608</v>
      </c>
      <c r="K309" s="27" t="s">
        <v>4879</v>
      </c>
      <c r="L309" s="27" t="s">
        <v>4880</v>
      </c>
      <c r="M309" s="27" t="s">
        <v>6364</v>
      </c>
      <c r="N309" s="27" t="s">
        <v>9726</v>
      </c>
      <c r="O309" s="27" t="s">
        <v>7624</v>
      </c>
      <c r="P309" s="3">
        <v>41233</v>
      </c>
      <c r="Q309" s="41" t="s">
        <v>4881</v>
      </c>
      <c r="R309" s="27" t="s">
        <v>10397</v>
      </c>
      <c r="S309" s="27" t="s">
        <v>10398</v>
      </c>
      <c r="T309" t="s">
        <v>15383</v>
      </c>
      <c r="U309" t="s">
        <v>15443</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6062</v>
      </c>
      <c r="I310" s="3">
        <v>41123</v>
      </c>
      <c r="J310" s="27" t="s">
        <v>2611</v>
      </c>
      <c r="K310" s="27" t="s">
        <v>4279</v>
      </c>
      <c r="L310" s="27" t="s">
        <v>4882</v>
      </c>
      <c r="M310" s="27" t="s">
        <v>2613</v>
      </c>
      <c r="N310" s="27" t="s">
        <v>6063</v>
      </c>
      <c r="O310" s="27" t="s">
        <v>5666</v>
      </c>
      <c r="P310" s="3">
        <v>41123</v>
      </c>
      <c r="Q310" s="41" t="s">
        <v>497</v>
      </c>
      <c r="R310" s="27" t="s">
        <v>10399</v>
      </c>
      <c r="S310" s="27" t="s">
        <v>10400</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10401</v>
      </c>
      <c r="S311" s="27" t="s">
        <v>10402</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10403</v>
      </c>
      <c r="T312" s="27" t="s">
        <v>4383</v>
      </c>
      <c r="U312" t="s">
        <v>15444</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10404</v>
      </c>
      <c r="S313" s="27" t="s">
        <v>10405</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5937</v>
      </c>
      <c r="O314" s="27" t="s">
        <v>1449</v>
      </c>
      <c r="P314" s="3">
        <v>41114</v>
      </c>
      <c r="Q314" s="41" t="s">
        <v>4216</v>
      </c>
      <c r="R314" s="27" t="s">
        <v>10406</v>
      </c>
      <c r="S314" s="27" t="s">
        <v>10407</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10408</v>
      </c>
      <c r="S315" s="27" t="s">
        <v>10409</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5632</v>
      </c>
      <c r="I316" s="3">
        <v>41116</v>
      </c>
      <c r="J316" s="27" t="s">
        <v>2635</v>
      </c>
      <c r="K316" s="27" t="s">
        <v>4281</v>
      </c>
      <c r="L316" s="27" t="s">
        <v>4888</v>
      </c>
      <c r="M316" s="27" t="s">
        <v>2637</v>
      </c>
      <c r="N316" s="27" t="s">
        <v>5660</v>
      </c>
      <c r="O316" s="27" t="s">
        <v>5700</v>
      </c>
      <c r="P316" s="3">
        <v>41116</v>
      </c>
      <c r="Q316" s="41" t="s">
        <v>4216</v>
      </c>
      <c r="R316" s="27" t="s">
        <v>10410</v>
      </c>
      <c r="S316" s="27" t="s">
        <v>10411</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5633</v>
      </c>
      <c r="I317" s="3">
        <v>41123</v>
      </c>
      <c r="J317" s="27" t="s">
        <v>2664</v>
      </c>
      <c r="K317" s="27" t="s">
        <v>4282</v>
      </c>
      <c r="L317" s="27" t="s">
        <v>4889</v>
      </c>
      <c r="M317" s="27" t="s">
        <v>2666</v>
      </c>
      <c r="N317" s="27" t="s">
        <v>6064</v>
      </c>
      <c r="O317" s="27" t="s">
        <v>6036</v>
      </c>
      <c r="P317" s="3">
        <v>41124</v>
      </c>
      <c r="Q317" s="41" t="s">
        <v>497</v>
      </c>
      <c r="R317" s="27" t="s">
        <v>10412</v>
      </c>
      <c r="S317" s="27" t="s">
        <v>10413</v>
      </c>
      <c r="T317" s="41" t="s">
        <v>4383</v>
      </c>
      <c r="U317" t="s">
        <v>15445</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10414</v>
      </c>
      <c r="S318" s="27" t="s">
        <v>10415</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10416</v>
      </c>
      <c r="S319" s="27" t="s">
        <v>10417</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10418</v>
      </c>
      <c r="S320" s="27" t="s">
        <v>10419</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10420</v>
      </c>
      <c r="S321" s="27" t="s">
        <v>10421</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10422</v>
      </c>
      <c r="S322" s="27" t="s">
        <v>10423</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5634</v>
      </c>
      <c r="I323" s="3">
        <v>41115</v>
      </c>
      <c r="J323" s="27" t="s">
        <v>2708</v>
      </c>
      <c r="K323" s="27" t="s">
        <v>4284</v>
      </c>
      <c r="L323" s="27" t="s">
        <v>4895</v>
      </c>
      <c r="M323" s="27" t="s">
        <v>2710</v>
      </c>
      <c r="N323" s="27" t="s">
        <v>5635</v>
      </c>
      <c r="O323" s="27" t="s">
        <v>1468</v>
      </c>
      <c r="P323" s="3">
        <v>41115</v>
      </c>
      <c r="Q323" s="41" t="s">
        <v>4216</v>
      </c>
      <c r="R323" s="27" t="s">
        <v>10424</v>
      </c>
      <c r="S323" s="27" t="s">
        <v>10425</v>
      </c>
      <c r="T323" t="s">
        <v>4383</v>
      </c>
      <c r="U323" t="s">
        <v>5617</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10426</v>
      </c>
      <c r="S324" s="27" t="s">
        <v>10427</v>
      </c>
      <c r="T324" s="41" t="s">
        <v>4383</v>
      </c>
      <c r="U324" t="s">
        <v>15423</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5701</v>
      </c>
      <c r="I325" s="3">
        <v>41123</v>
      </c>
      <c r="J325" s="27" t="s">
        <v>2716</v>
      </c>
      <c r="K325" s="27" t="s">
        <v>4285</v>
      </c>
      <c r="L325" s="27" t="s">
        <v>4897</v>
      </c>
      <c r="M325" s="27" t="s">
        <v>2718</v>
      </c>
      <c r="N325" s="27" t="s">
        <v>6065</v>
      </c>
      <c r="O325" s="27" t="s">
        <v>6038</v>
      </c>
      <c r="P325" s="3">
        <v>41124</v>
      </c>
      <c r="Q325" s="41" t="s">
        <v>497</v>
      </c>
      <c r="R325" s="27" t="s">
        <v>10428</v>
      </c>
      <c r="S325" s="27" t="s">
        <v>10429</v>
      </c>
      <c r="T325" s="41" t="s">
        <v>4383</v>
      </c>
      <c r="U325" t="s">
        <v>15387</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15738</v>
      </c>
      <c r="L326" s="27" t="s">
        <v>4898</v>
      </c>
      <c r="M326" s="27" t="s">
        <v>2722</v>
      </c>
      <c r="N326" s="27" t="s">
        <v>3022</v>
      </c>
      <c r="O326" s="27" t="s">
        <v>1521</v>
      </c>
      <c r="P326" s="3">
        <v>41032</v>
      </c>
      <c r="Q326" s="41" t="s">
        <v>497</v>
      </c>
      <c r="R326" s="27" t="s">
        <v>10430</v>
      </c>
      <c r="S326" s="27" t="s">
        <v>10431</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10432</v>
      </c>
      <c r="S327" s="27" t="s">
        <v>10433</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6365</v>
      </c>
      <c r="I328" s="3">
        <v>41131</v>
      </c>
      <c r="J328" s="27" t="s">
        <v>2728</v>
      </c>
      <c r="K328" s="27" t="s">
        <v>4286</v>
      </c>
      <c r="L328" s="27" t="s">
        <v>4900</v>
      </c>
      <c r="M328" s="27">
        <v>3337648264</v>
      </c>
      <c r="N328" s="27" t="s">
        <v>6366</v>
      </c>
      <c r="O328" s="27" t="s">
        <v>6033</v>
      </c>
      <c r="P328" s="3">
        <v>41131</v>
      </c>
      <c r="Q328" s="41" t="s">
        <v>497</v>
      </c>
      <c r="R328" s="27" t="s">
        <v>10434</v>
      </c>
      <c r="S328" s="27" t="s">
        <v>10435</v>
      </c>
      <c r="T328" t="s">
        <v>4383</v>
      </c>
      <c r="U328" t="s">
        <v>15446</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5702</v>
      </c>
      <c r="I329" s="3">
        <v>41121</v>
      </c>
      <c r="J329" s="27" t="s">
        <v>2758</v>
      </c>
      <c r="K329" s="27" t="s">
        <v>2759</v>
      </c>
      <c r="L329" s="27" t="s">
        <v>4901</v>
      </c>
      <c r="M329" s="27" t="s">
        <v>2760</v>
      </c>
      <c r="N329" s="27" t="s">
        <v>6066</v>
      </c>
      <c r="O329" s="27" t="s">
        <v>6022</v>
      </c>
      <c r="P329" s="3">
        <v>41123</v>
      </c>
      <c r="Q329" s="41" t="s">
        <v>4287</v>
      </c>
      <c r="R329" s="27" t="s">
        <v>10436</v>
      </c>
      <c r="S329" s="27" t="s">
        <v>10437</v>
      </c>
      <c r="T329" t="s">
        <v>4383</v>
      </c>
      <c r="U329" t="s">
        <v>15447</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15739</v>
      </c>
      <c r="L330" s="27" t="s">
        <v>4902</v>
      </c>
      <c r="M330" s="27">
        <v>3735241736</v>
      </c>
      <c r="N330" s="27" t="s">
        <v>5316</v>
      </c>
      <c r="O330" s="27" t="s">
        <v>1468</v>
      </c>
      <c r="P330" s="3">
        <v>41108</v>
      </c>
      <c r="Q330" s="41" t="s">
        <v>4430</v>
      </c>
      <c r="R330" s="27" t="s">
        <v>10438</v>
      </c>
      <c r="S330" s="27" t="s">
        <v>10439</v>
      </c>
      <c r="T330" t="s">
        <v>4383</v>
      </c>
      <c r="U330" t="s">
        <v>15448</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9419</v>
      </c>
      <c r="I331" s="3">
        <v>41129</v>
      </c>
      <c r="J331" s="27" t="s">
        <v>2765</v>
      </c>
      <c r="K331" s="27" t="s">
        <v>4431</v>
      </c>
      <c r="L331" s="27" t="s">
        <v>4903</v>
      </c>
      <c r="M331" s="27" t="s">
        <v>2767</v>
      </c>
      <c r="N331" s="27" t="s">
        <v>9588</v>
      </c>
      <c r="O331" s="27" t="s">
        <v>6033</v>
      </c>
      <c r="P331" s="3">
        <v>41222</v>
      </c>
      <c r="Q331" s="41" t="s">
        <v>4430</v>
      </c>
      <c r="R331" s="27" t="s">
        <v>10440</v>
      </c>
      <c r="S331" s="27" t="s">
        <v>10441</v>
      </c>
      <c r="T331" t="s">
        <v>4383</v>
      </c>
      <c r="U331" t="s">
        <v>15408</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10442</v>
      </c>
      <c r="S332" s="27" t="s">
        <v>10443</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15740</v>
      </c>
      <c r="L333" s="27" t="s">
        <v>4905</v>
      </c>
      <c r="M333" s="27" t="s">
        <v>2775</v>
      </c>
      <c r="N333" s="27" t="s">
        <v>3104</v>
      </c>
      <c r="O333" s="27" t="s">
        <v>3105</v>
      </c>
      <c r="P333" s="3">
        <v>41038</v>
      </c>
      <c r="Q333" s="41" t="s">
        <v>497</v>
      </c>
      <c r="R333" s="27" t="s">
        <v>10444</v>
      </c>
      <c r="S333" s="27" t="s">
        <v>10445</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10446</v>
      </c>
      <c r="S334" s="27" t="s">
        <v>10447</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6661</v>
      </c>
      <c r="O335" s="27" t="s">
        <v>5929</v>
      </c>
      <c r="P335" s="3">
        <v>41137</v>
      </c>
      <c r="Q335" s="27" t="s">
        <v>4424</v>
      </c>
      <c r="R335" s="27" t="s">
        <v>10448</v>
      </c>
      <c r="S335" s="27" t="s">
        <v>10449</v>
      </c>
      <c r="T335" t="s">
        <v>4383</v>
      </c>
      <c r="U335" t="s">
        <v>15404</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10450</v>
      </c>
      <c r="S336" s="27" t="s">
        <v>10451</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10452</v>
      </c>
      <c r="S337" s="27" t="s">
        <v>10453</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10454</v>
      </c>
      <c r="S338" s="27" t="s">
        <v>10455</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10293</v>
      </c>
      <c r="S339" s="27" t="s">
        <v>10456</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10457</v>
      </c>
      <c r="S340" s="27" t="s">
        <v>10458</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15449</v>
      </c>
      <c r="L341" s="27" t="s">
        <v>4622</v>
      </c>
      <c r="M341" s="27" t="s">
        <v>2796</v>
      </c>
      <c r="N341" s="27" t="s">
        <v>3775</v>
      </c>
      <c r="O341" s="27" t="s">
        <v>2598</v>
      </c>
      <c r="P341" s="3">
        <v>41066</v>
      </c>
      <c r="Q341" s="41" t="s">
        <v>497</v>
      </c>
      <c r="R341" s="27" t="s">
        <v>10459</v>
      </c>
      <c r="S341" s="27" t="s">
        <v>10460</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15450</v>
      </c>
      <c r="K342" s="27" t="s">
        <v>15451</v>
      </c>
      <c r="L342" s="27" t="s">
        <v>4622</v>
      </c>
      <c r="M342" s="27" t="s">
        <v>15855</v>
      </c>
      <c r="N342" s="27" t="s">
        <v>3748</v>
      </c>
      <c r="O342" s="27" t="s">
        <v>1856</v>
      </c>
      <c r="P342" s="3">
        <v>41064</v>
      </c>
      <c r="Q342" s="41" t="s">
        <v>497</v>
      </c>
      <c r="R342" s="27" t="s">
        <v>10461</v>
      </c>
      <c r="S342" s="27" t="s">
        <v>10462</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10463</v>
      </c>
      <c r="S343" s="27" t="s">
        <v>10464</v>
      </c>
      <c r="T343" s="41" t="s">
        <v>4383</v>
      </c>
      <c r="U343" t="s">
        <v>15423</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10465</v>
      </c>
      <c r="S344" s="27" t="s">
        <v>10466</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10467</v>
      </c>
      <c r="S345" s="27" t="s">
        <v>10468</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10469</v>
      </c>
      <c r="S346" s="27" t="s">
        <v>10470</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10471</v>
      </c>
      <c r="S347" s="27" t="s">
        <v>10472</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10473</v>
      </c>
      <c r="S348" s="27" t="s">
        <v>10474</v>
      </c>
      <c r="T348" s="41" t="s">
        <v>15383</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15741</v>
      </c>
      <c r="L349" s="27" t="s">
        <v>4911</v>
      </c>
      <c r="M349" s="27" t="s">
        <v>15856</v>
      </c>
      <c r="N349" s="27" t="s">
        <v>3118</v>
      </c>
      <c r="O349" s="27" t="s">
        <v>1840</v>
      </c>
      <c r="P349" s="3">
        <v>41040</v>
      </c>
      <c r="Q349" s="41" t="s">
        <v>497</v>
      </c>
      <c r="R349" s="27" t="s">
        <v>10475</v>
      </c>
      <c r="S349" s="27" t="s">
        <v>10476</v>
      </c>
      <c r="T349" s="41" t="s">
        <v>4383</v>
      </c>
      <c r="U349" t="s">
        <v>15452</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10477</v>
      </c>
      <c r="S350" s="27" t="s">
        <v>10478</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10479</v>
      </c>
      <c r="S351" s="27" t="s">
        <v>10480</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10481</v>
      </c>
      <c r="S352" s="27" t="s">
        <v>10482</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10483</v>
      </c>
      <c r="S353" s="27" t="s">
        <v>10484</v>
      </c>
      <c r="T353" s="41" t="s">
        <v>4383</v>
      </c>
      <c r="U353" t="s">
        <v>15453</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10485</v>
      </c>
      <c r="S354" s="27" t="s">
        <v>10486</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10487</v>
      </c>
      <c r="S355" s="27" t="s">
        <v>10488</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10489</v>
      </c>
      <c r="S356" s="27" t="s">
        <v>10490</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15260</v>
      </c>
      <c r="L357" s="27" t="s">
        <v>4679</v>
      </c>
      <c r="M357" s="27" t="s">
        <v>2979</v>
      </c>
      <c r="N357" s="27" t="s">
        <v>3548</v>
      </c>
      <c r="O357" s="27" t="s">
        <v>2115</v>
      </c>
      <c r="P357" s="3">
        <v>41058</v>
      </c>
      <c r="Q357" s="41" t="s">
        <v>497</v>
      </c>
      <c r="R357" s="27" t="s">
        <v>10491</v>
      </c>
      <c r="S357" s="27" t="s">
        <v>10492</v>
      </c>
      <c r="T357" s="41" t="s">
        <v>4383</v>
      </c>
      <c r="U357" t="s">
        <v>15454</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10493</v>
      </c>
      <c r="S358" s="27" t="s">
        <v>10494</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10495</v>
      </c>
      <c r="S359" s="27" t="s">
        <v>10496</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10497</v>
      </c>
      <c r="S360" s="27" t="s">
        <v>10498</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10499</v>
      </c>
      <c r="S361" s="27" t="s">
        <v>10500</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15742</v>
      </c>
      <c r="L362" s="27" t="s">
        <v>4915</v>
      </c>
      <c r="M362" s="27" t="s">
        <v>3054</v>
      </c>
      <c r="N362" s="27" t="s">
        <v>4916</v>
      </c>
      <c r="O362" s="27" t="s">
        <v>2598</v>
      </c>
      <c r="P362" s="3">
        <v>41092</v>
      </c>
      <c r="Q362" s="27" t="s">
        <v>3122</v>
      </c>
      <c r="R362" s="27" t="s">
        <v>10501</v>
      </c>
      <c r="S362" s="27" t="s">
        <v>10502</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6367</v>
      </c>
      <c r="I363" s="3">
        <v>41093</v>
      </c>
      <c r="J363" s="27" t="s">
        <v>3055</v>
      </c>
      <c r="K363" s="27" t="s">
        <v>3056</v>
      </c>
      <c r="L363" s="27" t="s">
        <v>4915</v>
      </c>
      <c r="M363" s="27" t="s">
        <v>3054</v>
      </c>
      <c r="N363" s="27" t="s">
        <v>4917</v>
      </c>
      <c r="O363" s="27" t="s">
        <v>4918</v>
      </c>
      <c r="P363" s="3">
        <v>41123</v>
      </c>
      <c r="Q363" s="41" t="s">
        <v>497</v>
      </c>
      <c r="R363" s="27" t="s">
        <v>10503</v>
      </c>
      <c r="S363" s="27" t="s">
        <v>10504</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10216</v>
      </c>
      <c r="S364" s="27" t="s">
        <v>10505</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15824</v>
      </c>
      <c r="R365" s="27" t="s">
        <v>10506</v>
      </c>
      <c r="S365" s="27" t="s">
        <v>10507</v>
      </c>
      <c r="T365" s="41" t="s">
        <v>4383</v>
      </c>
      <c r="U365" t="s">
        <v>15455</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15261</v>
      </c>
      <c r="L366" s="27" t="s">
        <v>4646</v>
      </c>
      <c r="M366" s="27" t="s">
        <v>3064</v>
      </c>
      <c r="N366" s="27" t="s">
        <v>4385</v>
      </c>
      <c r="O366" s="27" t="s">
        <v>3722</v>
      </c>
      <c r="P366" s="3">
        <v>41086</v>
      </c>
      <c r="Q366" s="27" t="s">
        <v>497</v>
      </c>
      <c r="R366" s="27" t="s">
        <v>10508</v>
      </c>
      <c r="S366" s="27" t="s">
        <v>10509</v>
      </c>
      <c r="T366" s="41" t="s">
        <v>4383</v>
      </c>
      <c r="U366" t="s">
        <v>15456</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10510</v>
      </c>
      <c r="S367" s="27" t="s">
        <v>10511</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10512</v>
      </c>
      <c r="S368" s="27" t="s">
        <v>10513</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10514</v>
      </c>
      <c r="S369" s="27" t="s">
        <v>10515</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10516</v>
      </c>
      <c r="T370" t="s">
        <v>15383</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15262</v>
      </c>
      <c r="L371" s="27" t="s">
        <v>4920</v>
      </c>
      <c r="M371" s="27" t="s">
        <v>3281</v>
      </c>
      <c r="N371" s="27" t="s">
        <v>5317</v>
      </c>
      <c r="O371" s="27" t="s">
        <v>5318</v>
      </c>
      <c r="P371" s="3">
        <v>41102</v>
      </c>
      <c r="Q371" s="41" t="s">
        <v>497</v>
      </c>
      <c r="R371" s="27" t="s">
        <v>10517</v>
      </c>
      <c r="S371" s="27" t="s">
        <v>10518</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10519</v>
      </c>
      <c r="S372" s="27" t="s">
        <v>10520</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10521</v>
      </c>
      <c r="S373" s="27" t="s">
        <v>10522</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10523</v>
      </c>
      <c r="S374" s="27" t="s">
        <v>10524</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15263</v>
      </c>
      <c r="L375" s="27" t="s">
        <v>4921</v>
      </c>
      <c r="M375" s="27" t="s">
        <v>3089</v>
      </c>
      <c r="N375" s="27" t="s">
        <v>5111</v>
      </c>
      <c r="O375" s="27" t="s">
        <v>2149</v>
      </c>
      <c r="P375" s="3">
        <v>41095</v>
      </c>
      <c r="Q375" s="41" t="s">
        <v>497</v>
      </c>
      <c r="R375" s="27" t="s">
        <v>10525</v>
      </c>
      <c r="S375" s="27" t="s">
        <v>10526</v>
      </c>
      <c r="T375" s="41" t="s">
        <v>4383</v>
      </c>
      <c r="U375" t="s">
        <v>15457</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10527</v>
      </c>
      <c r="S376" s="27" t="s">
        <v>10528</v>
      </c>
      <c r="T376" s="41" t="s">
        <v>4383</v>
      </c>
      <c r="U376" t="s">
        <v>15387</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6204</v>
      </c>
      <c r="R377" s="27" t="s">
        <v>10529</v>
      </c>
      <c r="S377" s="27" t="s">
        <v>10530</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10531</v>
      </c>
      <c r="S378" s="27" t="s">
        <v>10532</v>
      </c>
      <c r="T378" s="41" t="s">
        <v>4383</v>
      </c>
      <c r="U378" t="s">
        <v>15458</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9727</v>
      </c>
      <c r="I379" s="3">
        <v>41056</v>
      </c>
      <c r="J379" s="27" t="s">
        <v>3127</v>
      </c>
      <c r="K379" s="27" t="s">
        <v>3128</v>
      </c>
      <c r="L379" s="27" t="s">
        <v>4921</v>
      </c>
      <c r="M379" s="27" t="s">
        <v>3129</v>
      </c>
      <c r="N379" s="27" t="s">
        <v>9728</v>
      </c>
      <c r="O379" s="27" t="s">
        <v>6024</v>
      </c>
      <c r="P379" s="3">
        <v>41234</v>
      </c>
      <c r="Q379" s="41" t="s">
        <v>6905</v>
      </c>
      <c r="R379" s="27" t="s">
        <v>10533</v>
      </c>
      <c r="S379" s="27" t="s">
        <v>10534</v>
      </c>
      <c r="T379" t="s">
        <v>15383</v>
      </c>
      <c r="U379" t="s">
        <v>15459</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15264</v>
      </c>
      <c r="L380" s="27" t="s">
        <v>4921</v>
      </c>
      <c r="M380" s="27" t="s">
        <v>3131</v>
      </c>
      <c r="N380" s="27" t="s">
        <v>4436</v>
      </c>
      <c r="O380" s="27" t="s">
        <v>4437</v>
      </c>
      <c r="P380" s="3">
        <v>41087</v>
      </c>
      <c r="Q380" s="27" t="s">
        <v>497</v>
      </c>
      <c r="R380" s="27" t="s">
        <v>10535</v>
      </c>
      <c r="S380" s="27" t="s">
        <v>10536</v>
      </c>
      <c r="T380" s="41" t="s">
        <v>4383</v>
      </c>
      <c r="U380" t="s">
        <v>15460</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10537</v>
      </c>
      <c r="S381" s="27" t="s">
        <v>10538</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10539</v>
      </c>
      <c r="S382" s="27" t="s">
        <v>10540</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10541</v>
      </c>
      <c r="S383" s="27" t="s">
        <v>10542</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10543</v>
      </c>
      <c r="S384" s="27" t="s">
        <v>10544</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10545</v>
      </c>
      <c r="S385" s="27" t="s">
        <v>10546</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10547</v>
      </c>
      <c r="S386" s="27" t="s">
        <v>10548</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13073</v>
      </c>
      <c r="I387" s="3">
        <v>41163</v>
      </c>
      <c r="J387" s="27" t="s">
        <v>3153</v>
      </c>
      <c r="K387" s="27" t="s">
        <v>7032</v>
      </c>
      <c r="L387" s="27" t="s">
        <v>4742</v>
      </c>
      <c r="M387" s="27" t="s">
        <v>3154</v>
      </c>
      <c r="N387" s="27" t="s">
        <v>13074</v>
      </c>
      <c r="O387" s="27" t="s">
        <v>9070</v>
      </c>
      <c r="P387" s="3">
        <v>41255</v>
      </c>
      <c r="Q387" s="41" t="s">
        <v>6906</v>
      </c>
      <c r="R387" s="27" t="s">
        <v>13075</v>
      </c>
      <c r="S387" s="27" t="s">
        <v>10549</v>
      </c>
      <c r="T387" t="s">
        <v>15383</v>
      </c>
      <c r="U387" s="41" t="s">
        <v>15461</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15857</v>
      </c>
      <c r="I388" s="3">
        <v>41163</v>
      </c>
      <c r="J388" s="27" t="s">
        <v>3155</v>
      </c>
      <c r="K388" s="27" t="s">
        <v>3156</v>
      </c>
      <c r="L388" s="27" t="s">
        <v>4742</v>
      </c>
      <c r="M388" s="27" t="s">
        <v>3154</v>
      </c>
      <c r="N388" s="27" t="s">
        <v>15858</v>
      </c>
      <c r="O388" s="27" t="s">
        <v>5283</v>
      </c>
      <c r="P388" s="27">
        <v>41330</v>
      </c>
      <c r="Q388" s="41" t="s">
        <v>6368</v>
      </c>
      <c r="R388" s="27" t="s">
        <v>15859</v>
      </c>
      <c r="S388" s="27" t="s">
        <v>10550</v>
      </c>
      <c r="T388" t="s">
        <v>15383</v>
      </c>
      <c r="U388" s="41" t="s">
        <v>15567</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15860</v>
      </c>
      <c r="I389" s="3">
        <v>41163</v>
      </c>
      <c r="J389" s="27" t="s">
        <v>6369</v>
      </c>
      <c r="K389" s="27" t="s">
        <v>6370</v>
      </c>
      <c r="L389" s="27" t="s">
        <v>4742</v>
      </c>
      <c r="M389" s="27" t="s">
        <v>3154</v>
      </c>
      <c r="N389" s="27" t="s">
        <v>15861</v>
      </c>
      <c r="O389" s="27" t="s">
        <v>5283</v>
      </c>
      <c r="P389" s="27">
        <v>41327</v>
      </c>
      <c r="Q389" s="41" t="s">
        <v>6371</v>
      </c>
      <c r="R389" s="27" t="s">
        <v>15862</v>
      </c>
      <c r="S389" s="27" t="s">
        <v>10551</v>
      </c>
      <c r="T389" t="s">
        <v>15383</v>
      </c>
      <c r="U389" s="41" t="s">
        <v>15594</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12523</v>
      </c>
      <c r="I390" s="3">
        <v>41141</v>
      </c>
      <c r="J390" s="27" t="s">
        <v>3158</v>
      </c>
      <c r="K390" s="27" t="s">
        <v>3159</v>
      </c>
      <c r="L390" s="27" t="s">
        <v>4923</v>
      </c>
      <c r="M390" s="27" t="s">
        <v>3160</v>
      </c>
      <c r="N390" s="27" t="s">
        <v>12524</v>
      </c>
      <c r="O390" s="27" t="s">
        <v>12474</v>
      </c>
      <c r="P390" s="3">
        <v>41253</v>
      </c>
      <c r="Q390" s="27" t="s">
        <v>4924</v>
      </c>
      <c r="R390" s="27" t="s">
        <v>12525</v>
      </c>
      <c r="S390" s="27" t="s">
        <v>10552</v>
      </c>
      <c r="T390" t="s">
        <v>4383</v>
      </c>
      <c r="U390" t="s">
        <v>15462</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10553</v>
      </c>
      <c r="S391" s="27" t="s">
        <v>10554</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5703</v>
      </c>
      <c r="O392" s="27" t="s">
        <v>1697</v>
      </c>
      <c r="P392" s="3">
        <v>41089</v>
      </c>
      <c r="Q392" s="41" t="s">
        <v>497</v>
      </c>
      <c r="R392" s="27" t="s">
        <v>10555</v>
      </c>
      <c r="S392" s="27" t="s">
        <v>10556</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10557</v>
      </c>
      <c r="S393" s="27" t="s">
        <v>10558</v>
      </c>
      <c r="T393" s="41" t="s">
        <v>4383</v>
      </c>
      <c r="U393" t="s">
        <v>15463</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10559</v>
      </c>
      <c r="S394" s="27" t="s">
        <v>10560</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10561</v>
      </c>
      <c r="S395" s="27" t="s">
        <v>10562</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9589</v>
      </c>
      <c r="I396" s="3">
        <v>41197</v>
      </c>
      <c r="J396" s="27" t="s">
        <v>15743</v>
      </c>
      <c r="K396" s="27" t="s">
        <v>15744</v>
      </c>
      <c r="L396" s="27" t="s">
        <v>4926</v>
      </c>
      <c r="M396" s="27" t="s">
        <v>3178</v>
      </c>
      <c r="N396" s="27" t="s">
        <v>9590</v>
      </c>
      <c r="O396" s="27" t="s">
        <v>9586</v>
      </c>
      <c r="P396" s="3">
        <v>41222</v>
      </c>
      <c r="Q396" s="41" t="s">
        <v>7212</v>
      </c>
      <c r="R396" s="27" t="s">
        <v>10563</v>
      </c>
      <c r="S396" s="27" t="s">
        <v>10564</v>
      </c>
      <c r="T396" t="s">
        <v>4383</v>
      </c>
      <c r="U396" t="s">
        <v>15464</v>
      </c>
      <c r="V396" s="3">
        <v>18</v>
      </c>
      <c r="W396">
        <v>57</v>
      </c>
      <c r="X396">
        <v>50</v>
      </c>
      <c r="Y396">
        <v>49</v>
      </c>
      <c r="Z396">
        <v>27</v>
      </c>
      <c r="AA396">
        <v>57</v>
      </c>
    </row>
    <row r="397" spans="1:27" ht="18" customHeight="1">
      <c r="A397" s="27" t="s">
        <v>12398</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12399</v>
      </c>
      <c r="R397" s="27" t="s">
        <v>497</v>
      </c>
      <c r="S397" s="27" t="s">
        <v>10565</v>
      </c>
      <c r="T397" t="s">
        <v>15383</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10566</v>
      </c>
      <c r="S398" s="27" t="s">
        <v>10567</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15745</v>
      </c>
      <c r="L399" s="27" t="s">
        <v>4743</v>
      </c>
      <c r="M399" s="27" t="s">
        <v>3183</v>
      </c>
      <c r="N399" s="27" t="s">
        <v>5548</v>
      </c>
      <c r="O399" s="27" t="s">
        <v>5521</v>
      </c>
      <c r="P399" s="27" t="s">
        <v>497</v>
      </c>
      <c r="Q399" s="41" t="s">
        <v>5636</v>
      </c>
      <c r="R399" s="27" t="s">
        <v>10568</v>
      </c>
      <c r="S399" s="27" t="s">
        <v>10569</v>
      </c>
      <c r="T399" t="s">
        <v>4383</v>
      </c>
      <c r="U399" t="s">
        <v>15465</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9380</v>
      </c>
      <c r="I400" s="3">
        <v>41197</v>
      </c>
      <c r="J400" s="27" t="s">
        <v>3184</v>
      </c>
      <c r="K400" s="27" t="s">
        <v>7946</v>
      </c>
      <c r="L400" s="27" t="s">
        <v>4928</v>
      </c>
      <c r="M400" s="27" t="s">
        <v>7947</v>
      </c>
      <c r="N400" s="27" t="s">
        <v>9420</v>
      </c>
      <c r="O400" s="27" t="s">
        <v>7808</v>
      </c>
      <c r="P400" s="3">
        <v>41213</v>
      </c>
      <c r="Q400" s="41" t="s">
        <v>7948</v>
      </c>
      <c r="R400" s="27" t="s">
        <v>10570</v>
      </c>
      <c r="S400" s="27" t="s">
        <v>10571</v>
      </c>
      <c r="T400" t="s">
        <v>15383</v>
      </c>
      <c r="U400" t="s">
        <v>15466</v>
      </c>
      <c r="V400" s="3">
        <v>18</v>
      </c>
      <c r="W400">
        <v>58</v>
      </c>
      <c r="X400">
        <v>21</v>
      </c>
      <c r="Y400">
        <v>49</v>
      </c>
      <c r="Z400">
        <v>27</v>
      </c>
      <c r="AA400">
        <v>39</v>
      </c>
    </row>
    <row r="401" spans="1:27" ht="18" customHeight="1">
      <c r="A401" s="27" t="s">
        <v>6907</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10572</v>
      </c>
      <c r="T401" t="s">
        <v>15383</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10573</v>
      </c>
      <c r="S402" s="27" t="s">
        <v>10574</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7183</v>
      </c>
      <c r="I403" s="3">
        <v>41152</v>
      </c>
      <c r="J403" s="27" t="s">
        <v>3191</v>
      </c>
      <c r="K403" s="27" t="s">
        <v>3192</v>
      </c>
      <c r="L403" s="27" t="s">
        <v>4912</v>
      </c>
      <c r="M403" s="27" t="s">
        <v>4930</v>
      </c>
      <c r="N403" s="27" t="s">
        <v>7192</v>
      </c>
      <c r="O403" s="27" t="s">
        <v>4980</v>
      </c>
      <c r="P403" s="3">
        <v>41152</v>
      </c>
      <c r="Q403" s="27" t="s">
        <v>4927</v>
      </c>
      <c r="R403" s="27" t="s">
        <v>10575</v>
      </c>
      <c r="S403" s="27" t="s">
        <v>10576</v>
      </c>
      <c r="T403" t="s">
        <v>4383</v>
      </c>
      <c r="U403" t="s">
        <v>15467</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12526</v>
      </c>
      <c r="I404" s="3">
        <v>41141</v>
      </c>
      <c r="J404" s="27" t="s">
        <v>3193</v>
      </c>
      <c r="K404" s="27" t="s">
        <v>3194</v>
      </c>
      <c r="L404" s="27" t="s">
        <v>4923</v>
      </c>
      <c r="M404" s="27" t="s">
        <v>3195</v>
      </c>
      <c r="N404" s="27" t="s">
        <v>12527</v>
      </c>
      <c r="O404" s="27" t="s">
        <v>12392</v>
      </c>
      <c r="P404" s="3">
        <v>41250</v>
      </c>
      <c r="Q404" s="27" t="s">
        <v>4931</v>
      </c>
      <c r="R404" s="27" t="s">
        <v>12528</v>
      </c>
      <c r="S404" s="27" t="s">
        <v>10577</v>
      </c>
      <c r="T404" t="s">
        <v>15383</v>
      </c>
      <c r="U404" t="s">
        <v>15468</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15863</v>
      </c>
      <c r="I405" s="3">
        <v>41163</v>
      </c>
      <c r="J405" s="27" t="s">
        <v>3196</v>
      </c>
      <c r="K405" s="27" t="s">
        <v>3197</v>
      </c>
      <c r="L405" s="27" t="s">
        <v>4742</v>
      </c>
      <c r="M405" s="27" t="s">
        <v>3154</v>
      </c>
      <c r="N405" s="27" t="s">
        <v>15864</v>
      </c>
      <c r="O405" s="27" t="s">
        <v>5283</v>
      </c>
      <c r="P405" s="27">
        <v>41325</v>
      </c>
      <c r="Q405" s="41" t="s">
        <v>6372</v>
      </c>
      <c r="R405" s="27" t="s">
        <v>15865</v>
      </c>
      <c r="S405" s="27" t="s">
        <v>10578</v>
      </c>
      <c r="T405" t="s">
        <v>15383</v>
      </c>
      <c r="U405" s="41" t="s">
        <v>15594</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13076</v>
      </c>
      <c r="I406" s="3">
        <v>41169</v>
      </c>
      <c r="J406" s="27" t="s">
        <v>3199</v>
      </c>
      <c r="K406" s="27" t="s">
        <v>3200</v>
      </c>
      <c r="L406" s="27" t="s">
        <v>4932</v>
      </c>
      <c r="M406" s="27" t="s">
        <v>3201</v>
      </c>
      <c r="N406" s="27" t="s">
        <v>13079</v>
      </c>
      <c r="O406" s="27" t="s">
        <v>12392</v>
      </c>
      <c r="P406" s="3">
        <v>41255</v>
      </c>
      <c r="Q406" s="27" t="s">
        <v>5152</v>
      </c>
      <c r="R406" s="27" t="s">
        <v>13077</v>
      </c>
      <c r="S406" s="27" t="s">
        <v>10579</v>
      </c>
      <c r="T406" t="s">
        <v>15383</v>
      </c>
      <c r="U406" s="41" t="s">
        <v>15469</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15746</v>
      </c>
      <c r="L407" s="27" t="s">
        <v>4932</v>
      </c>
      <c r="M407" s="27" t="s">
        <v>3203</v>
      </c>
      <c r="N407" s="27" t="s">
        <v>3531</v>
      </c>
      <c r="O407" s="27" t="s">
        <v>3532</v>
      </c>
      <c r="P407" s="3">
        <v>41054</v>
      </c>
      <c r="Q407" s="27" t="s">
        <v>497</v>
      </c>
      <c r="R407" s="27" t="s">
        <v>10580</v>
      </c>
      <c r="S407" s="27" t="s">
        <v>10581</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13078</v>
      </c>
      <c r="I408" s="3">
        <v>41142</v>
      </c>
      <c r="J408" s="27" t="s">
        <v>3204</v>
      </c>
      <c r="K408" s="27" t="s">
        <v>3205</v>
      </c>
      <c r="L408" s="27" t="s">
        <v>4932</v>
      </c>
      <c r="M408" s="27" t="s">
        <v>3206</v>
      </c>
      <c r="N408" s="27" t="s">
        <v>13220</v>
      </c>
      <c r="O408" s="27" t="s">
        <v>13080</v>
      </c>
      <c r="P408" s="3">
        <v>41257</v>
      </c>
      <c r="Q408" s="41" t="s">
        <v>6908</v>
      </c>
      <c r="R408" s="27" t="s">
        <v>12653</v>
      </c>
      <c r="S408" s="27" t="s">
        <v>10582</v>
      </c>
      <c r="T408" t="s">
        <v>4383</v>
      </c>
      <c r="U408" s="41" t="s">
        <v>15470</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10583</v>
      </c>
      <c r="S409" s="27" t="s">
        <v>10584</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15747</v>
      </c>
      <c r="L410" s="27" t="s">
        <v>4932</v>
      </c>
      <c r="M410" s="27" t="s">
        <v>3211</v>
      </c>
      <c r="N410" s="27" t="s">
        <v>3733</v>
      </c>
      <c r="O410" s="27" t="s">
        <v>2756</v>
      </c>
      <c r="P410" s="3">
        <v>41060</v>
      </c>
      <c r="Q410" s="27" t="s">
        <v>497</v>
      </c>
      <c r="R410" s="27" t="s">
        <v>10585</v>
      </c>
      <c r="S410" s="27" t="s">
        <v>10586</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10587</v>
      </c>
      <c r="S411" s="27" t="s">
        <v>10588</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10589</v>
      </c>
      <c r="S412" s="27" t="s">
        <v>10590</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10591</v>
      </c>
      <c r="S413" s="27" t="s">
        <v>10592</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10593</v>
      </c>
      <c r="S414" s="27" t="s">
        <v>10594</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10595</v>
      </c>
      <c r="S415" s="27" t="s">
        <v>10596</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10597</v>
      </c>
      <c r="S416" s="27" t="s">
        <v>10598</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10599</v>
      </c>
      <c r="S417" s="27" t="s">
        <v>10600</v>
      </c>
      <c r="T417" s="41" t="s">
        <v>4383</v>
      </c>
      <c r="U417" t="s">
        <v>15471</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10601</v>
      </c>
      <c r="T418" t="s">
        <v>15383</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13623</v>
      </c>
      <c r="I419" s="3">
        <v>41169</v>
      </c>
      <c r="J419" s="27" t="s">
        <v>3242</v>
      </c>
      <c r="K419" s="27" t="s">
        <v>3243</v>
      </c>
      <c r="L419" s="27" t="s">
        <v>4920</v>
      </c>
      <c r="M419" s="27" t="s">
        <v>3244</v>
      </c>
      <c r="N419" s="27" t="s">
        <v>13624</v>
      </c>
      <c r="O419" s="27" t="s">
        <v>13625</v>
      </c>
      <c r="P419" s="3">
        <v>41262</v>
      </c>
      <c r="Q419" s="41" t="s">
        <v>7033</v>
      </c>
      <c r="R419" s="27" t="s">
        <v>13626</v>
      </c>
      <c r="S419" s="27" t="s">
        <v>10602</v>
      </c>
      <c r="T419" t="s">
        <v>15383</v>
      </c>
      <c r="U419" s="41" t="s">
        <v>15472</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10603</v>
      </c>
      <c r="S420" s="27" t="s">
        <v>10604</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10605</v>
      </c>
      <c r="S421" s="27" t="s">
        <v>10606</v>
      </c>
      <c r="T421" s="41" t="s">
        <v>4383</v>
      </c>
      <c r="U421" t="s">
        <v>15404</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15916</v>
      </c>
      <c r="I422" s="3">
        <v>41213</v>
      </c>
      <c r="J422" s="27" t="s">
        <v>3251</v>
      </c>
      <c r="K422" s="27" t="s">
        <v>3252</v>
      </c>
      <c r="L422" s="27" t="s">
        <v>4646</v>
      </c>
      <c r="M422" s="27" t="s">
        <v>3253</v>
      </c>
      <c r="N422" s="27" t="s">
        <v>15917</v>
      </c>
      <c r="O422" s="27" t="s">
        <v>15918</v>
      </c>
      <c r="P422" s="27">
        <v>41333</v>
      </c>
      <c r="Q422" s="41" t="s">
        <v>7213</v>
      </c>
      <c r="R422" s="27" t="s">
        <v>15919</v>
      </c>
      <c r="S422" s="27" t="s">
        <v>10607</v>
      </c>
      <c r="T422" t="s">
        <v>4383</v>
      </c>
      <c r="U422" s="41" t="s">
        <v>15920</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15921</v>
      </c>
      <c r="I423" s="3">
        <v>41177</v>
      </c>
      <c r="J423" s="27" t="s">
        <v>3254</v>
      </c>
      <c r="K423" s="27" t="s">
        <v>6662</v>
      </c>
      <c r="L423" s="27" t="s">
        <v>4646</v>
      </c>
      <c r="M423" s="27" t="s">
        <v>3255</v>
      </c>
      <c r="N423" s="27" t="s">
        <v>16036</v>
      </c>
      <c r="O423" s="27" t="s">
        <v>6024</v>
      </c>
      <c r="P423" s="27">
        <v>41334</v>
      </c>
      <c r="Q423" s="41" t="s">
        <v>6663</v>
      </c>
      <c r="R423" s="27" t="s">
        <v>15922</v>
      </c>
      <c r="S423" s="27" t="s">
        <v>10608</v>
      </c>
      <c r="T423" t="s">
        <v>15383</v>
      </c>
      <c r="U423" s="41" t="s">
        <v>15594</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15923</v>
      </c>
      <c r="I424" s="3">
        <v>41213</v>
      </c>
      <c r="J424" s="27" t="s">
        <v>3256</v>
      </c>
      <c r="K424" s="27" t="s">
        <v>3257</v>
      </c>
      <c r="L424" s="27" t="s">
        <v>4646</v>
      </c>
      <c r="M424" s="27" t="s">
        <v>3258</v>
      </c>
      <c r="N424" s="27" t="s">
        <v>15924</v>
      </c>
      <c r="O424" s="27" t="s">
        <v>6024</v>
      </c>
      <c r="P424" s="27">
        <v>41333</v>
      </c>
      <c r="Q424" s="41" t="s">
        <v>6373</v>
      </c>
      <c r="R424" s="27" t="s">
        <v>15925</v>
      </c>
      <c r="S424" s="27" t="s">
        <v>10609</v>
      </c>
      <c r="T424" t="s">
        <v>4383</v>
      </c>
      <c r="U424" s="41" t="s">
        <v>15457</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16037</v>
      </c>
      <c r="I425" s="3">
        <v>41232</v>
      </c>
      <c r="J425" s="27" t="s">
        <v>3259</v>
      </c>
      <c r="K425" s="27" t="s">
        <v>3260</v>
      </c>
      <c r="L425" s="27" t="s">
        <v>4646</v>
      </c>
      <c r="M425" s="27" t="s">
        <v>3261</v>
      </c>
      <c r="N425" s="27" t="s">
        <v>16038</v>
      </c>
      <c r="O425" s="27" t="s">
        <v>6024</v>
      </c>
      <c r="P425" s="27" t="s">
        <v>497</v>
      </c>
      <c r="Q425" s="41" t="s">
        <v>9640</v>
      </c>
      <c r="R425" s="27" t="s">
        <v>16039</v>
      </c>
      <c r="S425" s="27" t="s">
        <v>10610</v>
      </c>
      <c r="T425" t="s">
        <v>4383</v>
      </c>
      <c r="U425" s="41" t="s">
        <v>15426</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15265</v>
      </c>
      <c r="K426" s="27" t="s">
        <v>3262</v>
      </c>
      <c r="L426" s="27" t="s">
        <v>4646</v>
      </c>
      <c r="M426" s="27" t="s">
        <v>16196</v>
      </c>
      <c r="N426" s="27" t="s">
        <v>4395</v>
      </c>
      <c r="O426" s="27" t="s">
        <v>2115</v>
      </c>
      <c r="P426" s="3">
        <v>41087</v>
      </c>
      <c r="Q426" s="41" t="s">
        <v>497</v>
      </c>
      <c r="R426" s="27" t="s">
        <v>10611</v>
      </c>
      <c r="S426" s="27" t="s">
        <v>10612</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14618</v>
      </c>
      <c r="I427" s="3">
        <v>41262</v>
      </c>
      <c r="J427" s="27" t="s">
        <v>3290</v>
      </c>
      <c r="K427" s="27" t="s">
        <v>3291</v>
      </c>
      <c r="L427" s="27" t="s">
        <v>4943</v>
      </c>
      <c r="M427" s="27" t="s">
        <v>9421</v>
      </c>
      <c r="N427" s="27" t="s">
        <v>14619</v>
      </c>
      <c r="O427" s="27" t="s">
        <v>4090</v>
      </c>
      <c r="P427" s="27">
        <v>41290</v>
      </c>
      <c r="Q427" s="41" t="s">
        <v>8856</v>
      </c>
      <c r="R427" s="27" t="s">
        <v>14620</v>
      </c>
      <c r="S427" s="27" t="s">
        <v>10613</v>
      </c>
      <c r="T427" t="s">
        <v>4383</v>
      </c>
      <c r="U427" s="41" t="s">
        <v>15457</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13221</v>
      </c>
      <c r="I428" s="3">
        <v>41197</v>
      </c>
      <c r="J428" s="27" t="s">
        <v>3292</v>
      </c>
      <c r="K428" s="27" t="s">
        <v>3293</v>
      </c>
      <c r="L428" s="27" t="s">
        <v>4944</v>
      </c>
      <c r="M428" s="27" t="s">
        <v>7214</v>
      </c>
      <c r="N428" s="27" t="s">
        <v>13627</v>
      </c>
      <c r="O428" s="27" t="s">
        <v>7043</v>
      </c>
      <c r="P428" s="3">
        <v>41261</v>
      </c>
      <c r="Q428" s="41" t="s">
        <v>7215</v>
      </c>
      <c r="R428" s="27" t="s">
        <v>13222</v>
      </c>
      <c r="S428" s="27" t="s">
        <v>10614</v>
      </c>
      <c r="T428" t="s">
        <v>4383</v>
      </c>
      <c r="U428" s="41" t="s">
        <v>15473</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10615</v>
      </c>
      <c r="S429" s="27" t="s">
        <v>10616</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10617</v>
      </c>
      <c r="S430" s="27" t="s">
        <v>10618</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13984</v>
      </c>
      <c r="I431" s="3">
        <v>41211</v>
      </c>
      <c r="J431" s="27" t="s">
        <v>3299</v>
      </c>
      <c r="K431" s="27" t="s">
        <v>8571</v>
      </c>
      <c r="L431" s="27" t="s">
        <v>4643</v>
      </c>
      <c r="M431" s="27" t="s">
        <v>3300</v>
      </c>
      <c r="N431" s="27" t="s">
        <v>13985</v>
      </c>
      <c r="O431" s="27" t="s">
        <v>13981</v>
      </c>
      <c r="P431" s="3">
        <v>41264</v>
      </c>
      <c r="Q431" s="41" t="s">
        <v>8572</v>
      </c>
      <c r="R431" s="27" t="s">
        <v>13986</v>
      </c>
      <c r="S431" s="27" t="s">
        <v>10619</v>
      </c>
      <c r="T431" t="s">
        <v>4383</v>
      </c>
      <c r="U431" s="41" t="s">
        <v>15474</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10620</v>
      </c>
      <c r="S432" s="27" t="s">
        <v>10621</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10622</v>
      </c>
      <c r="S433" s="27" t="s">
        <v>10623</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10624</v>
      </c>
      <c r="S434" s="27" t="s">
        <v>10625</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10626</v>
      </c>
      <c r="S435" s="27" t="s">
        <v>10627</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6664</v>
      </c>
      <c r="O436" s="27" t="s">
        <v>6033</v>
      </c>
      <c r="P436" s="3">
        <v>41142</v>
      </c>
      <c r="Q436" s="41" t="s">
        <v>497</v>
      </c>
      <c r="R436" s="27" t="s">
        <v>10628</v>
      </c>
      <c r="S436" s="27" t="s">
        <v>10629</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10630</v>
      </c>
      <c r="S437" s="27" t="s">
        <v>10631</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15266</v>
      </c>
      <c r="L438" s="27" t="s">
        <v>4802</v>
      </c>
      <c r="M438" s="27" t="s">
        <v>3323</v>
      </c>
      <c r="N438" s="27" t="s">
        <v>5114</v>
      </c>
      <c r="O438" s="27" t="s">
        <v>5115</v>
      </c>
      <c r="P438" s="3">
        <v>41101</v>
      </c>
      <c r="Q438" s="41" t="s">
        <v>497</v>
      </c>
      <c r="R438" s="27" t="s">
        <v>10632</v>
      </c>
      <c r="S438" s="27" t="s">
        <v>10633</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10634</v>
      </c>
      <c r="S439" s="27" t="s">
        <v>10635</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15748</v>
      </c>
      <c r="L440" s="27" t="s">
        <v>4946</v>
      </c>
      <c r="M440" s="27" t="s">
        <v>3328</v>
      </c>
      <c r="N440" s="27" t="s">
        <v>3793</v>
      </c>
      <c r="O440" s="27" t="s">
        <v>3532</v>
      </c>
      <c r="P440" s="3">
        <v>41074</v>
      </c>
      <c r="Q440" s="41" t="s">
        <v>497</v>
      </c>
      <c r="R440" s="27" t="s">
        <v>10636</v>
      </c>
      <c r="S440" s="27" t="s">
        <v>10637</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6205</v>
      </c>
      <c r="I441" s="3">
        <v>41130</v>
      </c>
      <c r="J441" s="27" t="s">
        <v>3329</v>
      </c>
      <c r="K441" s="27" t="s">
        <v>3330</v>
      </c>
      <c r="L441" s="27" t="s">
        <v>4947</v>
      </c>
      <c r="M441" s="27" t="s">
        <v>3331</v>
      </c>
      <c r="N441" s="27" t="s">
        <v>6374</v>
      </c>
      <c r="O441" s="27" t="s">
        <v>1492</v>
      </c>
      <c r="P441" s="3">
        <v>41130</v>
      </c>
      <c r="Q441" s="27" t="s">
        <v>4301</v>
      </c>
      <c r="R441" s="27" t="s">
        <v>10638</v>
      </c>
      <c r="S441" s="27" t="s">
        <v>10639</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13223</v>
      </c>
      <c r="I442" s="3">
        <v>41169</v>
      </c>
      <c r="J442" s="27" t="s">
        <v>3333</v>
      </c>
      <c r="K442" s="27" t="s">
        <v>3334</v>
      </c>
      <c r="L442" s="27" t="s">
        <v>4949</v>
      </c>
      <c r="M442" s="27" t="s">
        <v>3335</v>
      </c>
      <c r="N442" s="27" t="s">
        <v>13628</v>
      </c>
      <c r="O442" s="27" t="s">
        <v>12392</v>
      </c>
      <c r="P442" s="3">
        <v>41261</v>
      </c>
      <c r="Q442" s="41" t="s">
        <v>6909</v>
      </c>
      <c r="R442" s="27" t="s">
        <v>13224</v>
      </c>
      <c r="S442" s="27" t="s">
        <v>10640</v>
      </c>
      <c r="T442" t="s">
        <v>4383</v>
      </c>
      <c r="U442" s="41" t="s">
        <v>15426</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10641</v>
      </c>
      <c r="S443" s="27" t="s">
        <v>10642</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9008</v>
      </c>
      <c r="O444" s="27" t="s">
        <v>6855</v>
      </c>
      <c r="P444" s="3">
        <v>41144</v>
      </c>
      <c r="Q444" s="27" t="s">
        <v>6206</v>
      </c>
      <c r="R444" s="27" t="s">
        <v>10643</v>
      </c>
      <c r="S444" s="27" t="s">
        <v>10644</v>
      </c>
      <c r="T444" t="s">
        <v>15383</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9381</v>
      </c>
      <c r="I445" s="3">
        <v>41197</v>
      </c>
      <c r="J445" s="27" t="s">
        <v>3342</v>
      </c>
      <c r="K445" s="27" t="s">
        <v>3343</v>
      </c>
      <c r="L445" s="27" t="s">
        <v>4952</v>
      </c>
      <c r="M445" s="27" t="s">
        <v>7216</v>
      </c>
      <c r="N445" s="27" t="s">
        <v>9382</v>
      </c>
      <c r="O445" s="27" t="s">
        <v>7808</v>
      </c>
      <c r="P445" s="3">
        <v>41212</v>
      </c>
      <c r="Q445" s="41" t="s">
        <v>7217</v>
      </c>
      <c r="R445" s="27" t="s">
        <v>10645</v>
      </c>
      <c r="S445" s="27" t="s">
        <v>10646</v>
      </c>
      <c r="T445" t="s">
        <v>15383</v>
      </c>
      <c r="U445" t="s">
        <v>15475</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9422</v>
      </c>
      <c r="I446" s="3">
        <v>41197</v>
      </c>
      <c r="J446" s="27" t="s">
        <v>3344</v>
      </c>
      <c r="K446" s="27" t="s">
        <v>3345</v>
      </c>
      <c r="L446" s="27" t="s">
        <v>4929</v>
      </c>
      <c r="M446" s="27" t="s">
        <v>7218</v>
      </c>
      <c r="N446" s="27" t="s">
        <v>9423</v>
      </c>
      <c r="O446" s="27" t="s">
        <v>497</v>
      </c>
      <c r="P446" s="3">
        <v>41222</v>
      </c>
      <c r="Q446" s="41" t="s">
        <v>7219</v>
      </c>
      <c r="R446" s="27" t="s">
        <v>10647</v>
      </c>
      <c r="S446" s="27" t="s">
        <v>10648</v>
      </c>
      <c r="T446" t="s">
        <v>15383</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9322</v>
      </c>
      <c r="I447" s="3">
        <v>41197</v>
      </c>
      <c r="J447" s="27" t="s">
        <v>3347</v>
      </c>
      <c r="K447" s="27" t="s">
        <v>3348</v>
      </c>
      <c r="L447" s="27" t="s">
        <v>4953</v>
      </c>
      <c r="M447" s="27" t="s">
        <v>7220</v>
      </c>
      <c r="N447" s="27" t="s">
        <v>9369</v>
      </c>
      <c r="O447" s="27" t="s">
        <v>8926</v>
      </c>
      <c r="P447" s="3">
        <v>41211</v>
      </c>
      <c r="Q447" s="41" t="s">
        <v>7221</v>
      </c>
      <c r="R447" s="27" t="s">
        <v>10649</v>
      </c>
      <c r="S447" s="27" t="s">
        <v>10650</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9424</v>
      </c>
      <c r="I448" s="3">
        <v>41197</v>
      </c>
      <c r="J448" s="27" t="s">
        <v>3349</v>
      </c>
      <c r="K448" s="27" t="s">
        <v>7222</v>
      </c>
      <c r="L448" s="27" t="s">
        <v>4954</v>
      </c>
      <c r="M448" s="27" t="s">
        <v>3346</v>
      </c>
      <c r="N448" s="27" t="s">
        <v>9591</v>
      </c>
      <c r="O448" s="27" t="s">
        <v>7808</v>
      </c>
      <c r="P448" s="3">
        <v>41222</v>
      </c>
      <c r="Q448" s="41" t="s">
        <v>7223</v>
      </c>
      <c r="R448" s="27" t="s">
        <v>10651</v>
      </c>
      <c r="S448" s="27" t="s">
        <v>10652</v>
      </c>
      <c r="T448" t="s">
        <v>4383</v>
      </c>
      <c r="U448" t="s">
        <v>15476</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9383</v>
      </c>
      <c r="I449" s="3">
        <v>41197</v>
      </c>
      <c r="J449" s="27" t="s">
        <v>3350</v>
      </c>
      <c r="K449" s="27" t="s">
        <v>3351</v>
      </c>
      <c r="L449" s="27" t="s">
        <v>4955</v>
      </c>
      <c r="M449" s="27" t="s">
        <v>7224</v>
      </c>
      <c r="N449" s="27" t="s">
        <v>9384</v>
      </c>
      <c r="O449" s="27" t="s">
        <v>497</v>
      </c>
      <c r="P449" s="3">
        <v>41212</v>
      </c>
      <c r="Q449" s="41" t="s">
        <v>7225</v>
      </c>
      <c r="R449" s="27" t="s">
        <v>10653</v>
      </c>
      <c r="S449" s="27" t="s">
        <v>10654</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9385</v>
      </c>
      <c r="I450" s="3">
        <v>41197</v>
      </c>
      <c r="J450" s="27" t="s">
        <v>3352</v>
      </c>
      <c r="K450" s="27" t="s">
        <v>15749</v>
      </c>
      <c r="L450" s="27" t="s">
        <v>4956</v>
      </c>
      <c r="M450" s="27" t="s">
        <v>7226</v>
      </c>
      <c r="N450" s="27" t="s">
        <v>9425</v>
      </c>
      <c r="O450" s="27" t="s">
        <v>7808</v>
      </c>
      <c r="P450" s="3">
        <v>41213</v>
      </c>
      <c r="Q450" s="41" t="s">
        <v>7227</v>
      </c>
      <c r="R450" s="27" t="s">
        <v>10655</v>
      </c>
      <c r="S450" s="27" t="s">
        <v>10656</v>
      </c>
      <c r="T450" t="s">
        <v>15383</v>
      </c>
      <c r="U450" t="s">
        <v>15477</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9669</v>
      </c>
      <c r="I451" s="3">
        <v>41178</v>
      </c>
      <c r="J451" s="27" t="s">
        <v>3354</v>
      </c>
      <c r="K451" s="27" t="s">
        <v>3355</v>
      </c>
      <c r="L451" s="27" t="s">
        <v>4957</v>
      </c>
      <c r="M451" s="27" t="s">
        <v>3356</v>
      </c>
      <c r="N451" s="27" t="s">
        <v>9670</v>
      </c>
      <c r="O451" s="27" t="s">
        <v>7808</v>
      </c>
      <c r="P451" s="3">
        <v>41225</v>
      </c>
      <c r="Q451" s="41" t="s">
        <v>4958</v>
      </c>
      <c r="R451" s="27" t="s">
        <v>10657</v>
      </c>
      <c r="S451" s="27" t="s">
        <v>10658</v>
      </c>
      <c r="T451" t="s">
        <v>4383</v>
      </c>
      <c r="U451" t="s">
        <v>15478</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10659</v>
      </c>
      <c r="T452" t="s">
        <v>15383</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10660</v>
      </c>
      <c r="T453" t="s">
        <v>15383</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10661</v>
      </c>
      <c r="S454" s="27" t="s">
        <v>10662</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10663</v>
      </c>
      <c r="S455" s="27" t="s">
        <v>10664</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10665</v>
      </c>
      <c r="S456" s="27" t="s">
        <v>10666</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15926</v>
      </c>
      <c r="I457" s="3">
        <v>41296</v>
      </c>
      <c r="J457" s="27" t="s">
        <v>13225</v>
      </c>
      <c r="K457" s="27" t="s">
        <v>6375</v>
      </c>
      <c r="L457" s="27" t="s">
        <v>5286</v>
      </c>
      <c r="M457" s="27" t="s">
        <v>6376</v>
      </c>
      <c r="N457" s="27" t="s">
        <v>15927</v>
      </c>
      <c r="O457" s="27" t="s">
        <v>5283</v>
      </c>
      <c r="P457" s="27">
        <v>41332</v>
      </c>
      <c r="Q457" s="41" t="s">
        <v>7034</v>
      </c>
      <c r="R457" s="27" t="s">
        <v>15928</v>
      </c>
      <c r="S457" s="27" t="s">
        <v>10667</v>
      </c>
      <c r="T457" t="s">
        <v>15383</v>
      </c>
      <c r="U457" s="41" t="s">
        <v>15475</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6377</v>
      </c>
      <c r="I458" s="3">
        <v>41135</v>
      </c>
      <c r="J458" s="27" t="s">
        <v>3429</v>
      </c>
      <c r="K458" s="27" t="s">
        <v>4302</v>
      </c>
      <c r="L458" s="27" t="s">
        <v>4962</v>
      </c>
      <c r="M458" s="27" t="s">
        <v>3430</v>
      </c>
      <c r="N458" s="27" t="s">
        <v>6573</v>
      </c>
      <c r="O458" s="27" t="s">
        <v>497</v>
      </c>
      <c r="P458" s="3">
        <v>41137</v>
      </c>
      <c r="Q458" s="41" t="s">
        <v>497</v>
      </c>
      <c r="R458" s="27" t="s">
        <v>10668</v>
      </c>
      <c r="S458" s="27" t="s">
        <v>10669</v>
      </c>
      <c r="T458" s="41" t="s">
        <v>4383</v>
      </c>
      <c r="U458" t="s">
        <v>15408</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6665</v>
      </c>
      <c r="I459" s="3">
        <v>41138</v>
      </c>
      <c r="J459" s="27" t="s">
        <v>3432</v>
      </c>
      <c r="K459" s="27" t="s">
        <v>4303</v>
      </c>
      <c r="L459" s="27" t="s">
        <v>4963</v>
      </c>
      <c r="M459" s="27" t="s">
        <v>3433</v>
      </c>
      <c r="N459" s="27" t="s">
        <v>6666</v>
      </c>
      <c r="O459" s="27" t="s">
        <v>6667</v>
      </c>
      <c r="P459" s="3">
        <v>41138</v>
      </c>
      <c r="Q459" s="41" t="s">
        <v>4216</v>
      </c>
      <c r="R459" s="27" t="s">
        <v>10670</v>
      </c>
      <c r="S459" s="27" t="s">
        <v>10671</v>
      </c>
      <c r="T459" t="s">
        <v>4383</v>
      </c>
      <c r="U459" t="s">
        <v>15479</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7348</v>
      </c>
      <c r="I460" s="3">
        <v>41157</v>
      </c>
      <c r="J460" s="27" t="s">
        <v>3435</v>
      </c>
      <c r="K460" s="27" t="s">
        <v>4304</v>
      </c>
      <c r="L460" s="27">
        <v>39398000</v>
      </c>
      <c r="M460" s="27" t="s">
        <v>4305</v>
      </c>
      <c r="N460" s="27" t="s">
        <v>7585</v>
      </c>
      <c r="O460" s="27" t="s">
        <v>7340</v>
      </c>
      <c r="P460" s="3">
        <v>41157</v>
      </c>
      <c r="Q460" s="41" t="s">
        <v>4216</v>
      </c>
      <c r="R460" s="27" t="s">
        <v>10672</v>
      </c>
      <c r="S460" s="27" t="s">
        <v>10673</v>
      </c>
      <c r="T460" t="s">
        <v>4383</v>
      </c>
      <c r="U460" t="s">
        <v>15392</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6574</v>
      </c>
      <c r="I461" s="3">
        <v>41135</v>
      </c>
      <c r="J461" s="27" t="s">
        <v>3437</v>
      </c>
      <c r="K461" s="27" t="s">
        <v>3438</v>
      </c>
      <c r="L461" s="27">
        <v>39718000</v>
      </c>
      <c r="M461" s="27" t="s">
        <v>4306</v>
      </c>
      <c r="N461" s="27" t="s">
        <v>6575</v>
      </c>
      <c r="O461" s="27" t="s">
        <v>2115</v>
      </c>
      <c r="P461" s="3">
        <v>41135</v>
      </c>
      <c r="Q461" s="41" t="s">
        <v>4216</v>
      </c>
      <c r="R461" s="27" t="s">
        <v>10674</v>
      </c>
      <c r="S461" s="27" t="s">
        <v>10675</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15750</v>
      </c>
      <c r="L462" s="27" t="s">
        <v>13900</v>
      </c>
      <c r="M462" s="27" t="s">
        <v>3441</v>
      </c>
      <c r="N462" s="27" t="s">
        <v>4452</v>
      </c>
      <c r="O462" s="27" t="s">
        <v>1981</v>
      </c>
      <c r="P462" s="3">
        <v>41088</v>
      </c>
      <c r="Q462" s="41" t="s">
        <v>497</v>
      </c>
      <c r="R462" s="27" t="s">
        <v>10676</v>
      </c>
      <c r="S462" s="27" t="s">
        <v>10677</v>
      </c>
      <c r="T462" s="41" t="s">
        <v>4383</v>
      </c>
      <c r="U462" t="s">
        <v>15480</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10678</v>
      </c>
      <c r="S463" s="27" t="s">
        <v>10679</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10680</v>
      </c>
      <c r="S464" s="27" t="s">
        <v>10681</v>
      </c>
      <c r="T464" s="41" t="s">
        <v>4383</v>
      </c>
      <c r="U464" t="s">
        <v>15481</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6067</v>
      </c>
      <c r="O465" s="27" t="s">
        <v>6034</v>
      </c>
      <c r="P465" s="3">
        <v>41122</v>
      </c>
      <c r="Q465" s="27" t="s">
        <v>5289</v>
      </c>
      <c r="R465" s="27" t="s">
        <v>10682</v>
      </c>
      <c r="S465" s="27" t="s">
        <v>10683</v>
      </c>
      <c r="T465" t="s">
        <v>4383</v>
      </c>
      <c r="U465" t="s">
        <v>15482</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5637</v>
      </c>
      <c r="I466" s="3">
        <v>41122</v>
      </c>
      <c r="J466" s="27" t="s">
        <v>3475</v>
      </c>
      <c r="K466" s="27" t="s">
        <v>3476</v>
      </c>
      <c r="L466" s="27" t="s">
        <v>4966</v>
      </c>
      <c r="M466" s="27" t="s">
        <v>3477</v>
      </c>
      <c r="N466" s="27" t="s">
        <v>6068</v>
      </c>
      <c r="O466" s="27" t="s">
        <v>1634</v>
      </c>
      <c r="P466" s="3">
        <v>41124</v>
      </c>
      <c r="Q466" s="41" t="s">
        <v>497</v>
      </c>
      <c r="R466" s="27" t="s">
        <v>10684</v>
      </c>
      <c r="S466" s="27" t="s">
        <v>10685</v>
      </c>
      <c r="T466" s="41" t="s">
        <v>4383</v>
      </c>
      <c r="U466" t="s">
        <v>15483</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10686</v>
      </c>
      <c r="S467" s="27" t="s">
        <v>10687</v>
      </c>
      <c r="T467" s="41" t="s">
        <v>4383</v>
      </c>
      <c r="U467" t="s">
        <v>15484</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6069</v>
      </c>
      <c r="I468" s="3">
        <v>41122</v>
      </c>
      <c r="J468" s="27" t="s">
        <v>3483</v>
      </c>
      <c r="K468" s="27" t="s">
        <v>3484</v>
      </c>
      <c r="L468" s="27" t="s">
        <v>4968</v>
      </c>
      <c r="M468" s="27" t="s">
        <v>3485</v>
      </c>
      <c r="N468" s="27" t="s">
        <v>6070</v>
      </c>
      <c r="O468" s="27" t="s">
        <v>5666</v>
      </c>
      <c r="P468" s="3">
        <v>41122</v>
      </c>
      <c r="Q468" s="41" t="s">
        <v>497</v>
      </c>
      <c r="R468" s="27" t="s">
        <v>10688</v>
      </c>
      <c r="S468" s="27" t="s">
        <v>10689</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15267</v>
      </c>
      <c r="L469" s="27" t="s">
        <v>4969</v>
      </c>
      <c r="M469" s="27" t="s">
        <v>3488</v>
      </c>
      <c r="N469" s="27" t="s">
        <v>3765</v>
      </c>
      <c r="O469" s="27" t="s">
        <v>3532</v>
      </c>
      <c r="P469" s="3">
        <v>41066</v>
      </c>
      <c r="Q469" s="41" t="s">
        <v>15268</v>
      </c>
      <c r="R469" s="27" t="s">
        <v>10690</v>
      </c>
      <c r="S469" s="27" t="s">
        <v>10691</v>
      </c>
      <c r="T469" s="41" t="s">
        <v>4383</v>
      </c>
      <c r="U469" t="s">
        <v>15485</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10692</v>
      </c>
      <c r="S470" s="27" t="s">
        <v>10693</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10694</v>
      </c>
      <c r="S471" s="27" t="s">
        <v>10695</v>
      </c>
      <c r="T471" s="41" t="s">
        <v>4383</v>
      </c>
      <c r="U471" t="s">
        <v>15408</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7998</v>
      </c>
      <c r="I472" s="3">
        <v>41150</v>
      </c>
      <c r="J472" s="27" t="s">
        <v>3498</v>
      </c>
      <c r="K472" s="27" t="s">
        <v>7949</v>
      </c>
      <c r="L472" s="27" t="s">
        <v>5290</v>
      </c>
      <c r="M472" s="27" t="s">
        <v>3499</v>
      </c>
      <c r="N472" s="27" t="s">
        <v>8096</v>
      </c>
      <c r="O472" s="27" t="s">
        <v>4980</v>
      </c>
      <c r="P472" s="3">
        <v>41176</v>
      </c>
      <c r="Q472" s="41" t="s">
        <v>7950</v>
      </c>
      <c r="R472" s="27" t="s">
        <v>10696</v>
      </c>
      <c r="S472" s="27" t="s">
        <v>10697</v>
      </c>
      <c r="T472" t="s">
        <v>4383</v>
      </c>
      <c r="U472" t="s">
        <v>15392</v>
      </c>
      <c r="V472" s="3">
        <v>21</v>
      </c>
      <c r="W472">
        <v>30</v>
      </c>
      <c r="X472">
        <v>26</v>
      </c>
      <c r="Y472">
        <v>43</v>
      </c>
      <c r="Z472">
        <v>19</v>
      </c>
      <c r="AA472">
        <v>3</v>
      </c>
    </row>
    <row r="473" spans="1:27" ht="18" customHeight="1">
      <c r="A473" s="27" t="s">
        <v>5638</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5639</v>
      </c>
      <c r="R473" s="27" t="s">
        <v>497</v>
      </c>
      <c r="S473" s="27" t="s">
        <v>10698</v>
      </c>
      <c r="T473" t="s">
        <v>15383</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6207</v>
      </c>
      <c r="I474" s="3">
        <v>41129</v>
      </c>
      <c r="J474" s="27" t="s">
        <v>3504</v>
      </c>
      <c r="K474" s="27" t="s">
        <v>4309</v>
      </c>
      <c r="L474" s="27" t="s">
        <v>4973</v>
      </c>
      <c r="M474" s="27" t="s">
        <v>3505</v>
      </c>
      <c r="N474" s="27" t="s">
        <v>6208</v>
      </c>
      <c r="O474" s="27" t="s">
        <v>1449</v>
      </c>
      <c r="P474" s="3">
        <v>41130</v>
      </c>
      <c r="Q474" s="41" t="s">
        <v>497</v>
      </c>
      <c r="R474" s="27" t="s">
        <v>10699</v>
      </c>
      <c r="S474" s="27" t="s">
        <v>10700</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7349</v>
      </c>
      <c r="I475" s="3">
        <v>41157</v>
      </c>
      <c r="J475" s="27" t="s">
        <v>3507</v>
      </c>
      <c r="K475" s="27" t="s">
        <v>5117</v>
      </c>
      <c r="L475" s="27" t="s">
        <v>4974</v>
      </c>
      <c r="M475" s="27" t="s">
        <v>3508</v>
      </c>
      <c r="N475" s="27" t="s">
        <v>7350</v>
      </c>
      <c r="O475" s="27" t="s">
        <v>4090</v>
      </c>
      <c r="P475" s="3">
        <v>41157</v>
      </c>
      <c r="Q475" s="41" t="s">
        <v>497</v>
      </c>
      <c r="R475" s="27" t="s">
        <v>10701</v>
      </c>
      <c r="S475" s="27" t="s">
        <v>10702</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10703</v>
      </c>
      <c r="S476" s="27" t="s">
        <v>10704</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10705</v>
      </c>
      <c r="S477" s="27" t="s">
        <v>10706</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6209</v>
      </c>
      <c r="I478" s="3">
        <v>41128</v>
      </c>
      <c r="J478" s="27" t="s">
        <v>3561</v>
      </c>
      <c r="K478" s="27" t="s">
        <v>3562</v>
      </c>
      <c r="L478" s="27" t="s">
        <v>4981</v>
      </c>
      <c r="M478" s="27" t="s">
        <v>3563</v>
      </c>
      <c r="N478" s="27" t="s">
        <v>6210</v>
      </c>
      <c r="O478" s="27" t="s">
        <v>1449</v>
      </c>
      <c r="P478" s="3">
        <v>41128</v>
      </c>
      <c r="Q478" s="27" t="s">
        <v>4924</v>
      </c>
      <c r="R478" s="27" t="s">
        <v>10707</v>
      </c>
      <c r="S478" s="27" t="s">
        <v>10708</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10709</v>
      </c>
      <c r="S479" s="27" t="s">
        <v>10710</v>
      </c>
      <c r="T479" s="41" t="s">
        <v>4383</v>
      </c>
      <c r="U479" t="s">
        <v>15486</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9729</v>
      </c>
      <c r="I480" s="3">
        <v>41236</v>
      </c>
      <c r="J480" s="27" t="s">
        <v>3566</v>
      </c>
      <c r="K480" s="27" t="s">
        <v>3567</v>
      </c>
      <c r="L480" s="27" t="s">
        <v>4983</v>
      </c>
      <c r="M480" s="27" t="s">
        <v>3568</v>
      </c>
      <c r="N480" s="27" t="s">
        <v>13081</v>
      </c>
      <c r="O480" s="27" t="s">
        <v>13082</v>
      </c>
      <c r="P480" s="3">
        <v>41263</v>
      </c>
      <c r="Q480" s="41" t="s">
        <v>7586</v>
      </c>
      <c r="R480" s="27" t="s">
        <v>13987</v>
      </c>
      <c r="S480" s="27" t="s">
        <v>10712</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8260</v>
      </c>
      <c r="I481" s="3">
        <v>41177</v>
      </c>
      <c r="J481" s="27" t="s">
        <v>3569</v>
      </c>
      <c r="K481" s="27" t="s">
        <v>3570</v>
      </c>
      <c r="L481" s="27" t="s">
        <v>4984</v>
      </c>
      <c r="M481" s="27" t="s">
        <v>3571</v>
      </c>
      <c r="N481" s="27" t="s">
        <v>8261</v>
      </c>
      <c r="O481" s="27" t="s">
        <v>6033</v>
      </c>
      <c r="P481" s="3">
        <v>41179</v>
      </c>
      <c r="Q481" s="41" t="s">
        <v>7228</v>
      </c>
      <c r="R481" s="27" t="s">
        <v>10713</v>
      </c>
      <c r="S481" s="27" t="s">
        <v>10714</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7999</v>
      </c>
      <c r="I482" s="3">
        <v>41171</v>
      </c>
      <c r="J482" s="27" t="s">
        <v>3572</v>
      </c>
      <c r="K482" s="27" t="s">
        <v>3573</v>
      </c>
      <c r="L482" s="27" t="s">
        <v>4985</v>
      </c>
      <c r="M482" s="27" t="s">
        <v>7587</v>
      </c>
      <c r="N482" s="27" t="s">
        <v>8248</v>
      </c>
      <c r="O482" s="27" t="s">
        <v>6033</v>
      </c>
      <c r="P482" s="3">
        <v>41176</v>
      </c>
      <c r="Q482" s="41" t="s">
        <v>7229</v>
      </c>
      <c r="R482" s="27" t="s">
        <v>10715</v>
      </c>
      <c r="S482" s="27" t="s">
        <v>10716</v>
      </c>
      <c r="T482" t="s">
        <v>4383</v>
      </c>
      <c r="U482" t="s">
        <v>15396</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5938</v>
      </c>
      <c r="O483" s="27" t="s">
        <v>1492</v>
      </c>
      <c r="P483" s="3">
        <v>41114</v>
      </c>
      <c r="Q483" s="27" t="s">
        <v>3794</v>
      </c>
      <c r="R483" s="27" t="s">
        <v>10717</v>
      </c>
      <c r="S483" s="27" t="s">
        <v>10718</v>
      </c>
      <c r="T483" t="s">
        <v>4383</v>
      </c>
      <c r="U483" t="s">
        <v>15487</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15488</v>
      </c>
      <c r="L484" s="27" t="s">
        <v>4987</v>
      </c>
      <c r="M484" s="27" t="s">
        <v>3578</v>
      </c>
      <c r="N484" s="27" t="s">
        <v>4988</v>
      </c>
      <c r="O484" s="27" t="s">
        <v>4989</v>
      </c>
      <c r="P484" s="3">
        <v>41094</v>
      </c>
      <c r="Q484" s="41" t="s">
        <v>497</v>
      </c>
      <c r="R484" s="27" t="s">
        <v>10719</v>
      </c>
      <c r="S484" s="27" t="s">
        <v>10719</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10720</v>
      </c>
      <c r="S485" s="27" t="s">
        <v>10721</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10722</v>
      </c>
      <c r="S486" s="27" t="s">
        <v>10723</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15751</v>
      </c>
      <c r="K487" s="27" t="s">
        <v>15752</v>
      </c>
      <c r="L487" s="27" t="s">
        <v>4986</v>
      </c>
      <c r="M487" s="27" t="s">
        <v>3581</v>
      </c>
      <c r="N487" s="27" t="s">
        <v>5554</v>
      </c>
      <c r="O487" s="27" t="s">
        <v>4980</v>
      </c>
      <c r="P487" s="3">
        <v>41110</v>
      </c>
      <c r="Q487" s="27" t="s">
        <v>3769</v>
      </c>
      <c r="R487" s="27" t="s">
        <v>10724</v>
      </c>
      <c r="S487" s="27" t="s">
        <v>10725</v>
      </c>
      <c r="T487" t="s">
        <v>4383</v>
      </c>
      <c r="U487" t="s">
        <v>15387</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7951</v>
      </c>
      <c r="I488" s="3">
        <v>41162</v>
      </c>
      <c r="J488" s="27" t="s">
        <v>3583</v>
      </c>
      <c r="K488" s="27" t="s">
        <v>15489</v>
      </c>
      <c r="L488" s="27" t="s">
        <v>4992</v>
      </c>
      <c r="M488" s="27" t="s">
        <v>3584</v>
      </c>
      <c r="N488" s="27" t="s">
        <v>7952</v>
      </c>
      <c r="O488" s="27" t="s">
        <v>6033</v>
      </c>
      <c r="P488" s="3">
        <v>41171</v>
      </c>
      <c r="Q488" s="41" t="s">
        <v>5555</v>
      </c>
      <c r="R488" s="27" t="s">
        <v>10726</v>
      </c>
      <c r="S488" s="27" t="s">
        <v>10727</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5640</v>
      </c>
      <c r="O489" s="27" t="s">
        <v>4980</v>
      </c>
      <c r="P489" s="3">
        <v>41114</v>
      </c>
      <c r="Q489" s="27" t="s">
        <v>3781</v>
      </c>
      <c r="R489" s="27" t="s">
        <v>10728</v>
      </c>
      <c r="S489" s="27" t="s">
        <v>10729</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10730</v>
      </c>
      <c r="T490" t="s">
        <v>15383</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5939</v>
      </c>
      <c r="O491" s="27" t="s">
        <v>5283</v>
      </c>
      <c r="P491" s="3">
        <v>41115</v>
      </c>
      <c r="Q491" s="27" t="s">
        <v>497</v>
      </c>
      <c r="R491" s="27" t="s">
        <v>10731</v>
      </c>
      <c r="S491" s="27" t="s">
        <v>10732</v>
      </c>
      <c r="T491" s="41" t="s">
        <v>4383</v>
      </c>
      <c r="U491" t="s">
        <v>15490</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10733</v>
      </c>
      <c r="S492" s="27" t="s">
        <v>10734</v>
      </c>
      <c r="T492" s="41" t="s">
        <v>15383</v>
      </c>
      <c r="U492" t="s">
        <v>15491</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10735</v>
      </c>
      <c r="S493" s="27" t="s">
        <v>10736</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10737</v>
      </c>
      <c r="S494" s="27" t="s">
        <v>10738</v>
      </c>
      <c r="T494" s="41" t="s">
        <v>4383</v>
      </c>
      <c r="U494" t="s">
        <v>15399</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10739</v>
      </c>
      <c r="S495" s="27" t="s">
        <v>10740</v>
      </c>
      <c r="T495" s="41" t="s">
        <v>4383</v>
      </c>
      <c r="U495" t="s">
        <v>15492</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10741</v>
      </c>
      <c r="S496" s="27" t="s">
        <v>10742</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6071</v>
      </c>
      <c r="I497" s="3">
        <v>41122</v>
      </c>
      <c r="J497" s="27" t="s">
        <v>3605</v>
      </c>
      <c r="K497" s="27" t="s">
        <v>5155</v>
      </c>
      <c r="L497" s="27" t="s">
        <v>5001</v>
      </c>
      <c r="M497" s="27" t="s">
        <v>3606</v>
      </c>
      <c r="N497" s="27" t="s">
        <v>6072</v>
      </c>
      <c r="O497" s="27" t="s">
        <v>6073</v>
      </c>
      <c r="P497" s="3">
        <v>41134</v>
      </c>
      <c r="Q497" s="27" t="s">
        <v>497</v>
      </c>
      <c r="R497" s="27" t="s">
        <v>13629</v>
      </c>
      <c r="S497" s="27" t="s">
        <v>10743</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10744</v>
      </c>
      <c r="S498" s="27" t="s">
        <v>10745</v>
      </c>
      <c r="T498" s="41" t="s">
        <v>4383</v>
      </c>
      <c r="U498" t="s">
        <v>15490</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6378</v>
      </c>
      <c r="I499" s="3">
        <v>41134</v>
      </c>
      <c r="J499" s="27" t="s">
        <v>3611</v>
      </c>
      <c r="K499" s="27" t="s">
        <v>3612</v>
      </c>
      <c r="L499" s="27" t="s">
        <v>5004</v>
      </c>
      <c r="M499" s="27" t="s">
        <v>3613</v>
      </c>
      <c r="N499" s="27" t="s">
        <v>6379</v>
      </c>
      <c r="O499" s="27" t="s">
        <v>6543</v>
      </c>
      <c r="P499" s="3">
        <v>41134</v>
      </c>
      <c r="Q499" s="27" t="s">
        <v>5005</v>
      </c>
      <c r="R499" s="27" t="s">
        <v>10746</v>
      </c>
      <c r="S499" s="27" t="s">
        <v>10747</v>
      </c>
      <c r="T499" t="s">
        <v>4383</v>
      </c>
      <c r="U499" t="s">
        <v>15404</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9730</v>
      </c>
      <c r="I500" s="27" t="s">
        <v>497</v>
      </c>
      <c r="J500" s="27" t="s">
        <v>3615</v>
      </c>
      <c r="K500" s="27" t="s">
        <v>3616</v>
      </c>
      <c r="L500" s="27" t="s">
        <v>5006</v>
      </c>
      <c r="M500" s="27" t="s">
        <v>5007</v>
      </c>
      <c r="N500" s="27" t="s">
        <v>9731</v>
      </c>
      <c r="O500" s="27" t="s">
        <v>9732</v>
      </c>
      <c r="P500" s="3">
        <v>41234</v>
      </c>
      <c r="Q500" s="27" t="s">
        <v>5008</v>
      </c>
      <c r="R500" s="27" t="s">
        <v>10748</v>
      </c>
      <c r="S500" s="27" t="s">
        <v>10749</v>
      </c>
      <c r="T500" t="s">
        <v>15383</v>
      </c>
      <c r="U500" t="s">
        <v>15493</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10750</v>
      </c>
      <c r="S501" s="27" t="s">
        <v>10751</v>
      </c>
      <c r="T501" s="41" t="s">
        <v>15383</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6380</v>
      </c>
      <c r="I502" s="3">
        <v>41131</v>
      </c>
      <c r="J502" s="27" t="s">
        <v>16124</v>
      </c>
      <c r="K502" s="27" t="s">
        <v>5012</v>
      </c>
      <c r="L502" s="27" t="s">
        <v>5013</v>
      </c>
      <c r="M502" s="27" t="s">
        <v>3622</v>
      </c>
      <c r="N502" s="27" t="s">
        <v>6381</v>
      </c>
      <c r="O502" s="27" t="s">
        <v>4295</v>
      </c>
      <c r="P502" s="3">
        <v>41131</v>
      </c>
      <c r="Q502" s="27" t="s">
        <v>5014</v>
      </c>
      <c r="R502" s="27" t="s">
        <v>10752</v>
      </c>
      <c r="S502" s="27" t="s">
        <v>10753</v>
      </c>
      <c r="T502" t="s">
        <v>4383</v>
      </c>
      <c r="U502" t="s">
        <v>15494</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7602</v>
      </c>
      <c r="I503" s="3">
        <v>41138</v>
      </c>
      <c r="J503" s="27" t="s">
        <v>3624</v>
      </c>
      <c r="K503" s="27" t="s">
        <v>5015</v>
      </c>
      <c r="L503" s="27" t="s">
        <v>5016</v>
      </c>
      <c r="M503" s="27" t="s">
        <v>5017</v>
      </c>
      <c r="N503" s="27" t="s">
        <v>7603</v>
      </c>
      <c r="O503" s="27" t="s">
        <v>4090</v>
      </c>
      <c r="P503" s="3">
        <v>41163</v>
      </c>
      <c r="Q503" s="27" t="s">
        <v>5018</v>
      </c>
      <c r="R503" s="27" t="s">
        <v>10754</v>
      </c>
      <c r="S503" s="27" t="s">
        <v>10755</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10756</v>
      </c>
      <c r="S504" s="27" t="s">
        <v>10757</v>
      </c>
      <c r="T504" s="41" t="s">
        <v>4383</v>
      </c>
      <c r="U504" t="s">
        <v>15495</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10758</v>
      </c>
      <c r="S505" s="27" t="s">
        <v>10759</v>
      </c>
      <c r="T505" s="41" t="s">
        <v>15383</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7278</v>
      </c>
      <c r="I506" s="3">
        <v>41138</v>
      </c>
      <c r="J506" s="27" t="s">
        <v>3630</v>
      </c>
      <c r="K506" s="27" t="s">
        <v>5024</v>
      </c>
      <c r="L506" s="27" t="s">
        <v>5025</v>
      </c>
      <c r="M506" s="27" t="s">
        <v>3631</v>
      </c>
      <c r="N506" s="27" t="s">
        <v>7279</v>
      </c>
      <c r="O506" s="27" t="s">
        <v>4090</v>
      </c>
      <c r="P506" s="3">
        <v>41157</v>
      </c>
      <c r="Q506" s="27" t="s">
        <v>5026</v>
      </c>
      <c r="R506" s="27" t="s">
        <v>10760</v>
      </c>
      <c r="S506" s="27" t="s">
        <v>10761</v>
      </c>
      <c r="T506" t="s">
        <v>4383</v>
      </c>
      <c r="U506" t="s">
        <v>15496</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8573</v>
      </c>
      <c r="R507" s="27" t="s">
        <v>497</v>
      </c>
      <c r="S507" s="27" t="s">
        <v>10762</v>
      </c>
      <c r="T507" t="s">
        <v>15383</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15497</v>
      </c>
      <c r="L508" s="27" t="s">
        <v>5029</v>
      </c>
      <c r="M508" s="27" t="s">
        <v>3637</v>
      </c>
      <c r="N508" s="27" t="s">
        <v>497</v>
      </c>
      <c r="O508" s="27" t="s">
        <v>497</v>
      </c>
      <c r="P508" s="27" t="s">
        <v>497</v>
      </c>
      <c r="Q508" s="27" t="s">
        <v>16040</v>
      </c>
      <c r="R508" s="27" t="s">
        <v>10763</v>
      </c>
      <c r="S508" s="27" t="s">
        <v>10764</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7604</v>
      </c>
      <c r="I509" s="3">
        <v>41164</v>
      </c>
      <c r="J509" s="27" t="s">
        <v>3639</v>
      </c>
      <c r="K509" s="27" t="s">
        <v>3640</v>
      </c>
      <c r="L509" s="27" t="s">
        <v>5030</v>
      </c>
      <c r="M509" s="27" t="s">
        <v>5031</v>
      </c>
      <c r="N509" s="27" t="s">
        <v>7605</v>
      </c>
      <c r="O509" s="27" t="s">
        <v>5453</v>
      </c>
      <c r="P509" s="3">
        <v>41165</v>
      </c>
      <c r="Q509" s="41" t="s">
        <v>5032</v>
      </c>
      <c r="R509" s="27" t="s">
        <v>10765</v>
      </c>
      <c r="S509" s="27" t="s">
        <v>10766</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10767</v>
      </c>
      <c r="S510" s="27" t="s">
        <v>10768</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6576</v>
      </c>
      <c r="I511" s="3">
        <v>41135</v>
      </c>
      <c r="J511" s="27" t="s">
        <v>3646</v>
      </c>
      <c r="K511" s="27" t="s">
        <v>4312</v>
      </c>
      <c r="L511" s="27" t="s">
        <v>5035</v>
      </c>
      <c r="M511" s="27" t="s">
        <v>3647</v>
      </c>
      <c r="N511" s="27" t="s">
        <v>6577</v>
      </c>
      <c r="O511" s="27" t="s">
        <v>5283</v>
      </c>
      <c r="P511" s="3">
        <v>41135</v>
      </c>
      <c r="Q511" s="41" t="s">
        <v>497</v>
      </c>
      <c r="R511" s="27" t="s">
        <v>10769</v>
      </c>
      <c r="S511" s="27" t="s">
        <v>10770</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10771</v>
      </c>
      <c r="S512" s="27" t="s">
        <v>10772</v>
      </c>
      <c r="T512" s="41" t="s">
        <v>4383</v>
      </c>
      <c r="U512" t="s">
        <v>15498</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10773</v>
      </c>
      <c r="S513" s="27" t="s">
        <v>10774</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15269</v>
      </c>
      <c r="L514" s="27" t="s">
        <v>5038</v>
      </c>
      <c r="M514" s="27" t="s">
        <v>15270</v>
      </c>
      <c r="N514" s="27" t="s">
        <v>497</v>
      </c>
      <c r="O514" s="27" t="s">
        <v>497</v>
      </c>
      <c r="P514" s="27" t="s">
        <v>497</v>
      </c>
      <c r="Q514" s="41" t="s">
        <v>15098</v>
      </c>
      <c r="R514" s="27" t="s">
        <v>10775</v>
      </c>
      <c r="S514" s="27" t="s">
        <v>10776</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6211</v>
      </c>
      <c r="I515" s="3">
        <v>41130</v>
      </c>
      <c r="J515" s="27" t="s">
        <v>3657</v>
      </c>
      <c r="K515" s="27" t="s">
        <v>5039</v>
      </c>
      <c r="L515" s="27" t="s">
        <v>5040</v>
      </c>
      <c r="M515" s="27" t="s">
        <v>3658</v>
      </c>
      <c r="N515" s="27" t="s">
        <v>6382</v>
      </c>
      <c r="O515" s="27" t="s">
        <v>6153</v>
      </c>
      <c r="P515" s="3">
        <v>41131</v>
      </c>
      <c r="Q515" s="27" t="s">
        <v>5041</v>
      </c>
      <c r="R515" s="27" t="s">
        <v>10777</v>
      </c>
      <c r="S515" s="27" t="s">
        <v>10778</v>
      </c>
      <c r="T515" t="s">
        <v>4383</v>
      </c>
      <c r="U515" t="s">
        <v>15446</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10779</v>
      </c>
      <c r="S516" s="27" t="s">
        <v>10780</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15753</v>
      </c>
      <c r="L517" s="27" t="s">
        <v>5333</v>
      </c>
      <c r="M517" s="27" t="s">
        <v>3665</v>
      </c>
      <c r="N517" s="27" t="s">
        <v>4402</v>
      </c>
      <c r="O517" s="27" t="s">
        <v>4403</v>
      </c>
      <c r="P517" s="3">
        <v>41087</v>
      </c>
      <c r="Q517" s="41" t="s">
        <v>497</v>
      </c>
      <c r="R517" s="27" t="s">
        <v>10636</v>
      </c>
      <c r="S517" s="27" t="s">
        <v>10781</v>
      </c>
      <c r="T517" s="41" t="s">
        <v>4383</v>
      </c>
      <c r="U517" t="s">
        <v>15499</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10782</v>
      </c>
      <c r="S518" s="27" t="s">
        <v>10783</v>
      </c>
      <c r="T518" s="41" t="s">
        <v>15383</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10784</v>
      </c>
      <c r="S519" s="27" t="s">
        <v>10785</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5940</v>
      </c>
      <c r="P520" s="3">
        <v>41117</v>
      </c>
      <c r="Q520" s="27" t="s">
        <v>3795</v>
      </c>
      <c r="R520" s="27" t="s">
        <v>10786</v>
      </c>
      <c r="S520" s="27" t="s">
        <v>10787</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10788</v>
      </c>
      <c r="S521" s="27" t="s">
        <v>10789</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6578</v>
      </c>
      <c r="I522" s="3">
        <v>41136</v>
      </c>
      <c r="J522" s="27" t="s">
        <v>3758</v>
      </c>
      <c r="K522" s="27" t="s">
        <v>3759</v>
      </c>
      <c r="L522" s="27" t="s">
        <v>5049</v>
      </c>
      <c r="M522" s="27" t="s">
        <v>3760</v>
      </c>
      <c r="N522" s="27" t="s">
        <v>6668</v>
      </c>
      <c r="O522" s="27" t="s">
        <v>6033</v>
      </c>
      <c r="P522" s="3">
        <v>41137</v>
      </c>
      <c r="Q522" s="41" t="s">
        <v>497</v>
      </c>
      <c r="R522" s="27" t="s">
        <v>10790</v>
      </c>
      <c r="S522" s="27" t="s">
        <v>10791</v>
      </c>
      <c r="T522" s="41" t="s">
        <v>4383</v>
      </c>
      <c r="U522" t="s">
        <v>15408</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6579</v>
      </c>
      <c r="I523" s="3">
        <v>41135</v>
      </c>
      <c r="J523" s="27" t="s">
        <v>3761</v>
      </c>
      <c r="K523" s="27" t="s">
        <v>3762</v>
      </c>
      <c r="L523" s="27" t="s">
        <v>4695</v>
      </c>
      <c r="M523" s="27" t="s">
        <v>16125</v>
      </c>
      <c r="N523" s="27" t="s">
        <v>6580</v>
      </c>
      <c r="O523" s="27" t="s">
        <v>6033</v>
      </c>
      <c r="P523" s="3">
        <v>41135</v>
      </c>
      <c r="Q523" s="41" t="s">
        <v>497</v>
      </c>
      <c r="R523" s="27" t="s">
        <v>10792</v>
      </c>
      <c r="S523" s="27" t="s">
        <v>10793</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10794</v>
      </c>
      <c r="S524" s="27" t="s">
        <v>10795</v>
      </c>
      <c r="T524" t="s">
        <v>4383</v>
      </c>
      <c r="U524" t="s">
        <v>15500</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10796</v>
      </c>
      <c r="S525" s="27" t="s">
        <v>10797</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10798</v>
      </c>
      <c r="S526" s="27" t="s">
        <v>10799</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8857</v>
      </c>
      <c r="I527" s="3">
        <v>41197</v>
      </c>
      <c r="J527" s="27" t="s">
        <v>3818</v>
      </c>
      <c r="K527" s="27" t="s">
        <v>3819</v>
      </c>
      <c r="L527" s="27" t="s">
        <v>7230</v>
      </c>
      <c r="M527" s="27" t="s">
        <v>3820</v>
      </c>
      <c r="N527" s="27" t="s">
        <v>13630</v>
      </c>
      <c r="O527" s="27" t="s">
        <v>5283</v>
      </c>
      <c r="P527" s="3">
        <v>41205</v>
      </c>
      <c r="Q527" s="41" t="s">
        <v>7231</v>
      </c>
      <c r="R527" s="27" t="s">
        <v>10800</v>
      </c>
      <c r="S527" s="27" t="s">
        <v>10801</v>
      </c>
      <c r="T527" t="s">
        <v>4383</v>
      </c>
      <c r="U527" t="s">
        <v>15394</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10802</v>
      </c>
      <c r="S528" s="27" t="s">
        <v>10803</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6212</v>
      </c>
      <c r="M529" s="27" t="s">
        <v>3827</v>
      </c>
      <c r="N529" s="27" t="s">
        <v>12529</v>
      </c>
      <c r="O529" s="27" t="s">
        <v>5453</v>
      </c>
      <c r="P529" s="3">
        <v>41250</v>
      </c>
      <c r="Q529" s="41" t="s">
        <v>8574</v>
      </c>
      <c r="R529" s="27" t="s">
        <v>10804</v>
      </c>
      <c r="S529" s="27" t="s">
        <v>10805</v>
      </c>
      <c r="T529" t="s">
        <v>4383</v>
      </c>
      <c r="U529" t="s">
        <v>15501</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6074</v>
      </c>
      <c r="I530" s="3">
        <v>41122</v>
      </c>
      <c r="J530" s="27" t="s">
        <v>3829</v>
      </c>
      <c r="K530" s="27" t="s">
        <v>3830</v>
      </c>
      <c r="L530" s="27">
        <v>39740000</v>
      </c>
      <c r="M530" s="27" t="s">
        <v>3831</v>
      </c>
      <c r="N530" s="27" t="s">
        <v>6075</v>
      </c>
      <c r="O530" s="27" t="s">
        <v>5666</v>
      </c>
      <c r="P530" s="3">
        <v>41123</v>
      </c>
      <c r="Q530" s="41" t="s">
        <v>4456</v>
      </c>
      <c r="R530" s="27" t="s">
        <v>10806</v>
      </c>
      <c r="S530" s="27" t="s">
        <v>10807</v>
      </c>
      <c r="T530" t="s">
        <v>4383</v>
      </c>
      <c r="U530" t="s">
        <v>15404</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5941</v>
      </c>
      <c r="I531" s="3">
        <v>41120</v>
      </c>
      <c r="J531" s="27" t="s">
        <v>3832</v>
      </c>
      <c r="K531" s="27" t="s">
        <v>13226</v>
      </c>
      <c r="L531" s="27" t="s">
        <v>6215</v>
      </c>
      <c r="M531" s="27" t="s">
        <v>3833</v>
      </c>
      <c r="N531" s="27" t="s">
        <v>13227</v>
      </c>
      <c r="O531" s="27" t="s">
        <v>5666</v>
      </c>
      <c r="P531" s="3">
        <v>41144</v>
      </c>
      <c r="Q531" s="41" t="s">
        <v>4110</v>
      </c>
      <c r="R531" s="27" t="s">
        <v>10808</v>
      </c>
      <c r="S531" s="27" t="s">
        <v>10809</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5942</v>
      </c>
      <c r="I532" s="3">
        <v>41120</v>
      </c>
      <c r="J532" s="27" t="s">
        <v>3834</v>
      </c>
      <c r="K532" s="27" t="s">
        <v>3835</v>
      </c>
      <c r="L532" s="27">
        <v>39740000</v>
      </c>
      <c r="M532" s="27" t="s">
        <v>3836</v>
      </c>
      <c r="N532" s="27" t="s">
        <v>5943</v>
      </c>
      <c r="O532" s="27" t="s">
        <v>5692</v>
      </c>
      <c r="P532" s="3">
        <v>41120</v>
      </c>
      <c r="Q532" s="41" t="s">
        <v>3837</v>
      </c>
      <c r="R532" s="27" t="s">
        <v>10810</v>
      </c>
      <c r="S532" s="27" t="s">
        <v>10811</v>
      </c>
      <c r="T532" t="s">
        <v>4383</v>
      </c>
      <c r="U532" t="s">
        <v>15502</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5944</v>
      </c>
      <c r="I533" s="3">
        <v>41120</v>
      </c>
      <c r="J533" s="27" t="s">
        <v>3838</v>
      </c>
      <c r="K533" s="27" t="s">
        <v>15754</v>
      </c>
      <c r="L533" s="27" t="s">
        <v>6215</v>
      </c>
      <c r="M533" s="27" t="s">
        <v>3836</v>
      </c>
      <c r="N533" s="27" t="s">
        <v>5945</v>
      </c>
      <c r="O533" s="27" t="s">
        <v>5666</v>
      </c>
      <c r="P533" s="3">
        <v>41148</v>
      </c>
      <c r="Q533" s="41" t="s">
        <v>4111</v>
      </c>
      <c r="R533" s="27" t="s">
        <v>10812</v>
      </c>
      <c r="S533" s="27" t="s">
        <v>10813</v>
      </c>
      <c r="T533" t="s">
        <v>4383</v>
      </c>
      <c r="U533" t="s">
        <v>15503</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5759</v>
      </c>
      <c r="I534" s="3">
        <v>41117</v>
      </c>
      <c r="J534" s="27" t="s">
        <v>3839</v>
      </c>
      <c r="K534" s="27" t="s">
        <v>3840</v>
      </c>
      <c r="L534" s="27">
        <v>39740000</v>
      </c>
      <c r="M534" s="27" t="s">
        <v>3836</v>
      </c>
      <c r="N534" s="27" t="s">
        <v>5946</v>
      </c>
      <c r="O534" s="27" t="s">
        <v>5666</v>
      </c>
      <c r="P534" s="3">
        <v>41148</v>
      </c>
      <c r="Q534" s="41" t="s">
        <v>3841</v>
      </c>
      <c r="R534" s="27" t="s">
        <v>10814</v>
      </c>
      <c r="S534" s="27" t="s">
        <v>10815</v>
      </c>
      <c r="T534" t="s">
        <v>4383</v>
      </c>
      <c r="U534" t="s">
        <v>15387</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10816</v>
      </c>
      <c r="S535" s="27" t="s">
        <v>10817</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15929</v>
      </c>
      <c r="I536" s="3">
        <v>41129</v>
      </c>
      <c r="J536" s="27" t="s">
        <v>3846</v>
      </c>
      <c r="K536" s="27" t="s">
        <v>3847</v>
      </c>
      <c r="L536" s="27" t="s">
        <v>4903</v>
      </c>
      <c r="M536" s="27" t="s">
        <v>3848</v>
      </c>
      <c r="N536" s="27" t="s">
        <v>15930</v>
      </c>
      <c r="O536" s="27" t="s">
        <v>6544</v>
      </c>
      <c r="P536" s="27">
        <v>41334</v>
      </c>
      <c r="Q536" s="41" t="s">
        <v>4457</v>
      </c>
      <c r="R536" s="27" t="s">
        <v>15931</v>
      </c>
      <c r="S536" s="27" t="s">
        <v>10818</v>
      </c>
      <c r="T536" t="s">
        <v>15383</v>
      </c>
      <c r="U536" s="41" t="s">
        <v>15402</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6076</v>
      </c>
      <c r="I537" s="3">
        <v>41128</v>
      </c>
      <c r="J537" s="27" t="s">
        <v>3850</v>
      </c>
      <c r="K537" s="27" t="s">
        <v>3851</v>
      </c>
      <c r="L537" s="27">
        <v>38770000</v>
      </c>
      <c r="M537" s="27" t="s">
        <v>3852</v>
      </c>
      <c r="N537" s="27" t="s">
        <v>7232</v>
      </c>
      <c r="O537" s="27" t="s">
        <v>6547</v>
      </c>
      <c r="P537" s="3">
        <v>41156</v>
      </c>
      <c r="Q537" s="41" t="s">
        <v>4112</v>
      </c>
      <c r="R537" s="27" t="s">
        <v>10819</v>
      </c>
      <c r="S537" s="27" t="s">
        <v>10820</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10821</v>
      </c>
      <c r="T538" t="s">
        <v>15383</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10822</v>
      </c>
      <c r="S539" s="27" t="s">
        <v>10823</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9089</v>
      </c>
      <c r="I540" s="3">
        <v>41169</v>
      </c>
      <c r="J540" s="27" t="s">
        <v>3860</v>
      </c>
      <c r="K540" s="27" t="s">
        <v>3861</v>
      </c>
      <c r="L540" s="27" t="s">
        <v>5573</v>
      </c>
      <c r="M540" s="27" t="s">
        <v>6910</v>
      </c>
      <c r="N540" s="27" t="s">
        <v>9323</v>
      </c>
      <c r="O540" s="27" t="s">
        <v>8253</v>
      </c>
      <c r="P540" s="3">
        <v>41207</v>
      </c>
      <c r="Q540" s="41" t="s">
        <v>6911</v>
      </c>
      <c r="R540" s="27" t="s">
        <v>10824</v>
      </c>
      <c r="S540" s="27" t="s">
        <v>10825</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9386</v>
      </c>
      <c r="I541" s="3">
        <v>41169</v>
      </c>
      <c r="J541" s="27" t="s">
        <v>15504</v>
      </c>
      <c r="K541" s="27" t="s">
        <v>3862</v>
      </c>
      <c r="L541" s="27" t="s">
        <v>5573</v>
      </c>
      <c r="M541" s="27" t="s">
        <v>6912</v>
      </c>
      <c r="N541" s="27" t="s">
        <v>9387</v>
      </c>
      <c r="O541" s="27" t="s">
        <v>8423</v>
      </c>
      <c r="P541" s="3">
        <v>41211</v>
      </c>
      <c r="Q541" s="41" t="s">
        <v>6913</v>
      </c>
      <c r="R541" s="27" t="s">
        <v>10826</v>
      </c>
      <c r="S541" s="27" t="s">
        <v>10827</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15932</v>
      </c>
      <c r="I542" s="3">
        <v>41169</v>
      </c>
      <c r="J542" s="27" t="s">
        <v>6914</v>
      </c>
      <c r="K542" s="27" t="s">
        <v>3863</v>
      </c>
      <c r="L542" s="27" t="s">
        <v>5573</v>
      </c>
      <c r="M542" s="27" t="s">
        <v>3855</v>
      </c>
      <c r="N542" s="27" t="s">
        <v>15933</v>
      </c>
      <c r="O542" s="27" t="s">
        <v>7267</v>
      </c>
      <c r="P542" s="27">
        <v>41332</v>
      </c>
      <c r="Q542" s="41" t="s">
        <v>6915</v>
      </c>
      <c r="R542" s="27" t="s">
        <v>15934</v>
      </c>
      <c r="S542" s="27" t="s">
        <v>10828</v>
      </c>
      <c r="T542" t="s">
        <v>4383</v>
      </c>
      <c r="U542" s="41" t="s">
        <v>15935</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10829</v>
      </c>
      <c r="S543" s="27" t="s">
        <v>10830</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6383</v>
      </c>
      <c r="I544" s="3">
        <v>41131</v>
      </c>
      <c r="J544" s="27" t="s">
        <v>3868</v>
      </c>
      <c r="K544" s="27" t="s">
        <v>3869</v>
      </c>
      <c r="L544" s="27">
        <v>39800000</v>
      </c>
      <c r="M544" s="27" t="s">
        <v>3870</v>
      </c>
      <c r="N544" s="27" t="s">
        <v>6384</v>
      </c>
      <c r="O544" s="27" t="s">
        <v>5706</v>
      </c>
      <c r="P544" s="3">
        <v>41135</v>
      </c>
      <c r="Q544" s="41" t="s">
        <v>3871</v>
      </c>
      <c r="R544" s="27" t="s">
        <v>10831</v>
      </c>
      <c r="S544" s="27" t="s">
        <v>10832</v>
      </c>
      <c r="T544" t="s">
        <v>4383</v>
      </c>
      <c r="U544" t="s">
        <v>15505</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9370</v>
      </c>
      <c r="I545" s="3">
        <v>41169</v>
      </c>
      <c r="J545" s="27" t="s">
        <v>3872</v>
      </c>
      <c r="K545" s="27" t="s">
        <v>3873</v>
      </c>
      <c r="L545" s="27" t="s">
        <v>5573</v>
      </c>
      <c r="M545" s="27" t="s">
        <v>3874</v>
      </c>
      <c r="N545" s="27" t="s">
        <v>9371</v>
      </c>
      <c r="O545" s="27" t="s">
        <v>8423</v>
      </c>
      <c r="P545" s="3">
        <v>41211</v>
      </c>
      <c r="Q545" s="41" t="s">
        <v>6916</v>
      </c>
      <c r="R545" s="27" t="s">
        <v>10833</v>
      </c>
      <c r="S545" s="27" t="s">
        <v>10834</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5704</v>
      </c>
      <c r="I546" s="3">
        <v>41117</v>
      </c>
      <c r="J546" s="27" t="s">
        <v>3876</v>
      </c>
      <c r="K546" s="27" t="s">
        <v>3877</v>
      </c>
      <c r="L546" s="27">
        <v>39830000</v>
      </c>
      <c r="M546" s="27" t="s">
        <v>3878</v>
      </c>
      <c r="N546" s="27" t="s">
        <v>5705</v>
      </c>
      <c r="O546" s="27" t="s">
        <v>5706</v>
      </c>
      <c r="P546" s="3">
        <v>41117</v>
      </c>
      <c r="Q546" s="41" t="s">
        <v>3879</v>
      </c>
      <c r="R546" s="27" t="s">
        <v>10835</v>
      </c>
      <c r="S546" s="27" t="s">
        <v>10836</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5760</v>
      </c>
      <c r="I547" s="3">
        <v>41121</v>
      </c>
      <c r="J547" s="27" t="s">
        <v>3880</v>
      </c>
      <c r="K547" s="27" t="s">
        <v>3881</v>
      </c>
      <c r="L547" s="27" t="s">
        <v>5293</v>
      </c>
      <c r="M547" s="27" t="s">
        <v>3882</v>
      </c>
      <c r="N547" s="27" t="s">
        <v>5947</v>
      </c>
      <c r="O547" s="27" t="s">
        <v>5929</v>
      </c>
      <c r="P547" s="3">
        <v>41124</v>
      </c>
      <c r="Q547" s="41" t="s">
        <v>6077</v>
      </c>
      <c r="R547" s="27" t="s">
        <v>10837</v>
      </c>
      <c r="S547" s="27" t="s">
        <v>10838</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10839</v>
      </c>
      <c r="S548" s="27" t="s">
        <v>10840</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10841</v>
      </c>
      <c r="S549" s="27" t="s">
        <v>10842</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5948</v>
      </c>
      <c r="I550" s="3">
        <v>41120</v>
      </c>
      <c r="J550" s="27" t="s">
        <v>3890</v>
      </c>
      <c r="K550" s="27" t="s">
        <v>3891</v>
      </c>
      <c r="L550" s="27">
        <v>39800000</v>
      </c>
      <c r="M550" s="27" t="s">
        <v>3892</v>
      </c>
      <c r="N550" s="27" t="s">
        <v>6078</v>
      </c>
      <c r="O550" s="27" t="s">
        <v>5706</v>
      </c>
      <c r="P550" s="3">
        <v>41122</v>
      </c>
      <c r="Q550" s="41" t="s">
        <v>3893</v>
      </c>
      <c r="R550" s="27" t="s">
        <v>10843</v>
      </c>
      <c r="S550" s="27" t="s">
        <v>10844</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9034</v>
      </c>
      <c r="I551" s="3">
        <v>41169</v>
      </c>
      <c r="J551" s="27" t="s">
        <v>3894</v>
      </c>
      <c r="K551" s="27" t="s">
        <v>5050</v>
      </c>
      <c r="L551" s="27">
        <v>39800000</v>
      </c>
      <c r="M551" s="27" t="s">
        <v>3895</v>
      </c>
      <c r="N551" s="27" t="s">
        <v>9056</v>
      </c>
      <c r="O551" s="27" t="s">
        <v>8423</v>
      </c>
      <c r="P551" s="3">
        <v>41205</v>
      </c>
      <c r="Q551" s="41" t="s">
        <v>5051</v>
      </c>
      <c r="R551" s="27" t="s">
        <v>10845</v>
      </c>
      <c r="S551" s="27" t="s">
        <v>10846</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10847</v>
      </c>
      <c r="T552" t="s">
        <v>15383</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10848</v>
      </c>
      <c r="S553" s="27" t="s">
        <v>10849</v>
      </c>
      <c r="T553" t="s">
        <v>4383</v>
      </c>
      <c r="U553" t="s">
        <v>15506</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15866</v>
      </c>
      <c r="I554" s="3">
        <v>41169</v>
      </c>
      <c r="J554" s="27" t="s">
        <v>3931</v>
      </c>
      <c r="K554" s="27" t="s">
        <v>3932</v>
      </c>
      <c r="L554" s="27" t="s">
        <v>5573</v>
      </c>
      <c r="M554" s="27" t="s">
        <v>14121</v>
      </c>
      <c r="N554" s="27" t="s">
        <v>15867</v>
      </c>
      <c r="O554" s="27" t="s">
        <v>6544</v>
      </c>
      <c r="P554" s="27">
        <v>41333</v>
      </c>
      <c r="Q554" s="41" t="s">
        <v>6917</v>
      </c>
      <c r="R554" s="27" t="s">
        <v>15868</v>
      </c>
      <c r="S554" s="27" t="s">
        <v>10850</v>
      </c>
      <c r="T554" t="s">
        <v>15383</v>
      </c>
      <c r="U554" s="41" t="s">
        <v>15493</v>
      </c>
      <c r="V554" s="3">
        <v>17</v>
      </c>
      <c r="W554">
        <v>38</v>
      </c>
      <c r="X554">
        <v>29</v>
      </c>
      <c r="Y554">
        <v>41</v>
      </c>
      <c r="Z554">
        <v>22</v>
      </c>
      <c r="AA554">
        <v>58</v>
      </c>
    </row>
    <row r="555" spans="1:27" ht="18" customHeight="1">
      <c r="A555" s="27" t="s">
        <v>8729</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6213</v>
      </c>
      <c r="R555" s="27" t="s">
        <v>497</v>
      </c>
      <c r="S555" s="27" t="s">
        <v>10851</v>
      </c>
      <c r="T555" t="s">
        <v>15383</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15869</v>
      </c>
      <c r="I556" s="3">
        <v>41169</v>
      </c>
      <c r="J556" s="27" t="s">
        <v>3936</v>
      </c>
      <c r="K556" s="27" t="s">
        <v>5292</v>
      </c>
      <c r="L556" s="27" t="s">
        <v>5293</v>
      </c>
      <c r="M556" s="27" t="s">
        <v>3937</v>
      </c>
      <c r="N556" s="27" t="s">
        <v>15936</v>
      </c>
      <c r="O556" s="27" t="s">
        <v>7596</v>
      </c>
      <c r="P556" s="27">
        <v>41332</v>
      </c>
      <c r="Q556" s="41" t="s">
        <v>5294</v>
      </c>
      <c r="R556" s="27" t="s">
        <v>15870</v>
      </c>
      <c r="S556" s="27" t="s">
        <v>10852</v>
      </c>
      <c r="T556" t="s">
        <v>15383</v>
      </c>
      <c r="U556" s="41" t="s">
        <v>15493</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10853</v>
      </c>
      <c r="T557" t="s">
        <v>15383</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10854</v>
      </c>
      <c r="I558" s="3">
        <v>41152</v>
      </c>
      <c r="J558" s="27" t="s">
        <v>3940</v>
      </c>
      <c r="K558" s="27" t="s">
        <v>3941</v>
      </c>
      <c r="L558" s="27">
        <v>35865000</v>
      </c>
      <c r="M558" s="27" t="s">
        <v>3942</v>
      </c>
      <c r="N558" s="27" t="s">
        <v>10855</v>
      </c>
      <c r="O558" s="27" t="s">
        <v>7624</v>
      </c>
      <c r="P558" s="3">
        <v>41255</v>
      </c>
      <c r="Q558" s="41" t="s">
        <v>5052</v>
      </c>
      <c r="R558" s="27" t="s">
        <v>10856</v>
      </c>
      <c r="S558" s="27" t="s">
        <v>10857</v>
      </c>
      <c r="T558" t="s">
        <v>15383</v>
      </c>
      <c r="U558" t="s">
        <v>15468</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6079</v>
      </c>
      <c r="I559" s="3">
        <v>41122</v>
      </c>
      <c r="J559" s="27" t="s">
        <v>3943</v>
      </c>
      <c r="K559" s="27" t="s">
        <v>3944</v>
      </c>
      <c r="L559" s="27">
        <v>39830000</v>
      </c>
      <c r="M559" s="27" t="s">
        <v>3882</v>
      </c>
      <c r="N559" s="27" t="s">
        <v>6080</v>
      </c>
      <c r="O559" s="27" t="s">
        <v>5706</v>
      </c>
      <c r="P559" s="3">
        <v>41122</v>
      </c>
      <c r="Q559" s="41" t="s">
        <v>3945</v>
      </c>
      <c r="R559" s="27" t="s">
        <v>10858</v>
      </c>
      <c r="S559" s="27" t="s">
        <v>10859</v>
      </c>
      <c r="T559" t="s">
        <v>4383</v>
      </c>
      <c r="U559" t="s">
        <v>15507</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8730</v>
      </c>
      <c r="R560" s="27" t="s">
        <v>497</v>
      </c>
      <c r="S560" s="27" t="s">
        <v>10860</v>
      </c>
      <c r="T560" t="s">
        <v>15383</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7818</v>
      </c>
      <c r="I561" s="3">
        <v>41170</v>
      </c>
      <c r="J561" s="27" t="s">
        <v>3948</v>
      </c>
      <c r="K561" s="27" t="s">
        <v>3949</v>
      </c>
      <c r="L561" s="27" t="s">
        <v>5293</v>
      </c>
      <c r="M561" s="27" t="s">
        <v>3950</v>
      </c>
      <c r="N561" s="27" t="s">
        <v>7953</v>
      </c>
      <c r="O561" s="27" t="s">
        <v>5453</v>
      </c>
      <c r="P561" s="3">
        <v>41172</v>
      </c>
      <c r="Q561" s="41" t="s">
        <v>3951</v>
      </c>
      <c r="R561" s="27" t="s">
        <v>10861</v>
      </c>
      <c r="S561" s="27" t="s">
        <v>10862</v>
      </c>
      <c r="T561" t="s">
        <v>4383</v>
      </c>
      <c r="U561" t="s">
        <v>15508</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15937</v>
      </c>
      <c r="I562" s="27">
        <v>41333</v>
      </c>
      <c r="J562" s="27" t="s">
        <v>3952</v>
      </c>
      <c r="K562" s="27" t="s">
        <v>3953</v>
      </c>
      <c r="L562" s="27" t="s">
        <v>4903</v>
      </c>
      <c r="M562" s="27" t="s">
        <v>14122</v>
      </c>
      <c r="N562" s="27" t="s">
        <v>15938</v>
      </c>
      <c r="O562" s="27" t="s">
        <v>6544</v>
      </c>
      <c r="P562" s="27">
        <v>41333</v>
      </c>
      <c r="Q562" s="41" t="s">
        <v>6918</v>
      </c>
      <c r="R562" s="27" t="s">
        <v>15939</v>
      </c>
      <c r="S562" s="27" t="s">
        <v>10863</v>
      </c>
      <c r="T562" t="s">
        <v>15383</v>
      </c>
      <c r="U562" s="41" t="s">
        <v>15493</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9426</v>
      </c>
      <c r="I563" s="3">
        <v>41180</v>
      </c>
      <c r="J563" s="27" t="s">
        <v>3955</v>
      </c>
      <c r="K563" s="27" t="s">
        <v>3956</v>
      </c>
      <c r="L563" s="27" t="s">
        <v>4903</v>
      </c>
      <c r="M563" s="27" t="s">
        <v>3954</v>
      </c>
      <c r="N563" s="27" t="s">
        <v>9427</v>
      </c>
      <c r="O563" s="27" t="s">
        <v>6033</v>
      </c>
      <c r="P563" s="3">
        <v>41221</v>
      </c>
      <c r="Q563" s="41" t="s">
        <v>6919</v>
      </c>
      <c r="R563" s="27" t="s">
        <v>10864</v>
      </c>
      <c r="S563" s="27" t="s">
        <v>10865</v>
      </c>
      <c r="T563" t="s">
        <v>4383</v>
      </c>
      <c r="U563" t="s">
        <v>15509</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7233</v>
      </c>
      <c r="L564" s="27">
        <v>39860000</v>
      </c>
      <c r="M564" s="27" t="s">
        <v>3958</v>
      </c>
      <c r="N564" s="27" t="s">
        <v>497</v>
      </c>
      <c r="O564" s="27" t="s">
        <v>497</v>
      </c>
      <c r="P564" s="27" t="s">
        <v>497</v>
      </c>
      <c r="Q564" s="41" t="s">
        <v>7234</v>
      </c>
      <c r="R564" s="27" t="s">
        <v>497</v>
      </c>
      <c r="S564" s="27" t="s">
        <v>10866</v>
      </c>
      <c r="T564" t="s">
        <v>15383</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9592</v>
      </c>
      <c r="I565" s="3">
        <v>41163</v>
      </c>
      <c r="J565" s="27" t="s">
        <v>3959</v>
      </c>
      <c r="K565" s="27" t="s">
        <v>6920</v>
      </c>
      <c r="L565" s="27" t="s">
        <v>6214</v>
      </c>
      <c r="M565" s="27" t="s">
        <v>3958</v>
      </c>
      <c r="N565" s="27" t="s">
        <v>9593</v>
      </c>
      <c r="O565" s="27" t="s">
        <v>9587</v>
      </c>
      <c r="P565" s="3">
        <v>41222</v>
      </c>
      <c r="Q565" s="41" t="s">
        <v>6921</v>
      </c>
      <c r="R565" s="27" t="s">
        <v>10867</v>
      </c>
      <c r="S565" s="27" t="s">
        <v>10868</v>
      </c>
      <c r="T565" t="s">
        <v>15383</v>
      </c>
      <c r="U565" t="s">
        <v>15510</v>
      </c>
      <c r="V565" s="3">
        <v>17</v>
      </c>
      <c r="W565">
        <v>50</v>
      </c>
      <c r="X565">
        <v>20</v>
      </c>
      <c r="Y565">
        <v>40</v>
      </c>
      <c r="Z565">
        <v>20</v>
      </c>
      <c r="AA565">
        <v>58</v>
      </c>
    </row>
    <row r="566" spans="1:27" ht="18" customHeight="1">
      <c r="A566" s="27">
        <v>3732</v>
      </c>
      <c r="B566" s="27">
        <v>3732</v>
      </c>
      <c r="C566" s="3">
        <v>41072</v>
      </c>
      <c r="D566" s="3">
        <v>41172</v>
      </c>
      <c r="E566" s="27" t="s">
        <v>1431</v>
      </c>
      <c r="F566" s="27" t="s">
        <v>1432</v>
      </c>
      <c r="G566" s="27" t="s">
        <v>3917</v>
      </c>
      <c r="H566" s="27" t="s">
        <v>9671</v>
      </c>
      <c r="I566" s="3">
        <v>41197</v>
      </c>
      <c r="J566" s="27" t="s">
        <v>3960</v>
      </c>
      <c r="K566" s="27" t="s">
        <v>3961</v>
      </c>
      <c r="L566" s="27" t="s">
        <v>6214</v>
      </c>
      <c r="M566" s="27" t="s">
        <v>3958</v>
      </c>
      <c r="N566" s="27" t="s">
        <v>16126</v>
      </c>
      <c r="O566" s="27" t="s">
        <v>6024</v>
      </c>
      <c r="P566" s="27">
        <v>41341</v>
      </c>
      <c r="Q566" s="41" t="s">
        <v>7235</v>
      </c>
      <c r="R566" s="27" t="s">
        <v>10869</v>
      </c>
      <c r="S566" s="27" t="s">
        <v>10870</v>
      </c>
      <c r="T566" t="s">
        <v>4383</v>
      </c>
      <c r="U566" s="41" t="s">
        <v>16127</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9428</v>
      </c>
      <c r="I567" s="3">
        <v>41197</v>
      </c>
      <c r="J567" s="27" t="s">
        <v>15271</v>
      </c>
      <c r="K567" s="27" t="s">
        <v>3962</v>
      </c>
      <c r="L567" s="27" t="s">
        <v>6214</v>
      </c>
      <c r="M567" s="27" t="s">
        <v>3958</v>
      </c>
      <c r="N567" s="27" t="s">
        <v>9429</v>
      </c>
      <c r="O567" s="27" t="s">
        <v>8423</v>
      </c>
      <c r="P567" s="3">
        <v>41221</v>
      </c>
      <c r="Q567" s="41" t="s">
        <v>7236</v>
      </c>
      <c r="R567" s="27" t="s">
        <v>10871</v>
      </c>
      <c r="S567" s="27" t="s">
        <v>10872</v>
      </c>
      <c r="T567" t="s">
        <v>15383</v>
      </c>
      <c r="U567" t="s">
        <v>15402</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5641</v>
      </c>
      <c r="I568" s="3">
        <v>41116</v>
      </c>
      <c r="J568" s="27" t="s">
        <v>3963</v>
      </c>
      <c r="K568" s="27" t="s">
        <v>3964</v>
      </c>
      <c r="L568" s="27">
        <v>39860000</v>
      </c>
      <c r="M568" s="27" t="s">
        <v>3958</v>
      </c>
      <c r="N568" s="27" t="s">
        <v>5661</v>
      </c>
      <c r="O568" s="27" t="s">
        <v>2577</v>
      </c>
      <c r="P568" s="3">
        <v>41120</v>
      </c>
      <c r="Q568" s="41" t="s">
        <v>3965</v>
      </c>
      <c r="R568" s="27" t="s">
        <v>10873</v>
      </c>
      <c r="S568" s="27" t="s">
        <v>10874</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5707</v>
      </c>
      <c r="I569" s="3">
        <v>41116</v>
      </c>
      <c r="J569" s="27" t="s">
        <v>3966</v>
      </c>
      <c r="K569" s="27" t="s">
        <v>3967</v>
      </c>
      <c r="L569" s="27">
        <v>39860000</v>
      </c>
      <c r="M569" s="27" t="s">
        <v>3958</v>
      </c>
      <c r="N569" s="27" t="s">
        <v>5708</v>
      </c>
      <c r="O569" s="27" t="s">
        <v>2577</v>
      </c>
      <c r="P569" s="3">
        <v>41124</v>
      </c>
      <c r="Q569" s="41" t="s">
        <v>3968</v>
      </c>
      <c r="R569" s="27" t="s">
        <v>10875</v>
      </c>
      <c r="S569" s="27" t="s">
        <v>10876</v>
      </c>
      <c r="T569" t="s">
        <v>4383</v>
      </c>
      <c r="U569" t="s">
        <v>15511</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8262</v>
      </c>
      <c r="I570" s="3">
        <v>41172</v>
      </c>
      <c r="J570" s="27" t="s">
        <v>3969</v>
      </c>
      <c r="K570" s="27" t="s">
        <v>3970</v>
      </c>
      <c r="L570" s="27" t="s">
        <v>6214</v>
      </c>
      <c r="M570" s="27" t="s">
        <v>3958</v>
      </c>
      <c r="N570" s="27" t="s">
        <v>8263</v>
      </c>
      <c r="O570" s="27" t="s">
        <v>5453</v>
      </c>
      <c r="P570" s="3">
        <v>41179</v>
      </c>
      <c r="Q570" s="41" t="s">
        <v>3971</v>
      </c>
      <c r="R570" s="27" t="s">
        <v>10877</v>
      </c>
      <c r="S570" s="27" t="s">
        <v>10878</v>
      </c>
      <c r="T570" t="s">
        <v>4383</v>
      </c>
      <c r="U570" t="s">
        <v>15512</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6214</v>
      </c>
      <c r="M571" s="27" t="s">
        <v>3958</v>
      </c>
      <c r="N571" s="27" t="s">
        <v>497</v>
      </c>
      <c r="O571" s="27" t="s">
        <v>497</v>
      </c>
      <c r="P571" s="27" t="s">
        <v>497</v>
      </c>
      <c r="Q571" s="41" t="s">
        <v>9641</v>
      </c>
      <c r="R571" s="27" t="s">
        <v>497</v>
      </c>
      <c r="S571" s="27" t="s">
        <v>10879</v>
      </c>
      <c r="T571" t="s">
        <v>15383</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10880</v>
      </c>
      <c r="S572" s="27" t="s">
        <v>10881</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10387</v>
      </c>
      <c r="S573" s="27" t="s">
        <v>10388</v>
      </c>
      <c r="T573" s="41" t="s">
        <v>15383</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10882</v>
      </c>
      <c r="S574" s="27" t="s">
        <v>10883</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9733</v>
      </c>
      <c r="I575" s="3">
        <v>41234</v>
      </c>
      <c r="J575" s="27" t="s">
        <v>3981</v>
      </c>
      <c r="K575" s="27" t="s">
        <v>3982</v>
      </c>
      <c r="L575" s="27" t="s">
        <v>5355</v>
      </c>
      <c r="M575" s="27" t="s">
        <v>3983</v>
      </c>
      <c r="N575" s="27" t="s">
        <v>9734</v>
      </c>
      <c r="O575" s="27" t="s">
        <v>4090</v>
      </c>
      <c r="P575" s="3">
        <v>41235</v>
      </c>
      <c r="Q575" s="41" t="s">
        <v>7035</v>
      </c>
      <c r="R575" s="27" t="s">
        <v>10884</v>
      </c>
      <c r="S575" s="27" t="s">
        <v>10885</v>
      </c>
      <c r="T575" t="s">
        <v>15383</v>
      </c>
      <c r="U575" t="s">
        <v>15475</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7954</v>
      </c>
      <c r="I576" s="3">
        <v>41134</v>
      </c>
      <c r="J576" s="27" t="s">
        <v>3984</v>
      </c>
      <c r="K576" s="27" t="s">
        <v>3985</v>
      </c>
      <c r="L576" s="27" t="s">
        <v>4779</v>
      </c>
      <c r="M576" s="27" t="s">
        <v>3986</v>
      </c>
      <c r="N576" s="27" t="s">
        <v>8000</v>
      </c>
      <c r="O576" s="27" t="s">
        <v>4107</v>
      </c>
      <c r="P576" s="3">
        <v>41172</v>
      </c>
      <c r="Q576" s="41" t="s">
        <v>3987</v>
      </c>
      <c r="R576" s="27" t="s">
        <v>10886</v>
      </c>
      <c r="S576" s="27" t="s">
        <v>10887</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6385</v>
      </c>
      <c r="I577" s="3">
        <v>41131</v>
      </c>
      <c r="J577" s="27" t="s">
        <v>3988</v>
      </c>
      <c r="K577" s="27" t="s">
        <v>3989</v>
      </c>
      <c r="L577" s="27">
        <v>39800000</v>
      </c>
      <c r="M577" s="27" t="s">
        <v>3935</v>
      </c>
      <c r="N577" s="27" t="s">
        <v>6386</v>
      </c>
      <c r="O577" s="27" t="s">
        <v>5929</v>
      </c>
      <c r="P577" s="3">
        <v>41131</v>
      </c>
      <c r="Q577" s="41" t="s">
        <v>3990</v>
      </c>
      <c r="R577" s="27" t="s">
        <v>10888</v>
      </c>
      <c r="S577" s="27" t="s">
        <v>10889</v>
      </c>
      <c r="T577" t="s">
        <v>4383</v>
      </c>
      <c r="U577" t="s">
        <v>15494</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15940</v>
      </c>
      <c r="I578" s="27">
        <v>41304</v>
      </c>
      <c r="J578" s="27" t="s">
        <v>3991</v>
      </c>
      <c r="K578" s="27" t="s">
        <v>3992</v>
      </c>
      <c r="L578" s="27" t="s">
        <v>5573</v>
      </c>
      <c r="M578" s="27" t="s">
        <v>14123</v>
      </c>
      <c r="N578" s="27" t="s">
        <v>15941</v>
      </c>
      <c r="O578" s="27" t="s">
        <v>7267</v>
      </c>
      <c r="P578" s="27">
        <v>41332</v>
      </c>
      <c r="Q578" s="41" t="s">
        <v>14124</v>
      </c>
      <c r="R578" s="27" t="s">
        <v>15942</v>
      </c>
      <c r="S578" s="27" t="s">
        <v>10890</v>
      </c>
      <c r="T578" t="s">
        <v>4383</v>
      </c>
      <c r="U578" s="41" t="s">
        <v>15426</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5642</v>
      </c>
      <c r="I579" s="3">
        <v>41151</v>
      </c>
      <c r="J579" s="27" t="s">
        <v>3993</v>
      </c>
      <c r="K579" s="27" t="s">
        <v>3994</v>
      </c>
      <c r="L579" s="27">
        <v>38770000</v>
      </c>
      <c r="M579" s="27" t="s">
        <v>3995</v>
      </c>
      <c r="N579" s="27" t="s">
        <v>7193</v>
      </c>
      <c r="O579" s="27" t="s">
        <v>6183</v>
      </c>
      <c r="P579" s="3">
        <v>41152</v>
      </c>
      <c r="Q579" s="41" t="s">
        <v>3996</v>
      </c>
      <c r="R579" s="27" t="s">
        <v>10819</v>
      </c>
      <c r="S579" s="27" t="s">
        <v>10891</v>
      </c>
      <c r="T579" t="s">
        <v>4383</v>
      </c>
      <c r="U579" t="s">
        <v>15513</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13228</v>
      </c>
      <c r="K580" s="27" t="s">
        <v>3997</v>
      </c>
      <c r="L580" s="27" t="s">
        <v>5573</v>
      </c>
      <c r="M580" s="27" t="s">
        <v>12530</v>
      </c>
      <c r="N580" s="27" t="s">
        <v>497</v>
      </c>
      <c r="O580" s="27" t="s">
        <v>497</v>
      </c>
      <c r="P580" s="27" t="s">
        <v>497</v>
      </c>
      <c r="Q580" s="41" t="s">
        <v>7606</v>
      </c>
      <c r="R580" s="27" t="s">
        <v>497</v>
      </c>
      <c r="S580" s="27" t="s">
        <v>10892</v>
      </c>
      <c r="T580" t="s">
        <v>15383</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6081</v>
      </c>
      <c r="I581" s="3">
        <v>41124</v>
      </c>
      <c r="J581" s="27" t="s">
        <v>3998</v>
      </c>
      <c r="K581" s="27" t="s">
        <v>3999</v>
      </c>
      <c r="L581" s="27">
        <v>39800000</v>
      </c>
      <c r="M581" s="27" t="s">
        <v>4000</v>
      </c>
      <c r="N581" s="27" t="s">
        <v>6082</v>
      </c>
      <c r="O581" s="27" t="s">
        <v>6083</v>
      </c>
      <c r="P581" s="3">
        <v>41124</v>
      </c>
      <c r="Q581" s="41" t="s">
        <v>4001</v>
      </c>
      <c r="R581" s="27" t="s">
        <v>10893</v>
      </c>
      <c r="S581" s="27" t="s">
        <v>10894</v>
      </c>
      <c r="T581" t="s">
        <v>4383</v>
      </c>
      <c r="U581" t="s">
        <v>15404</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6387</v>
      </c>
      <c r="I582" s="3">
        <v>41129</v>
      </c>
      <c r="J582" s="27" t="s">
        <v>4002</v>
      </c>
      <c r="K582" s="27" t="s">
        <v>4003</v>
      </c>
      <c r="L582" s="27" t="s">
        <v>5573</v>
      </c>
      <c r="M582" s="27" t="s">
        <v>3935</v>
      </c>
      <c r="N582" s="27" t="s">
        <v>6388</v>
      </c>
      <c r="O582" s="27" t="s">
        <v>5706</v>
      </c>
      <c r="P582" s="3">
        <v>41152</v>
      </c>
      <c r="Q582" s="41" t="s">
        <v>4004</v>
      </c>
      <c r="R582" s="27" t="s">
        <v>10895</v>
      </c>
      <c r="S582" s="27" t="s">
        <v>10896</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6084</v>
      </c>
      <c r="I583" s="3">
        <v>41123</v>
      </c>
      <c r="J583" s="27" t="s">
        <v>4005</v>
      </c>
      <c r="K583" s="27" t="s">
        <v>4006</v>
      </c>
      <c r="L583" s="27">
        <v>39800000</v>
      </c>
      <c r="M583" s="27" t="s">
        <v>4007</v>
      </c>
      <c r="N583" s="27" t="s">
        <v>6085</v>
      </c>
      <c r="O583" s="27" t="s">
        <v>6041</v>
      </c>
      <c r="P583" s="3">
        <v>41137</v>
      </c>
      <c r="Q583" s="41" t="s">
        <v>4008</v>
      </c>
      <c r="R583" s="27" t="s">
        <v>10897</v>
      </c>
      <c r="S583" s="27" t="s">
        <v>10898</v>
      </c>
      <c r="T583" t="s">
        <v>4383</v>
      </c>
      <c r="U583" t="s">
        <v>15387</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9057</v>
      </c>
      <c r="I584" s="3">
        <v>41186</v>
      </c>
      <c r="J584" s="27" t="s">
        <v>4009</v>
      </c>
      <c r="K584" s="27" t="s">
        <v>4010</v>
      </c>
      <c r="L584" s="27" t="s">
        <v>5573</v>
      </c>
      <c r="M584" s="27" t="s">
        <v>4011</v>
      </c>
      <c r="N584" s="27" t="s">
        <v>9090</v>
      </c>
      <c r="O584" s="27" t="s">
        <v>497</v>
      </c>
      <c r="P584" s="3">
        <v>41206</v>
      </c>
      <c r="Q584" s="41" t="s">
        <v>7237</v>
      </c>
      <c r="R584" s="27" t="s">
        <v>10899</v>
      </c>
      <c r="S584" s="27" t="s">
        <v>10900</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12531</v>
      </c>
      <c r="I585" s="3">
        <v>41243</v>
      </c>
      <c r="J585" s="27" t="s">
        <v>16128</v>
      </c>
      <c r="K585" s="27" t="s">
        <v>4012</v>
      </c>
      <c r="L585" s="27" t="s">
        <v>6215</v>
      </c>
      <c r="M585" s="27" t="s">
        <v>16129</v>
      </c>
      <c r="N585" s="27" t="s">
        <v>13083</v>
      </c>
      <c r="O585" s="27" t="s">
        <v>6024</v>
      </c>
      <c r="P585" s="3">
        <v>41254</v>
      </c>
      <c r="Q585" s="41" t="s">
        <v>6922</v>
      </c>
      <c r="R585" s="27" t="s">
        <v>10907</v>
      </c>
      <c r="S585" s="27" t="s">
        <v>10901</v>
      </c>
      <c r="T585" t="s">
        <v>15383</v>
      </c>
      <c r="U585" t="s">
        <v>15514</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10902</v>
      </c>
      <c r="I586" s="3">
        <v>41242</v>
      </c>
      <c r="J586" s="27" t="s">
        <v>4013</v>
      </c>
      <c r="K586" s="27" t="s">
        <v>6923</v>
      </c>
      <c r="L586" s="27" t="s">
        <v>6215</v>
      </c>
      <c r="M586" s="27" t="s">
        <v>6924</v>
      </c>
      <c r="N586" s="27" t="s">
        <v>10903</v>
      </c>
      <c r="O586" s="27" t="s">
        <v>6024</v>
      </c>
      <c r="P586" s="3">
        <v>41243</v>
      </c>
      <c r="Q586" s="41" t="s">
        <v>6925</v>
      </c>
      <c r="R586" s="27" t="s">
        <v>10904</v>
      </c>
      <c r="S586" s="27" t="s">
        <v>10905</v>
      </c>
      <c r="T586" t="s">
        <v>4383</v>
      </c>
      <c r="U586" t="s">
        <v>15515</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10906</v>
      </c>
      <c r="I587" s="3">
        <v>41204</v>
      </c>
      <c r="J587" s="27" t="s">
        <v>13229</v>
      </c>
      <c r="K587" s="27" t="s">
        <v>7253</v>
      </c>
      <c r="L587" s="27" t="s">
        <v>6215</v>
      </c>
      <c r="M587" s="27" t="s">
        <v>7254</v>
      </c>
      <c r="N587" s="27" t="s">
        <v>13230</v>
      </c>
      <c r="O587" s="27" t="s">
        <v>6024</v>
      </c>
      <c r="P587" s="3">
        <v>41257</v>
      </c>
      <c r="Q587" s="41" t="s">
        <v>7255</v>
      </c>
      <c r="R587" s="27" t="s">
        <v>10907</v>
      </c>
      <c r="S587" s="27" t="s">
        <v>10908</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5709</v>
      </c>
      <c r="I588" s="3">
        <v>41117</v>
      </c>
      <c r="J588" s="27" t="s">
        <v>4014</v>
      </c>
      <c r="K588" s="27" t="s">
        <v>4015</v>
      </c>
      <c r="L588" s="27">
        <v>35894000</v>
      </c>
      <c r="M588" s="27" t="s">
        <v>4016</v>
      </c>
      <c r="N588" s="27" t="s">
        <v>5761</v>
      </c>
      <c r="O588" s="27" t="s">
        <v>5666</v>
      </c>
      <c r="P588" s="3">
        <v>41141</v>
      </c>
      <c r="Q588" s="41" t="s">
        <v>4017</v>
      </c>
      <c r="R588" s="27" t="s">
        <v>10909</v>
      </c>
      <c r="S588" s="27" t="s">
        <v>10910</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10911</v>
      </c>
      <c r="S589" s="27" t="s">
        <v>10912</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7256</v>
      </c>
      <c r="I590" s="3">
        <v>41162</v>
      </c>
      <c r="J590" s="27" t="s">
        <v>4022</v>
      </c>
      <c r="K590" s="27" t="s">
        <v>4023</v>
      </c>
      <c r="L590" s="27">
        <v>35970000</v>
      </c>
      <c r="M590" s="27" t="s">
        <v>4024</v>
      </c>
      <c r="N590" s="27" t="s">
        <v>7351</v>
      </c>
      <c r="O590" s="27" t="s">
        <v>5283</v>
      </c>
      <c r="P590" s="3">
        <v>41162</v>
      </c>
      <c r="Q590" s="41" t="s">
        <v>4025</v>
      </c>
      <c r="R590" s="27" t="s">
        <v>10913</v>
      </c>
      <c r="S590" s="27" t="s">
        <v>10914</v>
      </c>
      <c r="T590" t="s">
        <v>4383</v>
      </c>
      <c r="U590" t="s">
        <v>15516</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6214</v>
      </c>
      <c r="M591" s="27" t="s">
        <v>3958</v>
      </c>
      <c r="N591" s="27" t="s">
        <v>497</v>
      </c>
      <c r="O591" s="27" t="s">
        <v>497</v>
      </c>
      <c r="P591" s="27" t="s">
        <v>497</v>
      </c>
      <c r="Q591" s="41" t="s">
        <v>6216</v>
      </c>
      <c r="R591" s="27" t="s">
        <v>497</v>
      </c>
      <c r="S591" s="27" t="s">
        <v>10915</v>
      </c>
      <c r="T591" t="s">
        <v>15383</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6389</v>
      </c>
      <c r="I592" s="3">
        <v>41135</v>
      </c>
      <c r="J592" s="27" t="s">
        <v>4028</v>
      </c>
      <c r="K592" s="27" t="s">
        <v>4029</v>
      </c>
      <c r="L592" s="27">
        <v>35800000</v>
      </c>
      <c r="M592" s="27" t="s">
        <v>4030</v>
      </c>
      <c r="N592" s="27" t="s">
        <v>6581</v>
      </c>
      <c r="O592" s="27" t="s">
        <v>6563</v>
      </c>
      <c r="P592" s="3">
        <v>41137</v>
      </c>
      <c r="Q592" s="41" t="s">
        <v>4031</v>
      </c>
      <c r="R592" s="27" t="s">
        <v>10916</v>
      </c>
      <c r="S592" s="27" t="s">
        <v>10917</v>
      </c>
      <c r="T592" t="s">
        <v>4383</v>
      </c>
      <c r="U592" t="s">
        <v>15517</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7607</v>
      </c>
      <c r="R593" s="27" t="s">
        <v>497</v>
      </c>
      <c r="S593" s="27" t="s">
        <v>10918</v>
      </c>
      <c r="T593" t="s">
        <v>15383</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10919</v>
      </c>
      <c r="S594" s="27" t="s">
        <v>10920</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9430</v>
      </c>
      <c r="I595" s="3">
        <v>41197</v>
      </c>
      <c r="J595" s="27" t="s">
        <v>4039</v>
      </c>
      <c r="K595" s="27" t="s">
        <v>7257</v>
      </c>
      <c r="L595" s="27" t="s">
        <v>6214</v>
      </c>
      <c r="M595" s="27" t="s">
        <v>7258</v>
      </c>
      <c r="N595" s="27" t="s">
        <v>9431</v>
      </c>
      <c r="O595" s="27" t="s">
        <v>8253</v>
      </c>
      <c r="P595" s="3">
        <v>41221</v>
      </c>
      <c r="Q595" s="41" t="s">
        <v>7259</v>
      </c>
      <c r="R595" s="27" t="s">
        <v>10921</v>
      </c>
      <c r="S595" s="27" t="s">
        <v>10922</v>
      </c>
      <c r="T595" t="s">
        <v>15383</v>
      </c>
      <c r="U595" t="s">
        <v>15413</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13084</v>
      </c>
      <c r="I596" s="3">
        <v>41232</v>
      </c>
      <c r="J596" s="27" t="s">
        <v>4040</v>
      </c>
      <c r="K596" s="27" t="s">
        <v>4041</v>
      </c>
      <c r="L596" s="27" t="s">
        <v>4824</v>
      </c>
      <c r="M596" s="27" t="s">
        <v>4042</v>
      </c>
      <c r="N596" s="27" t="s">
        <v>13085</v>
      </c>
      <c r="O596" s="27" t="s">
        <v>7849</v>
      </c>
      <c r="P596" s="3">
        <v>41255</v>
      </c>
      <c r="Q596" s="41" t="s">
        <v>8575</v>
      </c>
      <c r="R596" s="27" t="s">
        <v>13086</v>
      </c>
      <c r="S596" s="27" t="s">
        <v>10923</v>
      </c>
      <c r="T596" t="s">
        <v>15383</v>
      </c>
      <c r="U596" s="41" t="s">
        <v>15518</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7608</v>
      </c>
      <c r="I597" s="3">
        <v>41163</v>
      </c>
      <c r="J597" s="27" t="s">
        <v>4043</v>
      </c>
      <c r="K597" s="27" t="s">
        <v>7260</v>
      </c>
      <c r="L597" s="27" t="s">
        <v>4824</v>
      </c>
      <c r="M597" s="27" t="s">
        <v>4044</v>
      </c>
      <c r="N597" s="27" t="s">
        <v>7609</v>
      </c>
      <c r="O597" s="27" t="s">
        <v>5283</v>
      </c>
      <c r="P597" s="3">
        <v>41165</v>
      </c>
      <c r="Q597" s="41" t="s">
        <v>7261</v>
      </c>
      <c r="R597" s="27" t="s">
        <v>10924</v>
      </c>
      <c r="S597" s="27" t="s">
        <v>10925</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10926</v>
      </c>
      <c r="S598" s="27" t="s">
        <v>10927</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15519</v>
      </c>
      <c r="L599" s="27" t="s">
        <v>4824</v>
      </c>
      <c r="M599" s="27" t="s">
        <v>4050</v>
      </c>
      <c r="N599" s="27" t="s">
        <v>5351</v>
      </c>
      <c r="O599" s="27" t="s">
        <v>5352</v>
      </c>
      <c r="P599" s="3">
        <v>41107</v>
      </c>
      <c r="Q599" s="41" t="s">
        <v>4487</v>
      </c>
      <c r="R599" s="27" t="s">
        <v>10928</v>
      </c>
      <c r="S599" s="27" t="s">
        <v>10929</v>
      </c>
      <c r="T599" t="s">
        <v>4383</v>
      </c>
      <c r="U599" t="s">
        <v>15520</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7610</v>
      </c>
      <c r="I600" s="3">
        <v>41162</v>
      </c>
      <c r="J600" s="27" t="s">
        <v>4051</v>
      </c>
      <c r="K600" s="27" t="s">
        <v>7238</v>
      </c>
      <c r="L600" s="27" t="s">
        <v>4824</v>
      </c>
      <c r="M600" s="27" t="s">
        <v>4052</v>
      </c>
      <c r="N600" s="27" t="s">
        <v>7611</v>
      </c>
      <c r="O600" s="27" t="s">
        <v>5283</v>
      </c>
      <c r="P600" s="3">
        <v>41164</v>
      </c>
      <c r="Q600" s="41" t="s">
        <v>7239</v>
      </c>
      <c r="R600" s="27" t="s">
        <v>10930</v>
      </c>
      <c r="S600" s="27" t="s">
        <v>10931</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10932</v>
      </c>
      <c r="S601" s="27" t="s">
        <v>10933</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13631</v>
      </c>
      <c r="I602" s="3">
        <v>41204</v>
      </c>
      <c r="J602" s="27" t="s">
        <v>4057</v>
      </c>
      <c r="K602" s="27" t="s">
        <v>4058</v>
      </c>
      <c r="L602" s="27" t="s">
        <v>6217</v>
      </c>
      <c r="M602" s="27" t="s">
        <v>7240</v>
      </c>
      <c r="N602" s="27" t="s">
        <v>13632</v>
      </c>
      <c r="O602" s="27" t="s">
        <v>13625</v>
      </c>
      <c r="P602" s="3">
        <v>41263</v>
      </c>
      <c r="Q602" s="41" t="s">
        <v>7241</v>
      </c>
      <c r="R602" s="27" t="s">
        <v>13633</v>
      </c>
      <c r="S602" s="27" t="s">
        <v>10934</v>
      </c>
      <c r="T602" t="s">
        <v>15383</v>
      </c>
      <c r="U602" s="41" t="s">
        <v>15518</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5643</v>
      </c>
      <c r="I603" s="3">
        <v>41115</v>
      </c>
      <c r="J603" s="27" t="s">
        <v>4059</v>
      </c>
      <c r="K603" s="27" t="s">
        <v>4060</v>
      </c>
      <c r="L603" s="27">
        <v>38770000</v>
      </c>
      <c r="M603" s="27" t="s">
        <v>4061</v>
      </c>
      <c r="N603" s="27" t="s">
        <v>5662</v>
      </c>
      <c r="O603" s="27" t="s">
        <v>5663</v>
      </c>
      <c r="P603" s="3">
        <v>41120</v>
      </c>
      <c r="Q603" s="41" t="s">
        <v>4062</v>
      </c>
      <c r="R603" s="27" t="s">
        <v>10935</v>
      </c>
      <c r="S603" s="27" t="s">
        <v>10936</v>
      </c>
      <c r="T603" t="s">
        <v>4383</v>
      </c>
      <c r="U603" t="s">
        <v>15482</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5644</v>
      </c>
      <c r="I604" s="3">
        <v>41116</v>
      </c>
      <c r="J604" s="27" t="s">
        <v>4063</v>
      </c>
      <c r="K604" s="27" t="s">
        <v>4064</v>
      </c>
      <c r="L604" s="27">
        <v>38570000</v>
      </c>
      <c r="M604" s="27" t="s">
        <v>4065</v>
      </c>
      <c r="N604" s="27" t="s">
        <v>5710</v>
      </c>
      <c r="O604" s="27" t="s">
        <v>2598</v>
      </c>
      <c r="P604" s="3">
        <v>41120</v>
      </c>
      <c r="Q604" s="41" t="s">
        <v>4114</v>
      </c>
      <c r="R604" s="27" t="s">
        <v>10937</v>
      </c>
      <c r="S604" s="27" t="s">
        <v>10938</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6669</v>
      </c>
      <c r="I605" s="3">
        <v>41137</v>
      </c>
      <c r="J605" s="27" t="s">
        <v>15871</v>
      </c>
      <c r="K605" s="27" t="s">
        <v>4066</v>
      </c>
      <c r="L605" s="27" t="s">
        <v>4898</v>
      </c>
      <c r="M605" s="27" t="s">
        <v>4067</v>
      </c>
      <c r="N605" s="27" t="s">
        <v>6670</v>
      </c>
      <c r="O605" s="27" t="s">
        <v>5283</v>
      </c>
      <c r="P605" s="3">
        <v>41137</v>
      </c>
      <c r="Q605" s="41" t="s">
        <v>4068</v>
      </c>
      <c r="R605" s="27" t="s">
        <v>10939</v>
      </c>
      <c r="S605" s="27" t="s">
        <v>10940</v>
      </c>
      <c r="T605" t="s">
        <v>4383</v>
      </c>
      <c r="U605" t="s">
        <v>15446</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6582</v>
      </c>
      <c r="I606" s="3">
        <v>41136</v>
      </c>
      <c r="J606" s="27" t="s">
        <v>4069</v>
      </c>
      <c r="K606" s="27" t="s">
        <v>4070</v>
      </c>
      <c r="L606" s="27">
        <v>38785000</v>
      </c>
      <c r="M606" s="27" t="s">
        <v>4071</v>
      </c>
      <c r="N606" s="27" t="s">
        <v>6671</v>
      </c>
      <c r="O606" s="27" t="s">
        <v>5283</v>
      </c>
      <c r="P606" s="3">
        <v>41137</v>
      </c>
      <c r="Q606" s="41" t="s">
        <v>4072</v>
      </c>
      <c r="R606" s="27" t="s">
        <v>10941</v>
      </c>
      <c r="S606" s="27" t="s">
        <v>10942</v>
      </c>
      <c r="T606" t="s">
        <v>4383</v>
      </c>
      <c r="U606" t="s">
        <v>15408</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6086</v>
      </c>
      <c r="I607" s="3">
        <v>41122</v>
      </c>
      <c r="J607" s="27" t="s">
        <v>4073</v>
      </c>
      <c r="K607" s="27" t="s">
        <v>4074</v>
      </c>
      <c r="L607" s="27">
        <v>38785000</v>
      </c>
      <c r="M607" s="27" t="s">
        <v>2722</v>
      </c>
      <c r="N607" s="27" t="s">
        <v>6087</v>
      </c>
      <c r="O607" s="27" t="s">
        <v>5630</v>
      </c>
      <c r="P607" s="3">
        <v>41122</v>
      </c>
      <c r="Q607" s="41" t="s">
        <v>4075</v>
      </c>
      <c r="R607" s="27" t="s">
        <v>10943</v>
      </c>
      <c r="S607" s="27" t="s">
        <v>10944</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13634</v>
      </c>
      <c r="I608" s="3">
        <v>41204</v>
      </c>
      <c r="J608" s="27" t="s">
        <v>4086</v>
      </c>
      <c r="K608" s="27" t="s">
        <v>4087</v>
      </c>
      <c r="L608" s="27" t="s">
        <v>4883</v>
      </c>
      <c r="M608" s="27" t="s">
        <v>7242</v>
      </c>
      <c r="N608" s="27" t="s">
        <v>13635</v>
      </c>
      <c r="O608" s="27" t="s">
        <v>9665</v>
      </c>
      <c r="P608" s="3">
        <v>41263</v>
      </c>
      <c r="Q608" s="41" t="s">
        <v>7243</v>
      </c>
      <c r="R608" s="27" t="s">
        <v>13636</v>
      </c>
      <c r="S608" s="27" t="s">
        <v>10402</v>
      </c>
      <c r="T608" t="s">
        <v>15383</v>
      </c>
      <c r="U608" s="41" t="s">
        <v>15518</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5711</v>
      </c>
      <c r="I609" s="3">
        <v>41116</v>
      </c>
      <c r="J609" s="27" t="s">
        <v>4115</v>
      </c>
      <c r="K609" s="27" t="s">
        <v>4116</v>
      </c>
      <c r="L609" s="27" t="s">
        <v>4589</v>
      </c>
      <c r="M609" s="27" t="s">
        <v>4117</v>
      </c>
      <c r="N609" s="27" t="s">
        <v>5712</v>
      </c>
      <c r="O609" s="27" t="s">
        <v>5713</v>
      </c>
      <c r="P609" s="3">
        <v>41117</v>
      </c>
      <c r="Q609" s="41" t="s">
        <v>4118</v>
      </c>
      <c r="R609" s="27" t="s">
        <v>10945</v>
      </c>
      <c r="S609" s="27" t="s">
        <v>10946</v>
      </c>
      <c r="T609" t="s">
        <v>4383</v>
      </c>
      <c r="U609" t="s">
        <v>15521</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10947</v>
      </c>
      <c r="S610" s="27" t="s">
        <v>10948</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7244</v>
      </c>
      <c r="R611" s="27" t="s">
        <v>497</v>
      </c>
      <c r="S611" s="27" t="s">
        <v>10949</v>
      </c>
      <c r="T611" t="s">
        <v>15383</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6088</v>
      </c>
      <c r="I612" s="3">
        <v>41124</v>
      </c>
      <c r="J612" s="27" t="s">
        <v>4126</v>
      </c>
      <c r="K612" s="27" t="s">
        <v>4127</v>
      </c>
      <c r="L612" s="27">
        <v>39800000</v>
      </c>
      <c r="M612" s="27" t="s">
        <v>4128</v>
      </c>
      <c r="N612" s="27" t="s">
        <v>6089</v>
      </c>
      <c r="O612" s="27" t="s">
        <v>5929</v>
      </c>
      <c r="P612" s="3">
        <v>41127</v>
      </c>
      <c r="Q612" s="41" t="s">
        <v>4129</v>
      </c>
      <c r="R612" s="27" t="s">
        <v>10950</v>
      </c>
      <c r="S612" s="27" t="s">
        <v>10951</v>
      </c>
      <c r="T612" t="s">
        <v>4383</v>
      </c>
      <c r="U612" t="s">
        <v>15409</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10952</v>
      </c>
      <c r="S613" s="27" t="s">
        <v>10953</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10954</v>
      </c>
      <c r="T614" t="s">
        <v>15383</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7036</v>
      </c>
      <c r="L615" s="27" t="s">
        <v>5357</v>
      </c>
      <c r="M615" s="27" t="s">
        <v>4139</v>
      </c>
      <c r="N615" s="27" t="s">
        <v>497</v>
      </c>
      <c r="O615" s="27" t="s">
        <v>497</v>
      </c>
      <c r="P615" s="27" t="s">
        <v>497</v>
      </c>
      <c r="Q615" s="41" t="s">
        <v>7612</v>
      </c>
      <c r="R615" s="27" t="s">
        <v>10955</v>
      </c>
      <c r="S615" s="27" t="s">
        <v>10956</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5664</v>
      </c>
      <c r="I616" s="3">
        <v>41117</v>
      </c>
      <c r="J616" s="27" t="s">
        <v>4316</v>
      </c>
      <c r="K616" s="27" t="s">
        <v>4317</v>
      </c>
      <c r="L616" s="27">
        <v>35878000</v>
      </c>
      <c r="M616" s="27" t="s">
        <v>4318</v>
      </c>
      <c r="N616" s="27" t="s">
        <v>5665</v>
      </c>
      <c r="O616" s="27" t="s">
        <v>5666</v>
      </c>
      <c r="P616" s="3">
        <v>41116</v>
      </c>
      <c r="Q616" s="41" t="s">
        <v>4319</v>
      </c>
      <c r="R616" s="27" t="s">
        <v>10957</v>
      </c>
      <c r="S616" s="27" t="s">
        <v>10958</v>
      </c>
      <c r="T616" t="s">
        <v>4383</v>
      </c>
      <c r="U616" t="s">
        <v>15522</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8946</v>
      </c>
      <c r="I617" s="3">
        <v>41141</v>
      </c>
      <c r="J617" s="27" t="s">
        <v>4321</v>
      </c>
      <c r="K617" s="27" t="s">
        <v>4322</v>
      </c>
      <c r="L617" s="27" t="s">
        <v>5500</v>
      </c>
      <c r="M617" s="27" t="s">
        <v>5501</v>
      </c>
      <c r="N617" s="27" t="s">
        <v>9058</v>
      </c>
      <c r="O617" s="27" t="s">
        <v>4980</v>
      </c>
      <c r="P617" s="3">
        <v>41205</v>
      </c>
      <c r="Q617" s="41" t="s">
        <v>4323</v>
      </c>
      <c r="R617" s="27" t="s">
        <v>10959</v>
      </c>
      <c r="S617" s="27" t="s">
        <v>10960</v>
      </c>
      <c r="T617" t="s">
        <v>4383</v>
      </c>
      <c r="U617" t="s">
        <v>15523</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6090</v>
      </c>
      <c r="I618" s="3">
        <v>41123</v>
      </c>
      <c r="J618" s="27" t="s">
        <v>4325</v>
      </c>
      <c r="K618" s="27" t="s">
        <v>4326</v>
      </c>
      <c r="L618" s="27" t="s">
        <v>5053</v>
      </c>
      <c r="M618" s="27" t="s">
        <v>4327</v>
      </c>
      <c r="N618" s="27" t="s">
        <v>6091</v>
      </c>
      <c r="O618" s="27" t="s">
        <v>4107</v>
      </c>
      <c r="P618" s="3">
        <v>41124</v>
      </c>
      <c r="Q618" s="27" t="s">
        <v>4328</v>
      </c>
      <c r="R618" s="27" t="s">
        <v>10961</v>
      </c>
      <c r="S618" s="27" t="s">
        <v>10962</v>
      </c>
      <c r="T618" t="s">
        <v>4383</v>
      </c>
      <c r="U618" t="s">
        <v>15524</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6092</v>
      </c>
      <c r="I619" s="3">
        <v>41122</v>
      </c>
      <c r="J619" s="27" t="s">
        <v>4329</v>
      </c>
      <c r="K619" s="27" t="s">
        <v>4330</v>
      </c>
      <c r="L619" s="27" t="s">
        <v>5054</v>
      </c>
      <c r="M619" s="27" t="s">
        <v>4331</v>
      </c>
      <c r="N619" s="27" t="s">
        <v>6093</v>
      </c>
      <c r="O619" s="27" t="s">
        <v>497</v>
      </c>
      <c r="P619" s="3">
        <v>41122</v>
      </c>
      <c r="Q619" s="27" t="s">
        <v>4332</v>
      </c>
      <c r="R619" s="27" t="s">
        <v>10963</v>
      </c>
      <c r="S619" s="27" t="s">
        <v>10964</v>
      </c>
      <c r="T619" t="s">
        <v>4383</v>
      </c>
      <c r="U619" t="s">
        <v>15525</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5949</v>
      </c>
      <c r="I620" s="3">
        <v>41121</v>
      </c>
      <c r="J620" s="27" t="s">
        <v>4333</v>
      </c>
      <c r="K620" s="27" t="s">
        <v>4334</v>
      </c>
      <c r="L620" s="27" t="s">
        <v>5055</v>
      </c>
      <c r="M620" s="27" t="s">
        <v>4335</v>
      </c>
      <c r="N620" s="27" t="s">
        <v>5950</v>
      </c>
      <c r="O620" s="27" t="s">
        <v>5120</v>
      </c>
      <c r="P620" s="3">
        <v>41121</v>
      </c>
      <c r="Q620" s="27" t="s">
        <v>4336</v>
      </c>
      <c r="R620" s="27" t="s">
        <v>10965</v>
      </c>
      <c r="S620" s="27" t="s">
        <v>10966</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5645</v>
      </c>
      <c r="I621" s="3">
        <v>41114</v>
      </c>
      <c r="J621" s="27" t="s">
        <v>3755</v>
      </c>
      <c r="K621" s="27" t="s">
        <v>4337</v>
      </c>
      <c r="L621" s="27" t="s">
        <v>5056</v>
      </c>
      <c r="M621" s="27" t="s">
        <v>4338</v>
      </c>
      <c r="N621" s="27" t="s">
        <v>5667</v>
      </c>
      <c r="O621" s="27" t="s">
        <v>5668</v>
      </c>
      <c r="P621" s="3">
        <v>41114</v>
      </c>
      <c r="Q621" s="27" t="s">
        <v>4339</v>
      </c>
      <c r="R621" s="27" t="s">
        <v>10967</v>
      </c>
      <c r="S621" s="27" t="s">
        <v>10968</v>
      </c>
      <c r="T621" t="s">
        <v>4383</v>
      </c>
      <c r="U621" t="s">
        <v>15406</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5669</v>
      </c>
      <c r="I622" s="3">
        <v>41116</v>
      </c>
      <c r="J622" s="27" t="s">
        <v>4340</v>
      </c>
      <c r="K622" s="27" t="s">
        <v>4341</v>
      </c>
      <c r="L622" s="27" t="s">
        <v>5057</v>
      </c>
      <c r="M622" s="27" t="s">
        <v>4342</v>
      </c>
      <c r="N622" s="27" t="s">
        <v>5714</v>
      </c>
      <c r="O622" s="27" t="s">
        <v>1697</v>
      </c>
      <c r="P622" s="3">
        <v>41116</v>
      </c>
      <c r="Q622" s="27" t="s">
        <v>4343</v>
      </c>
      <c r="R622" s="27" t="s">
        <v>10969</v>
      </c>
      <c r="S622" s="27" t="s">
        <v>10970</v>
      </c>
      <c r="T622" t="s">
        <v>4383</v>
      </c>
      <c r="U622" t="s">
        <v>15526</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5762</v>
      </c>
      <c r="I623" s="3">
        <v>41117</v>
      </c>
      <c r="J623" s="27" t="s">
        <v>4344</v>
      </c>
      <c r="K623" s="27" t="s">
        <v>4345</v>
      </c>
      <c r="L623" s="27" t="s">
        <v>5058</v>
      </c>
      <c r="M623" s="27" t="s">
        <v>4346</v>
      </c>
      <c r="N623" s="27" t="s">
        <v>5763</v>
      </c>
      <c r="O623" s="27" t="s">
        <v>1697</v>
      </c>
      <c r="P623" s="3">
        <v>41117</v>
      </c>
      <c r="Q623" s="27" t="s">
        <v>4347</v>
      </c>
      <c r="R623" s="27" t="s">
        <v>10971</v>
      </c>
      <c r="S623" s="27" t="s">
        <v>10972</v>
      </c>
      <c r="T623" t="s">
        <v>4383</v>
      </c>
      <c r="U623" t="s">
        <v>15502</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6094</v>
      </c>
      <c r="I624" s="3">
        <v>41122</v>
      </c>
      <c r="J624" s="27" t="s">
        <v>4348</v>
      </c>
      <c r="K624" s="27" t="s">
        <v>4349</v>
      </c>
      <c r="L624" s="27" t="s">
        <v>5059</v>
      </c>
      <c r="M624" s="27" t="s">
        <v>4350</v>
      </c>
      <c r="N624" s="27" t="s">
        <v>6095</v>
      </c>
      <c r="O624" s="27" t="s">
        <v>1697</v>
      </c>
      <c r="P624" s="3">
        <v>41122</v>
      </c>
      <c r="Q624" s="27" t="s">
        <v>4351</v>
      </c>
      <c r="R624" s="27" t="s">
        <v>10973</v>
      </c>
      <c r="S624" s="27" t="s">
        <v>10974</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6096</v>
      </c>
      <c r="I625" s="3">
        <v>41122</v>
      </c>
      <c r="J625" s="27" t="s">
        <v>4348</v>
      </c>
      <c r="K625" s="27" t="s">
        <v>4352</v>
      </c>
      <c r="L625" s="27" t="s">
        <v>5060</v>
      </c>
      <c r="M625" s="27" t="s">
        <v>4353</v>
      </c>
      <c r="N625" s="27" t="s">
        <v>6097</v>
      </c>
      <c r="O625" s="27" t="s">
        <v>6098</v>
      </c>
      <c r="P625" s="3">
        <v>41122</v>
      </c>
      <c r="Q625" s="27" t="s">
        <v>4354</v>
      </c>
      <c r="R625" s="27" t="s">
        <v>10975</v>
      </c>
      <c r="S625" s="27" t="s">
        <v>10976</v>
      </c>
      <c r="T625" t="s">
        <v>4383</v>
      </c>
      <c r="U625" t="s">
        <v>15527</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9927</v>
      </c>
      <c r="O626" s="27" t="s">
        <v>4107</v>
      </c>
      <c r="P626" s="3">
        <v>41110</v>
      </c>
      <c r="Q626" s="27" t="s">
        <v>4358</v>
      </c>
      <c r="R626" s="27" t="s">
        <v>10977</v>
      </c>
      <c r="S626" s="27" t="s">
        <v>10978</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5670</v>
      </c>
      <c r="I627" s="3">
        <v>41116</v>
      </c>
      <c r="J627" s="27" t="s">
        <v>4359</v>
      </c>
      <c r="K627" s="27" t="s">
        <v>4360</v>
      </c>
      <c r="L627" s="27" t="s">
        <v>5062</v>
      </c>
      <c r="M627" s="27" t="s">
        <v>4361</v>
      </c>
      <c r="N627" s="27" t="s">
        <v>5715</v>
      </c>
      <c r="O627" s="27" t="s">
        <v>5716</v>
      </c>
      <c r="P627" s="3">
        <v>41120</v>
      </c>
      <c r="Q627" s="27" t="s">
        <v>4362</v>
      </c>
      <c r="R627" s="27" t="s">
        <v>10979</v>
      </c>
      <c r="S627" s="27" t="s">
        <v>10980</v>
      </c>
      <c r="T627" t="s">
        <v>4383</v>
      </c>
      <c r="U627" t="s">
        <v>15528</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5764</v>
      </c>
      <c r="I628" s="3">
        <v>41117</v>
      </c>
      <c r="J628" s="27" t="s">
        <v>4363</v>
      </c>
      <c r="K628" s="27" t="s">
        <v>4364</v>
      </c>
      <c r="L628" s="27" t="s">
        <v>5765</v>
      </c>
      <c r="M628" s="27" t="s">
        <v>4365</v>
      </c>
      <c r="N628" s="27" t="s">
        <v>5951</v>
      </c>
      <c r="O628" s="27" t="s">
        <v>5952</v>
      </c>
      <c r="P628" s="3">
        <v>41117</v>
      </c>
      <c r="Q628" s="27" t="s">
        <v>4366</v>
      </c>
      <c r="R628" s="27" t="s">
        <v>10981</v>
      </c>
      <c r="S628" s="27" t="s">
        <v>10982</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5766</v>
      </c>
      <c r="I629" s="3">
        <v>41117</v>
      </c>
      <c r="J629" s="27" t="s">
        <v>4367</v>
      </c>
      <c r="K629" s="27" t="s">
        <v>4368</v>
      </c>
      <c r="L629" s="27" t="s">
        <v>5063</v>
      </c>
      <c r="M629" s="27" t="s">
        <v>4369</v>
      </c>
      <c r="N629" s="27" t="s">
        <v>5767</v>
      </c>
      <c r="O629" s="27" t="s">
        <v>5668</v>
      </c>
      <c r="P629" s="3">
        <v>41117</v>
      </c>
      <c r="Q629" s="27" t="s">
        <v>4370</v>
      </c>
      <c r="R629" s="27" t="s">
        <v>10983</v>
      </c>
      <c r="S629" s="27" t="s">
        <v>10984</v>
      </c>
      <c r="T629" t="s">
        <v>4383</v>
      </c>
      <c r="U629" t="s">
        <v>15406</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5646</v>
      </c>
      <c r="I630" s="3">
        <v>41115</v>
      </c>
      <c r="J630" s="27" t="s">
        <v>4371</v>
      </c>
      <c r="K630" s="27" t="s">
        <v>4372</v>
      </c>
      <c r="L630" s="27" t="s">
        <v>5064</v>
      </c>
      <c r="M630" s="27" t="s">
        <v>4373</v>
      </c>
      <c r="N630" s="27" t="s">
        <v>5953</v>
      </c>
      <c r="O630" s="27" t="s">
        <v>4107</v>
      </c>
      <c r="P630" s="3">
        <v>41115</v>
      </c>
      <c r="Q630" s="27" t="s">
        <v>4374</v>
      </c>
      <c r="R630" s="27" t="s">
        <v>10985</v>
      </c>
      <c r="S630" s="27" t="s">
        <v>10986</v>
      </c>
      <c r="T630" t="s">
        <v>4383</v>
      </c>
      <c r="U630" t="s">
        <v>15454</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5671</v>
      </c>
      <c r="I631" s="3">
        <v>41116</v>
      </c>
      <c r="J631" s="27" t="s">
        <v>4375</v>
      </c>
      <c r="K631" s="27" t="s">
        <v>4376</v>
      </c>
      <c r="L631" s="27" t="s">
        <v>5065</v>
      </c>
      <c r="M631" s="27" t="s">
        <v>4377</v>
      </c>
      <c r="N631" s="27" t="s">
        <v>5717</v>
      </c>
      <c r="O631" s="27" t="s">
        <v>497</v>
      </c>
      <c r="P631" s="3">
        <v>41116</v>
      </c>
      <c r="Q631" s="27" t="s">
        <v>4378</v>
      </c>
      <c r="R631" s="27" t="s">
        <v>10987</v>
      </c>
      <c r="S631" s="27" t="s">
        <v>10988</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5647</v>
      </c>
      <c r="I632" s="3">
        <v>41115</v>
      </c>
      <c r="J632" s="27" t="s">
        <v>4379</v>
      </c>
      <c r="K632" s="27" t="s">
        <v>4380</v>
      </c>
      <c r="L632" s="27" t="s">
        <v>5066</v>
      </c>
      <c r="M632" s="27" t="s">
        <v>4381</v>
      </c>
      <c r="N632" s="27" t="s">
        <v>5672</v>
      </c>
      <c r="O632" s="27" t="s">
        <v>5673</v>
      </c>
      <c r="P632" s="3">
        <v>41116</v>
      </c>
      <c r="Q632" s="27" t="s">
        <v>4382</v>
      </c>
      <c r="R632" s="27" t="s">
        <v>10989</v>
      </c>
      <c r="S632" s="27" t="s">
        <v>10990</v>
      </c>
      <c r="T632" t="s">
        <v>4383</v>
      </c>
      <c r="U632" t="s">
        <v>15494</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6926</v>
      </c>
      <c r="L633" s="27" t="s">
        <v>5360</v>
      </c>
      <c r="M633" s="27" t="s">
        <v>4405</v>
      </c>
      <c r="N633" s="27" t="s">
        <v>497</v>
      </c>
      <c r="O633" s="27" t="s">
        <v>497</v>
      </c>
      <c r="P633" s="27" t="s">
        <v>497</v>
      </c>
      <c r="Q633" s="41" t="s">
        <v>6927</v>
      </c>
      <c r="R633" s="27" t="s">
        <v>497</v>
      </c>
      <c r="S633" s="27" t="s">
        <v>10991</v>
      </c>
      <c r="T633" t="s">
        <v>15383</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5954</v>
      </c>
      <c r="I634" s="3">
        <v>41121</v>
      </c>
      <c r="J634" s="27" t="s">
        <v>4404</v>
      </c>
      <c r="K634" s="27" t="s">
        <v>4406</v>
      </c>
      <c r="L634" s="27">
        <v>38760000</v>
      </c>
      <c r="M634" s="27" t="s">
        <v>4407</v>
      </c>
      <c r="N634" s="27" t="s">
        <v>5955</v>
      </c>
      <c r="O634" s="27" t="s">
        <v>5630</v>
      </c>
      <c r="P634" s="3">
        <v>41121</v>
      </c>
      <c r="Q634" s="41" t="s">
        <v>4408</v>
      </c>
      <c r="R634" s="27" t="s">
        <v>10992</v>
      </c>
      <c r="S634" s="27" t="s">
        <v>10993</v>
      </c>
      <c r="T634" t="s">
        <v>15383</v>
      </c>
      <c r="U634" t="s">
        <v>15529</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6099</v>
      </c>
      <c r="I635" s="3">
        <v>41124</v>
      </c>
      <c r="J635" s="27" t="s">
        <v>4488</v>
      </c>
      <c r="K635" s="27" t="s">
        <v>4489</v>
      </c>
      <c r="L635" s="27" t="s">
        <v>5067</v>
      </c>
      <c r="M635" s="27" t="s">
        <v>4490</v>
      </c>
      <c r="N635" s="27" t="s">
        <v>6100</v>
      </c>
      <c r="O635" s="27" t="s">
        <v>6101</v>
      </c>
      <c r="P635" s="3">
        <v>41124</v>
      </c>
      <c r="Q635" s="27" t="s">
        <v>497</v>
      </c>
      <c r="R635" s="27" t="s">
        <v>10994</v>
      </c>
      <c r="S635" s="27" t="s">
        <v>10995</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6102</v>
      </c>
      <c r="I636" s="3">
        <v>41122</v>
      </c>
      <c r="J636" s="27" t="s">
        <v>4491</v>
      </c>
      <c r="K636" s="27" t="s">
        <v>4492</v>
      </c>
      <c r="L636" s="27" t="s">
        <v>5068</v>
      </c>
      <c r="M636" s="27" t="s">
        <v>4493</v>
      </c>
      <c r="N636" s="27" t="s">
        <v>6103</v>
      </c>
      <c r="O636" s="27" t="s">
        <v>497</v>
      </c>
      <c r="P636" s="3">
        <v>41130</v>
      </c>
      <c r="Q636" s="27" t="s">
        <v>497</v>
      </c>
      <c r="R636" s="27" t="s">
        <v>10996</v>
      </c>
      <c r="S636" s="27" t="s">
        <v>10997</v>
      </c>
      <c r="T636" s="41" t="s">
        <v>4383</v>
      </c>
      <c r="U636" t="s">
        <v>15525</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5956</v>
      </c>
      <c r="I637" s="3">
        <v>41121</v>
      </c>
      <c r="J637" s="27" t="s">
        <v>4494</v>
      </c>
      <c r="K637" s="27" t="s">
        <v>4495</v>
      </c>
      <c r="L637" s="27" t="s">
        <v>5069</v>
      </c>
      <c r="M637" s="27" t="s">
        <v>4496</v>
      </c>
      <c r="N637" s="27" t="s">
        <v>5957</v>
      </c>
      <c r="O637" s="27" t="s">
        <v>5716</v>
      </c>
      <c r="P637" s="3">
        <v>41122</v>
      </c>
      <c r="Q637" s="27" t="s">
        <v>497</v>
      </c>
      <c r="R637" s="27" t="s">
        <v>10998</v>
      </c>
      <c r="S637" s="27" t="s">
        <v>10999</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6104</v>
      </c>
      <c r="I638" s="3">
        <v>41123</v>
      </c>
      <c r="J638" s="27" t="s">
        <v>4497</v>
      </c>
      <c r="K638" s="27" t="s">
        <v>15272</v>
      </c>
      <c r="L638" s="27" t="s">
        <v>5070</v>
      </c>
      <c r="M638" s="27" t="s">
        <v>4498</v>
      </c>
      <c r="N638" s="27" t="s">
        <v>6105</v>
      </c>
      <c r="O638" s="27" t="s">
        <v>5668</v>
      </c>
      <c r="P638" s="3">
        <v>41124</v>
      </c>
      <c r="Q638" s="27" t="s">
        <v>497</v>
      </c>
      <c r="R638" s="27" t="s">
        <v>11000</v>
      </c>
      <c r="S638" s="27" t="s">
        <v>11001</v>
      </c>
      <c r="T638" s="41" t="s">
        <v>4383</v>
      </c>
      <c r="U638" t="s">
        <v>15406</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6106</v>
      </c>
      <c r="I639" s="3">
        <v>41124</v>
      </c>
      <c r="J639" s="27" t="s">
        <v>4499</v>
      </c>
      <c r="K639" s="27" t="s">
        <v>4500</v>
      </c>
      <c r="L639" s="27" t="s">
        <v>5071</v>
      </c>
      <c r="M639" s="27" t="s">
        <v>4501</v>
      </c>
      <c r="N639" s="27" t="s">
        <v>6107</v>
      </c>
      <c r="O639" s="27" t="s">
        <v>6108</v>
      </c>
      <c r="P639" s="3">
        <v>41124</v>
      </c>
      <c r="Q639" s="27" t="s">
        <v>497</v>
      </c>
      <c r="R639" s="27" t="s">
        <v>11002</v>
      </c>
      <c r="S639" s="27" t="s">
        <v>11003</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6672</v>
      </c>
      <c r="I640" s="3">
        <v>41138</v>
      </c>
      <c r="J640" s="27" t="s">
        <v>4502</v>
      </c>
      <c r="K640" s="27" t="s">
        <v>4503</v>
      </c>
      <c r="L640" s="27" t="s">
        <v>5072</v>
      </c>
      <c r="M640" s="27" t="s">
        <v>4504</v>
      </c>
      <c r="N640" s="27" t="s">
        <v>6673</v>
      </c>
      <c r="O640" s="27" t="s">
        <v>6674</v>
      </c>
      <c r="P640" s="3">
        <v>41138</v>
      </c>
      <c r="Q640" s="27" t="s">
        <v>497</v>
      </c>
      <c r="R640" s="27" t="s">
        <v>11004</v>
      </c>
      <c r="S640" s="27" t="s">
        <v>11005</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6928</v>
      </c>
      <c r="I641" s="3">
        <v>41142</v>
      </c>
      <c r="J641" s="27" t="s">
        <v>4505</v>
      </c>
      <c r="K641" s="27" t="s">
        <v>4506</v>
      </c>
      <c r="L641" s="27" t="s">
        <v>5073</v>
      </c>
      <c r="M641" s="27" t="s">
        <v>4507</v>
      </c>
      <c r="N641" s="27" t="s">
        <v>6929</v>
      </c>
      <c r="O641" s="27" t="s">
        <v>6930</v>
      </c>
      <c r="P641" s="3">
        <v>41145</v>
      </c>
      <c r="Q641" s="27" t="s">
        <v>497</v>
      </c>
      <c r="R641" s="27" t="s">
        <v>11006</v>
      </c>
      <c r="S641" s="27" t="s">
        <v>11007</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7037</v>
      </c>
      <c r="I642" s="3">
        <v>41149</v>
      </c>
      <c r="J642" s="27" t="s">
        <v>4508</v>
      </c>
      <c r="K642" s="27" t="s">
        <v>4509</v>
      </c>
      <c r="L642" s="27" t="s">
        <v>5074</v>
      </c>
      <c r="M642" s="27" t="s">
        <v>4510</v>
      </c>
      <c r="N642" s="27" t="s">
        <v>7038</v>
      </c>
      <c r="O642" s="27" t="s">
        <v>5567</v>
      </c>
      <c r="P642" s="3">
        <v>41150</v>
      </c>
      <c r="Q642" s="27" t="s">
        <v>497</v>
      </c>
      <c r="R642" s="27" t="s">
        <v>11008</v>
      </c>
      <c r="S642" s="27" t="s">
        <v>11009</v>
      </c>
      <c r="T642" s="41" t="s">
        <v>4383</v>
      </c>
      <c r="U642" t="s">
        <v>15530</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6931</v>
      </c>
      <c r="I643" s="3">
        <v>41148</v>
      </c>
      <c r="J643" s="27" t="s">
        <v>4511</v>
      </c>
      <c r="K643" s="27" t="s">
        <v>4512</v>
      </c>
      <c r="L643" s="27" t="s">
        <v>5075</v>
      </c>
      <c r="M643" s="27" t="s">
        <v>4513</v>
      </c>
      <c r="N643" s="27" t="s">
        <v>7039</v>
      </c>
      <c r="O643" s="27" t="s">
        <v>7040</v>
      </c>
      <c r="P643" s="3">
        <v>41150</v>
      </c>
      <c r="Q643" s="27" t="s">
        <v>497</v>
      </c>
      <c r="R643" s="27" t="s">
        <v>11010</v>
      </c>
      <c r="S643" s="27" t="s">
        <v>11011</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7041</v>
      </c>
      <c r="I644" s="3">
        <v>41150</v>
      </c>
      <c r="J644" s="27" t="s">
        <v>4514</v>
      </c>
      <c r="K644" s="27" t="s">
        <v>4515</v>
      </c>
      <c r="L644" s="27" t="s">
        <v>5076</v>
      </c>
      <c r="M644" s="27" t="s">
        <v>4516</v>
      </c>
      <c r="N644" s="27" t="s">
        <v>7042</v>
      </c>
      <c r="O644" s="27" t="s">
        <v>7043</v>
      </c>
      <c r="P644" s="3">
        <v>41150</v>
      </c>
      <c r="Q644" s="27" t="s">
        <v>497</v>
      </c>
      <c r="R644" s="27" t="s">
        <v>11012</v>
      </c>
      <c r="S644" s="27" t="s">
        <v>11013</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7184</v>
      </c>
      <c r="I645" s="27" t="s">
        <v>497</v>
      </c>
      <c r="J645" s="27" t="s">
        <v>4517</v>
      </c>
      <c r="K645" s="27" t="s">
        <v>4518</v>
      </c>
      <c r="L645" s="27" t="s">
        <v>5077</v>
      </c>
      <c r="M645" s="27" t="s">
        <v>4519</v>
      </c>
      <c r="N645" s="27" t="s">
        <v>7185</v>
      </c>
      <c r="O645" s="27" t="s">
        <v>4091</v>
      </c>
      <c r="P645" s="3">
        <v>41151</v>
      </c>
      <c r="Q645" s="27" t="s">
        <v>497</v>
      </c>
      <c r="R645" s="27" t="s">
        <v>11014</v>
      </c>
      <c r="S645" s="27" t="s">
        <v>11015</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6109</v>
      </c>
      <c r="I646" s="3">
        <v>41127</v>
      </c>
      <c r="J646" s="27" t="s">
        <v>4520</v>
      </c>
      <c r="K646" s="27" t="s">
        <v>15273</v>
      </c>
      <c r="L646" s="27" t="s">
        <v>5078</v>
      </c>
      <c r="M646" s="27" t="s">
        <v>4521</v>
      </c>
      <c r="N646" s="27" t="s">
        <v>6218</v>
      </c>
      <c r="O646" s="27" t="s">
        <v>6098</v>
      </c>
      <c r="P646" s="3">
        <v>41127</v>
      </c>
      <c r="Q646" s="27" t="s">
        <v>497</v>
      </c>
      <c r="R646" s="27" t="s">
        <v>11016</v>
      </c>
      <c r="S646" s="27" t="s">
        <v>11017</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6932</v>
      </c>
      <c r="I647" s="3">
        <v>41146</v>
      </c>
      <c r="J647" s="27" t="s">
        <v>4522</v>
      </c>
      <c r="K647" s="27" t="s">
        <v>4523</v>
      </c>
      <c r="L647" s="27" t="s">
        <v>5079</v>
      </c>
      <c r="M647" s="27" t="s">
        <v>4524</v>
      </c>
      <c r="N647" s="27" t="s">
        <v>6933</v>
      </c>
      <c r="O647" s="27" t="s">
        <v>5453</v>
      </c>
      <c r="P647" s="3">
        <v>41148</v>
      </c>
      <c r="Q647" s="27" t="s">
        <v>497</v>
      </c>
      <c r="R647" s="27" t="s">
        <v>11018</v>
      </c>
      <c r="S647" s="27" t="s">
        <v>11019</v>
      </c>
      <c r="T647" s="41" t="s">
        <v>4383</v>
      </c>
      <c r="U647" t="s">
        <v>15531</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6390</v>
      </c>
      <c r="I648" s="3">
        <v>41131</v>
      </c>
      <c r="J648" s="27" t="s">
        <v>4525</v>
      </c>
      <c r="K648" s="27" t="s">
        <v>4526</v>
      </c>
      <c r="L648" s="27" t="s">
        <v>5080</v>
      </c>
      <c r="M648" s="27" t="s">
        <v>4527</v>
      </c>
      <c r="N648" s="27" t="s">
        <v>6391</v>
      </c>
      <c r="O648" s="27" t="s">
        <v>4091</v>
      </c>
      <c r="P648" s="3">
        <v>41134</v>
      </c>
      <c r="Q648" s="27" t="s">
        <v>497</v>
      </c>
      <c r="R648" s="27" t="s">
        <v>11020</v>
      </c>
      <c r="S648" s="27" t="s">
        <v>11021</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6219</v>
      </c>
      <c r="I649" s="3">
        <v>41128</v>
      </c>
      <c r="J649" s="27" t="s">
        <v>4528</v>
      </c>
      <c r="K649" s="27" t="s">
        <v>15274</v>
      </c>
      <c r="L649" s="27" t="s">
        <v>5081</v>
      </c>
      <c r="M649" s="27" t="s">
        <v>4529</v>
      </c>
      <c r="N649" s="27" t="s">
        <v>6220</v>
      </c>
      <c r="O649" s="27" t="s">
        <v>6221</v>
      </c>
      <c r="P649" s="3">
        <v>41128</v>
      </c>
      <c r="Q649" s="27" t="s">
        <v>497</v>
      </c>
      <c r="R649" s="27" t="s">
        <v>11022</v>
      </c>
      <c r="S649" s="27" t="s">
        <v>11023</v>
      </c>
      <c r="T649" s="41" t="s">
        <v>4383</v>
      </c>
      <c r="U649" t="s">
        <v>15532</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6934</v>
      </c>
      <c r="I650" s="3">
        <v>41148</v>
      </c>
      <c r="J650" s="27" t="s">
        <v>6110</v>
      </c>
      <c r="K650" s="27" t="s">
        <v>6111</v>
      </c>
      <c r="L650" s="27" t="s">
        <v>5081</v>
      </c>
      <c r="M650" s="27" t="s">
        <v>6112</v>
      </c>
      <c r="N650" s="27" t="s">
        <v>7044</v>
      </c>
      <c r="O650" s="27" t="s">
        <v>4091</v>
      </c>
      <c r="P650" s="3">
        <v>41149</v>
      </c>
      <c r="Q650" s="27" t="s">
        <v>497</v>
      </c>
      <c r="R650" s="27" t="s">
        <v>11024</v>
      </c>
      <c r="S650" s="27" t="s">
        <v>11025</v>
      </c>
      <c r="T650" s="41" t="s">
        <v>4383</v>
      </c>
      <c r="U650" t="s">
        <v>15509</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6113</v>
      </c>
      <c r="K651" s="27" t="s">
        <v>6935</v>
      </c>
      <c r="L651" s="27" t="s">
        <v>5081</v>
      </c>
      <c r="M651" s="27" t="s">
        <v>6114</v>
      </c>
      <c r="N651" s="27" t="s">
        <v>497</v>
      </c>
      <c r="O651" s="27" t="s">
        <v>497</v>
      </c>
      <c r="P651" s="27" t="s">
        <v>497</v>
      </c>
      <c r="Q651" s="41" t="s">
        <v>7262</v>
      </c>
      <c r="R651" s="27" t="s">
        <v>497</v>
      </c>
      <c r="S651" s="27" t="s">
        <v>11026</v>
      </c>
      <c r="T651" t="s">
        <v>15383</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6936</v>
      </c>
      <c r="I652" s="3">
        <v>41142</v>
      </c>
      <c r="J652" s="27" t="s">
        <v>4530</v>
      </c>
      <c r="K652" s="27" t="s">
        <v>4531</v>
      </c>
      <c r="L652" s="27" t="s">
        <v>5082</v>
      </c>
      <c r="M652" s="27" t="s">
        <v>4532</v>
      </c>
      <c r="N652" s="27" t="s">
        <v>6937</v>
      </c>
      <c r="O652" s="27" t="s">
        <v>6938</v>
      </c>
      <c r="P652" s="3">
        <v>41148</v>
      </c>
      <c r="Q652" s="27" t="s">
        <v>497</v>
      </c>
      <c r="R652" s="27" t="s">
        <v>11027</v>
      </c>
      <c r="S652" s="27" t="s">
        <v>5082</v>
      </c>
      <c r="T652" s="41" t="s">
        <v>4383</v>
      </c>
      <c r="U652" t="s">
        <v>15509</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7045</v>
      </c>
      <c r="I653" s="3">
        <v>41150</v>
      </c>
      <c r="J653" s="27" t="s">
        <v>6115</v>
      </c>
      <c r="K653" s="27" t="s">
        <v>6116</v>
      </c>
      <c r="L653" s="27" t="s">
        <v>5083</v>
      </c>
      <c r="M653" s="27" t="s">
        <v>6117</v>
      </c>
      <c r="N653" s="27" t="s">
        <v>7046</v>
      </c>
      <c r="O653" s="27" t="s">
        <v>4107</v>
      </c>
      <c r="P653" s="3">
        <v>41150</v>
      </c>
      <c r="Q653" s="27" t="s">
        <v>497</v>
      </c>
      <c r="R653" s="27" t="s">
        <v>11028</v>
      </c>
      <c r="S653" s="27" t="s">
        <v>11029</v>
      </c>
      <c r="T653" s="41" t="s">
        <v>4383</v>
      </c>
      <c r="U653" t="s">
        <v>15533</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6392</v>
      </c>
      <c r="I654" s="3">
        <v>41131</v>
      </c>
      <c r="J654" s="27" t="s">
        <v>6118</v>
      </c>
      <c r="K654" s="27" t="s">
        <v>7245</v>
      </c>
      <c r="L654" s="27" t="s">
        <v>5083</v>
      </c>
      <c r="M654" s="27" t="s">
        <v>6119</v>
      </c>
      <c r="N654" s="27" t="s">
        <v>6393</v>
      </c>
      <c r="O654" s="27" t="s">
        <v>4090</v>
      </c>
      <c r="P654" s="3">
        <v>41134</v>
      </c>
      <c r="Q654" s="27" t="s">
        <v>497</v>
      </c>
      <c r="R654" s="27" t="s">
        <v>11030</v>
      </c>
      <c r="S654" s="27" t="s">
        <v>11031</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6394</v>
      </c>
      <c r="I655" s="3">
        <v>41131</v>
      </c>
      <c r="J655" s="27" t="s">
        <v>4533</v>
      </c>
      <c r="K655" s="27" t="s">
        <v>15275</v>
      </c>
      <c r="L655" s="27" t="s">
        <v>5084</v>
      </c>
      <c r="M655" s="27" t="s">
        <v>4534</v>
      </c>
      <c r="N655" s="27" t="s">
        <v>6395</v>
      </c>
      <c r="O655" s="27" t="s">
        <v>6396</v>
      </c>
      <c r="P655" s="3">
        <v>41134</v>
      </c>
      <c r="Q655" s="27" t="s">
        <v>497</v>
      </c>
      <c r="R655" s="27" t="s">
        <v>11032</v>
      </c>
      <c r="S655" s="27" t="s">
        <v>11033</v>
      </c>
      <c r="T655" s="41" t="s">
        <v>4383</v>
      </c>
      <c r="U655" t="s">
        <v>15525</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7047</v>
      </c>
      <c r="I656" s="3">
        <v>41148</v>
      </c>
      <c r="J656" s="27" t="s">
        <v>15276</v>
      </c>
      <c r="K656" s="27" t="s">
        <v>4544</v>
      </c>
      <c r="L656" s="27" t="s">
        <v>5085</v>
      </c>
      <c r="M656" s="27" t="s">
        <v>4545</v>
      </c>
      <c r="N656" s="27" t="s">
        <v>7186</v>
      </c>
      <c r="O656" s="27" t="s">
        <v>4090</v>
      </c>
      <c r="P656" s="3">
        <v>41151</v>
      </c>
      <c r="Q656" s="27" t="s">
        <v>15277</v>
      </c>
      <c r="R656" s="27" t="s">
        <v>11034</v>
      </c>
      <c r="S656" s="27" t="s">
        <v>11035</v>
      </c>
      <c r="T656" s="41" t="s">
        <v>15383</v>
      </c>
      <c r="U656" t="s">
        <v>15493</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6939</v>
      </c>
      <c r="I657" s="3">
        <v>41148</v>
      </c>
      <c r="J657" s="27" t="s">
        <v>15278</v>
      </c>
      <c r="K657" s="27" t="s">
        <v>15279</v>
      </c>
      <c r="L657" s="27" t="s">
        <v>5086</v>
      </c>
      <c r="M657" s="27" t="s">
        <v>4546</v>
      </c>
      <c r="N657" s="27" t="s">
        <v>6940</v>
      </c>
      <c r="O657" s="27" t="s">
        <v>4107</v>
      </c>
      <c r="P657" s="3">
        <v>41151</v>
      </c>
      <c r="Q657" s="27" t="s">
        <v>497</v>
      </c>
      <c r="R657" s="27" t="s">
        <v>11036</v>
      </c>
      <c r="S657" s="27" t="s">
        <v>11037</v>
      </c>
      <c r="T657" s="41" t="s">
        <v>4383</v>
      </c>
      <c r="U657" t="s">
        <v>15431</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11038</v>
      </c>
      <c r="S658" s="27" t="s">
        <v>11039</v>
      </c>
      <c r="T658" s="41" t="s">
        <v>4383</v>
      </c>
      <c r="U658" t="s">
        <v>15534</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9324</v>
      </c>
      <c r="I659" s="3">
        <v>41204</v>
      </c>
      <c r="J659" s="27" t="s">
        <v>8858</v>
      </c>
      <c r="K659" s="27" t="s">
        <v>8859</v>
      </c>
      <c r="L659" s="27" t="s">
        <v>5573</v>
      </c>
      <c r="M659" s="27" t="s">
        <v>5161</v>
      </c>
      <c r="N659" s="27" t="s">
        <v>9372</v>
      </c>
      <c r="O659" s="27" t="s">
        <v>8423</v>
      </c>
      <c r="P659" s="3">
        <v>41208</v>
      </c>
      <c r="Q659" s="41" t="s">
        <v>14125</v>
      </c>
      <c r="R659" s="27" t="s">
        <v>11040</v>
      </c>
      <c r="S659" s="27" t="s">
        <v>11041</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11042</v>
      </c>
      <c r="I660" s="3">
        <v>41207</v>
      </c>
      <c r="J660" s="27" t="s">
        <v>5162</v>
      </c>
      <c r="K660" s="27" t="s">
        <v>5163</v>
      </c>
      <c r="L660" s="27">
        <v>39800000</v>
      </c>
      <c r="M660" s="27" t="s">
        <v>5164</v>
      </c>
      <c r="N660" s="27" t="s">
        <v>9325</v>
      </c>
      <c r="O660" s="27" t="s">
        <v>8253</v>
      </c>
      <c r="P660" s="3">
        <v>41207</v>
      </c>
      <c r="Q660" s="27" t="s">
        <v>497</v>
      </c>
      <c r="R660" s="27" t="s">
        <v>11043</v>
      </c>
      <c r="S660" s="27" t="s">
        <v>11044</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9059</v>
      </c>
      <c r="I661" s="3">
        <v>41169</v>
      </c>
      <c r="J661" s="27" t="s">
        <v>5165</v>
      </c>
      <c r="K661" s="27" t="s">
        <v>5166</v>
      </c>
      <c r="L661" s="27">
        <v>39800000</v>
      </c>
      <c r="M661" s="27" t="s">
        <v>5167</v>
      </c>
      <c r="N661" s="27" t="s">
        <v>9432</v>
      </c>
      <c r="O661" s="27" t="s">
        <v>8423</v>
      </c>
      <c r="P661" s="3">
        <v>41213</v>
      </c>
      <c r="Q661" s="27" t="s">
        <v>497</v>
      </c>
      <c r="R661" s="27" t="s">
        <v>11045</v>
      </c>
      <c r="S661" s="27" t="s">
        <v>11046</v>
      </c>
      <c r="T661" s="41" t="s">
        <v>15383</v>
      </c>
      <c r="U661" t="s">
        <v>15475</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6222</v>
      </c>
      <c r="I662" s="3">
        <v>41127</v>
      </c>
      <c r="J662" s="27" t="s">
        <v>5168</v>
      </c>
      <c r="K662" s="27" t="s">
        <v>5169</v>
      </c>
      <c r="L662" s="27">
        <v>35138000</v>
      </c>
      <c r="M662" s="27" t="s">
        <v>5170</v>
      </c>
      <c r="N662" s="27" t="s">
        <v>6223</v>
      </c>
      <c r="O662" s="27" t="s">
        <v>5341</v>
      </c>
      <c r="P662" s="3">
        <v>41128</v>
      </c>
      <c r="Q662" s="27" t="s">
        <v>497</v>
      </c>
      <c r="R662" s="27" t="s">
        <v>11047</v>
      </c>
      <c r="S662" s="27" t="s">
        <v>11048</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6397</v>
      </c>
      <c r="I663" s="3">
        <v>41130</v>
      </c>
      <c r="J663" s="27" t="s">
        <v>5171</v>
      </c>
      <c r="K663" s="27" t="s">
        <v>15755</v>
      </c>
      <c r="L663" s="27" t="s">
        <v>15536</v>
      </c>
      <c r="M663" s="27" t="s">
        <v>5170</v>
      </c>
      <c r="N663" s="27" t="s">
        <v>6398</v>
      </c>
      <c r="O663" s="27" t="s">
        <v>2308</v>
      </c>
      <c r="P663" s="3">
        <v>41130</v>
      </c>
      <c r="Q663" s="27" t="s">
        <v>497</v>
      </c>
      <c r="R663" s="27" t="s">
        <v>11049</v>
      </c>
      <c r="S663" s="27" t="s">
        <v>11050</v>
      </c>
      <c r="T663" s="41" t="s">
        <v>4383</v>
      </c>
      <c r="U663" t="s">
        <v>15404</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6224</v>
      </c>
      <c r="I664" s="3">
        <v>41128</v>
      </c>
      <c r="J664" s="27" t="s">
        <v>5172</v>
      </c>
      <c r="K664" s="27" t="s">
        <v>15535</v>
      </c>
      <c r="L664" s="27" t="s">
        <v>15536</v>
      </c>
      <c r="M664" s="27" t="s">
        <v>5170</v>
      </c>
      <c r="N664" s="27" t="s">
        <v>6225</v>
      </c>
      <c r="O664" s="27" t="s">
        <v>2115</v>
      </c>
      <c r="P664" s="3">
        <v>41128</v>
      </c>
      <c r="Q664" s="27" t="s">
        <v>497</v>
      </c>
      <c r="R664" s="27" t="s">
        <v>11051</v>
      </c>
      <c r="S664" s="27" t="s">
        <v>11052</v>
      </c>
      <c r="T664" s="41" t="s">
        <v>4383</v>
      </c>
      <c r="U664" t="s">
        <v>5455</v>
      </c>
      <c r="V664" s="3">
        <v>18</v>
      </c>
      <c r="W664">
        <v>58</v>
      </c>
      <c r="X664">
        <v>55</v>
      </c>
      <c r="Y664">
        <v>41</v>
      </c>
      <c r="Z664">
        <v>58</v>
      </c>
      <c r="AA664">
        <v>59</v>
      </c>
    </row>
    <row r="665" spans="1:27" ht="18" customHeight="1">
      <c r="A665" s="27" t="s">
        <v>8576</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11053</v>
      </c>
      <c r="T665" s="41" t="s">
        <v>15383</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9433</v>
      </c>
      <c r="I666" s="3">
        <v>41162</v>
      </c>
      <c r="J666" s="27" t="s">
        <v>5173</v>
      </c>
      <c r="K666" s="27" t="s">
        <v>5574</v>
      </c>
      <c r="L666" s="27" t="s">
        <v>4831</v>
      </c>
      <c r="M666" s="27" t="s">
        <v>5174</v>
      </c>
      <c r="N666" s="27" t="s">
        <v>9594</v>
      </c>
      <c r="O666" s="27" t="s">
        <v>6543</v>
      </c>
      <c r="P666" s="3">
        <v>41222</v>
      </c>
      <c r="Q666" s="41" t="s">
        <v>5575</v>
      </c>
      <c r="R666" s="27" t="s">
        <v>11054</v>
      </c>
      <c r="S666" s="27" t="s">
        <v>11055</v>
      </c>
      <c r="T666" t="s">
        <v>15383</v>
      </c>
      <c r="U666" t="s">
        <v>15443</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6226</v>
      </c>
      <c r="I667" s="3">
        <v>41129</v>
      </c>
      <c r="J667" s="27" t="s">
        <v>5173</v>
      </c>
      <c r="K667" s="27" t="s">
        <v>5175</v>
      </c>
      <c r="L667" s="27" t="s">
        <v>4831</v>
      </c>
      <c r="M667" s="27" t="s">
        <v>5174</v>
      </c>
      <c r="N667" s="27" t="s">
        <v>6227</v>
      </c>
      <c r="O667" s="27" t="s">
        <v>683</v>
      </c>
      <c r="P667" s="3">
        <v>41134</v>
      </c>
      <c r="Q667" s="27" t="s">
        <v>497</v>
      </c>
      <c r="R667" s="27" t="s">
        <v>11056</v>
      </c>
      <c r="S667" s="27" t="s">
        <v>11057</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6399</v>
      </c>
      <c r="I668" s="3">
        <v>41130</v>
      </c>
      <c r="J668" s="27" t="s">
        <v>5173</v>
      </c>
      <c r="K668" s="27" t="s">
        <v>9434</v>
      </c>
      <c r="L668" s="27" t="s">
        <v>4831</v>
      </c>
      <c r="M668" s="27" t="s">
        <v>5176</v>
      </c>
      <c r="N668" s="27" t="s">
        <v>9435</v>
      </c>
      <c r="O668" s="27" t="s">
        <v>9415</v>
      </c>
      <c r="P668" s="3">
        <v>41221</v>
      </c>
      <c r="Q668" s="41" t="s">
        <v>7246</v>
      </c>
      <c r="R668" s="27" t="s">
        <v>11058</v>
      </c>
      <c r="S668" s="27" t="s">
        <v>11059</v>
      </c>
      <c r="T668" t="s">
        <v>4383</v>
      </c>
      <c r="U668" t="s">
        <v>15523</v>
      </c>
      <c r="V668" s="3">
        <v>21</v>
      </c>
      <c r="W668">
        <v>17</v>
      </c>
      <c r="X668">
        <v>8</v>
      </c>
      <c r="Y668">
        <v>43</v>
      </c>
      <c r="Z668">
        <v>49</v>
      </c>
      <c r="AA668">
        <v>41</v>
      </c>
    </row>
    <row r="669" spans="1:27" ht="18" customHeight="1">
      <c r="A669" s="27">
        <v>3856</v>
      </c>
      <c r="B669" s="27">
        <v>3856</v>
      </c>
      <c r="C669" s="3">
        <v>41094</v>
      </c>
      <c r="D669" s="3">
        <v>41257</v>
      </c>
      <c r="E669" s="27" t="s">
        <v>1495</v>
      </c>
      <c r="F669" s="27" t="s">
        <v>1432</v>
      </c>
      <c r="G669" s="27" t="s">
        <v>2299</v>
      </c>
      <c r="H669" s="27" t="s">
        <v>497</v>
      </c>
      <c r="I669" s="27">
        <v>41344</v>
      </c>
      <c r="J669" s="27" t="s">
        <v>5173</v>
      </c>
      <c r="K669" s="27" t="s">
        <v>5177</v>
      </c>
      <c r="L669" s="27" t="s">
        <v>4831</v>
      </c>
      <c r="M669" s="27" t="s">
        <v>5178</v>
      </c>
      <c r="N669" s="27" t="s">
        <v>497</v>
      </c>
      <c r="O669" s="27" t="s">
        <v>497</v>
      </c>
      <c r="P669" s="27" t="s">
        <v>497</v>
      </c>
      <c r="Q669" s="41" t="s">
        <v>13231</v>
      </c>
      <c r="R669" s="27" t="s">
        <v>497</v>
      </c>
      <c r="S669" s="27" t="s">
        <v>11060</v>
      </c>
      <c r="T669" t="s">
        <v>15383</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6400</v>
      </c>
      <c r="I670" s="3">
        <v>41131</v>
      </c>
      <c r="J670" s="27" t="s">
        <v>5173</v>
      </c>
      <c r="K670" s="27" t="s">
        <v>5179</v>
      </c>
      <c r="L670" s="27" t="s">
        <v>4831</v>
      </c>
      <c r="M670" s="27" t="s">
        <v>5180</v>
      </c>
      <c r="N670" s="27" t="s">
        <v>6401</v>
      </c>
      <c r="O670" s="27" t="s">
        <v>6336</v>
      </c>
      <c r="P670" s="3">
        <v>41131</v>
      </c>
      <c r="Q670" s="41" t="s">
        <v>497</v>
      </c>
      <c r="R670" s="27" t="s">
        <v>11061</v>
      </c>
      <c r="S670" s="27" t="s">
        <v>11062</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6228</v>
      </c>
      <c r="I671" s="3">
        <v>41129</v>
      </c>
      <c r="J671" s="27" t="s">
        <v>5173</v>
      </c>
      <c r="K671" s="27" t="s">
        <v>5181</v>
      </c>
      <c r="L671" s="27" t="s">
        <v>4831</v>
      </c>
      <c r="M671" s="27" t="s">
        <v>5182</v>
      </c>
      <c r="N671" s="27" t="s">
        <v>6229</v>
      </c>
      <c r="O671" s="27" t="s">
        <v>1560</v>
      </c>
      <c r="P671" s="3">
        <v>41131</v>
      </c>
      <c r="Q671" s="41" t="s">
        <v>497</v>
      </c>
      <c r="R671" s="27" t="s">
        <v>11063</v>
      </c>
      <c r="S671" s="27" t="s">
        <v>11064</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8264</v>
      </c>
      <c r="I672" s="3">
        <v>41162</v>
      </c>
      <c r="J672" s="27" t="s">
        <v>5183</v>
      </c>
      <c r="K672" s="27" t="s">
        <v>5184</v>
      </c>
      <c r="L672" s="27" t="s">
        <v>4777</v>
      </c>
      <c r="M672" s="27" t="s">
        <v>5185</v>
      </c>
      <c r="N672" s="27" t="s">
        <v>9436</v>
      </c>
      <c r="O672" s="27" t="s">
        <v>8422</v>
      </c>
      <c r="P672" s="3">
        <v>41213</v>
      </c>
      <c r="Q672" s="41" t="s">
        <v>497</v>
      </c>
      <c r="R672" s="27" t="s">
        <v>11065</v>
      </c>
      <c r="S672" s="27" t="s">
        <v>11066</v>
      </c>
      <c r="T672" s="41" t="s">
        <v>4383</v>
      </c>
      <c r="U672" t="s">
        <v>15523</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8265</v>
      </c>
      <c r="I673" s="3">
        <v>41162</v>
      </c>
      <c r="J673" s="27" t="s">
        <v>5183</v>
      </c>
      <c r="K673" s="27" t="s">
        <v>6230</v>
      </c>
      <c r="L673" s="27" t="s">
        <v>4777</v>
      </c>
      <c r="M673" s="27" t="s">
        <v>6231</v>
      </c>
      <c r="N673" s="27" t="s">
        <v>8266</v>
      </c>
      <c r="O673" s="27" t="s">
        <v>8251</v>
      </c>
      <c r="P673" s="3">
        <v>41178</v>
      </c>
      <c r="Q673" s="41" t="s">
        <v>6232</v>
      </c>
      <c r="R673" s="27" t="s">
        <v>11067</v>
      </c>
      <c r="S673" s="27" t="s">
        <v>11068</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5958</v>
      </c>
      <c r="I674" s="3">
        <v>41122</v>
      </c>
      <c r="J674" s="27" t="s">
        <v>5186</v>
      </c>
      <c r="K674" s="27" t="s">
        <v>5187</v>
      </c>
      <c r="L674" s="27">
        <v>37940000</v>
      </c>
      <c r="M674" s="27" t="s">
        <v>5188</v>
      </c>
      <c r="N674" s="27" t="s">
        <v>6120</v>
      </c>
      <c r="O674" s="27" t="s">
        <v>2577</v>
      </c>
      <c r="P674" s="3">
        <v>41123</v>
      </c>
      <c r="Q674" s="41" t="s">
        <v>497</v>
      </c>
      <c r="R674" s="27" t="s">
        <v>11069</v>
      </c>
      <c r="S674" s="27" t="s">
        <v>11070</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6121</v>
      </c>
      <c r="I675" s="3">
        <v>41121</v>
      </c>
      <c r="J675" s="27" t="s">
        <v>5189</v>
      </c>
      <c r="K675" s="27" t="s">
        <v>5190</v>
      </c>
      <c r="L675" s="27">
        <v>37940000</v>
      </c>
      <c r="M675" s="27" t="s">
        <v>5191</v>
      </c>
      <c r="N675" s="27" t="s">
        <v>6122</v>
      </c>
      <c r="O675" s="27" t="s">
        <v>1468</v>
      </c>
      <c r="P675" s="3">
        <v>41123</v>
      </c>
      <c r="Q675" s="41" t="s">
        <v>497</v>
      </c>
      <c r="R675" s="27" t="s">
        <v>11071</v>
      </c>
      <c r="S675" s="27" t="s">
        <v>11072</v>
      </c>
      <c r="T675" s="41" t="s">
        <v>4383</v>
      </c>
      <c r="U675" t="s">
        <v>15537</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6123</v>
      </c>
      <c r="I676" s="3">
        <v>41123</v>
      </c>
      <c r="J676" s="27" t="s">
        <v>5192</v>
      </c>
      <c r="K676" s="27" t="s">
        <v>5193</v>
      </c>
      <c r="L676" s="27">
        <v>37940000</v>
      </c>
      <c r="M676" s="27">
        <v>3535231089</v>
      </c>
      <c r="N676" s="27" t="s">
        <v>6124</v>
      </c>
      <c r="O676" s="27" t="s">
        <v>1468</v>
      </c>
      <c r="P676" s="3">
        <v>41123</v>
      </c>
      <c r="Q676" s="41" t="s">
        <v>497</v>
      </c>
      <c r="R676" s="27" t="s">
        <v>11073</v>
      </c>
      <c r="S676" s="27" t="s">
        <v>11074</v>
      </c>
      <c r="T676" s="41" t="s">
        <v>4383</v>
      </c>
      <c r="U676" t="s">
        <v>15538</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6125</v>
      </c>
      <c r="I677" s="3">
        <v>41128</v>
      </c>
      <c r="J677" s="27" t="s">
        <v>5194</v>
      </c>
      <c r="K677" s="27" t="s">
        <v>5195</v>
      </c>
      <c r="L677" s="27">
        <v>37940000</v>
      </c>
      <c r="M677" s="27" t="s">
        <v>5196</v>
      </c>
      <c r="N677" s="27" t="s">
        <v>6233</v>
      </c>
      <c r="O677" s="27" t="s">
        <v>5283</v>
      </c>
      <c r="P677" s="3">
        <v>41128</v>
      </c>
      <c r="Q677" s="41" t="s">
        <v>497</v>
      </c>
      <c r="R677" s="27" t="s">
        <v>11075</v>
      </c>
      <c r="S677" s="27" t="s">
        <v>11076</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6126</v>
      </c>
      <c r="I678" s="3">
        <v>41123</v>
      </c>
      <c r="J678" s="27" t="s">
        <v>5197</v>
      </c>
      <c r="K678" s="27" t="s">
        <v>5198</v>
      </c>
      <c r="L678" s="27">
        <v>37940000</v>
      </c>
      <c r="M678" s="27" t="s">
        <v>5199</v>
      </c>
      <c r="N678" s="27" t="s">
        <v>6127</v>
      </c>
      <c r="O678" s="27" t="s">
        <v>5283</v>
      </c>
      <c r="P678" s="3">
        <v>41124</v>
      </c>
      <c r="Q678" s="41" t="s">
        <v>497</v>
      </c>
      <c r="R678" s="27" t="s">
        <v>11077</v>
      </c>
      <c r="S678" s="27" t="s">
        <v>11078</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6128</v>
      </c>
      <c r="I679" s="3">
        <v>41124</v>
      </c>
      <c r="J679" s="27" t="s">
        <v>5200</v>
      </c>
      <c r="K679" s="27" t="s">
        <v>5201</v>
      </c>
      <c r="L679" s="27">
        <v>37940000</v>
      </c>
      <c r="M679" s="27" t="s">
        <v>5202</v>
      </c>
      <c r="N679" s="27" t="s">
        <v>6129</v>
      </c>
      <c r="O679" s="27" t="s">
        <v>6130</v>
      </c>
      <c r="P679" s="3">
        <v>41124</v>
      </c>
      <c r="Q679" s="41" t="s">
        <v>497</v>
      </c>
      <c r="R679" s="27" t="s">
        <v>11079</v>
      </c>
      <c r="S679" s="27" t="s">
        <v>11080</v>
      </c>
      <c r="T679" s="41" t="s">
        <v>4383</v>
      </c>
      <c r="U679" t="s">
        <v>15539</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6234</v>
      </c>
      <c r="I680" s="3">
        <v>41129</v>
      </c>
      <c r="J680" s="27" t="s">
        <v>5203</v>
      </c>
      <c r="K680" s="27" t="s">
        <v>5204</v>
      </c>
      <c r="L680" s="27">
        <v>37940000</v>
      </c>
      <c r="M680" s="27" t="s">
        <v>5205</v>
      </c>
      <c r="N680" s="27" t="s">
        <v>6235</v>
      </c>
      <c r="O680" s="27" t="s">
        <v>5283</v>
      </c>
      <c r="P680" s="3">
        <v>41129</v>
      </c>
      <c r="Q680" s="41" t="s">
        <v>497</v>
      </c>
      <c r="R680" s="27" t="s">
        <v>11081</v>
      </c>
      <c r="S680" s="27" t="s">
        <v>11082</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6402</v>
      </c>
      <c r="I681" s="3">
        <v>41131</v>
      </c>
      <c r="J681" s="27" t="s">
        <v>5206</v>
      </c>
      <c r="K681" s="27" t="s">
        <v>5206</v>
      </c>
      <c r="L681" s="27">
        <v>37940000</v>
      </c>
      <c r="M681" s="27" t="s">
        <v>5207</v>
      </c>
      <c r="N681" s="27" t="s">
        <v>6403</v>
      </c>
      <c r="O681" s="27" t="s">
        <v>5283</v>
      </c>
      <c r="P681" s="3">
        <v>41131</v>
      </c>
      <c r="Q681" s="41" t="s">
        <v>497</v>
      </c>
      <c r="R681" s="27" t="s">
        <v>11083</v>
      </c>
      <c r="S681" s="27" t="s">
        <v>11084</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9735</v>
      </c>
      <c r="I682" s="3">
        <v>41148</v>
      </c>
      <c r="J682" s="27" t="s">
        <v>5208</v>
      </c>
      <c r="K682" s="27" t="s">
        <v>5209</v>
      </c>
      <c r="L682" s="27" t="s">
        <v>5210</v>
      </c>
      <c r="M682" s="27" t="s">
        <v>5211</v>
      </c>
      <c r="N682" s="27" t="s">
        <v>9736</v>
      </c>
      <c r="O682" s="27" t="s">
        <v>5692</v>
      </c>
      <c r="P682" s="3">
        <v>41234</v>
      </c>
      <c r="Q682" s="41" t="s">
        <v>497</v>
      </c>
      <c r="R682" s="27" t="s">
        <v>11085</v>
      </c>
      <c r="S682" s="27" t="s">
        <v>11086</v>
      </c>
      <c r="T682" s="41" t="s">
        <v>4383</v>
      </c>
      <c r="U682" t="s">
        <v>15413</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9737</v>
      </c>
      <c r="I683" s="3">
        <v>41169</v>
      </c>
      <c r="J683" s="27" t="s">
        <v>5212</v>
      </c>
      <c r="K683" s="27" t="s">
        <v>5213</v>
      </c>
      <c r="L683" s="27" t="s">
        <v>5210</v>
      </c>
      <c r="M683" s="27" t="s">
        <v>5214</v>
      </c>
      <c r="N683" s="27" t="s">
        <v>9738</v>
      </c>
      <c r="O683" s="27" t="s">
        <v>6640</v>
      </c>
      <c r="P683" s="3">
        <v>41235</v>
      </c>
      <c r="Q683" s="41" t="s">
        <v>497</v>
      </c>
      <c r="R683" s="27" t="s">
        <v>11087</v>
      </c>
      <c r="S683" s="27" t="s">
        <v>11088</v>
      </c>
      <c r="T683" s="41" t="s">
        <v>15383</v>
      </c>
      <c r="U683" t="s">
        <v>15475</v>
      </c>
      <c r="V683" s="3">
        <v>22</v>
      </c>
      <c r="W683">
        <v>4</v>
      </c>
      <c r="X683">
        <v>2</v>
      </c>
      <c r="Y683">
        <v>45</v>
      </c>
      <c r="Z683">
        <v>32</v>
      </c>
      <c r="AA683">
        <v>28</v>
      </c>
    </row>
    <row r="684" spans="1:27" ht="18" customHeight="1">
      <c r="A684" s="27">
        <v>3872</v>
      </c>
      <c r="B684" s="27">
        <v>3872</v>
      </c>
      <c r="C684" s="3">
        <v>41094</v>
      </c>
      <c r="D684" s="3">
        <v>41291</v>
      </c>
      <c r="E684" s="27" t="s">
        <v>1431</v>
      </c>
      <c r="F684" s="27" t="s">
        <v>14621</v>
      </c>
      <c r="G684" s="27" t="s">
        <v>2630</v>
      </c>
      <c r="H684" s="27" t="s">
        <v>14622</v>
      </c>
      <c r="I684" s="3">
        <v>41236</v>
      </c>
      <c r="J684" s="27" t="s">
        <v>5215</v>
      </c>
      <c r="K684" s="27" t="s">
        <v>9326</v>
      </c>
      <c r="L684" s="27" t="s">
        <v>4887</v>
      </c>
      <c r="M684" s="27" t="s">
        <v>13232</v>
      </c>
      <c r="N684" s="27" t="s">
        <v>14623</v>
      </c>
      <c r="O684" s="27" t="s">
        <v>12506</v>
      </c>
      <c r="P684" s="27">
        <v>41291</v>
      </c>
      <c r="Q684" s="41" t="s">
        <v>14126</v>
      </c>
      <c r="R684" s="27" t="s">
        <v>14624</v>
      </c>
      <c r="S684" s="27" t="s">
        <v>11089</v>
      </c>
      <c r="T684" t="s">
        <v>4383</v>
      </c>
      <c r="U684" s="41" t="s">
        <v>15426</v>
      </c>
      <c r="V684" s="3">
        <v>21</v>
      </c>
      <c r="W684">
        <v>10</v>
      </c>
      <c r="X684">
        <v>42</v>
      </c>
      <c r="Y684">
        <v>44</v>
      </c>
      <c r="Z684">
        <v>55</v>
      </c>
      <c r="AA684">
        <v>73</v>
      </c>
    </row>
    <row r="685" spans="1:27" ht="18" customHeight="1">
      <c r="A685" s="27">
        <v>3873</v>
      </c>
      <c r="B685" s="27">
        <v>3873</v>
      </c>
      <c r="C685" s="3">
        <v>41094</v>
      </c>
      <c r="D685" s="3">
        <v>41139</v>
      </c>
      <c r="E685" s="27" t="s">
        <v>1431</v>
      </c>
      <c r="F685" s="27" t="s">
        <v>14621</v>
      </c>
      <c r="G685" s="27" t="s">
        <v>178</v>
      </c>
      <c r="H685" s="27" t="s">
        <v>15080</v>
      </c>
      <c r="I685" s="3">
        <v>41176</v>
      </c>
      <c r="J685" s="27" t="s">
        <v>5216</v>
      </c>
      <c r="K685" s="27" t="s">
        <v>7588</v>
      </c>
      <c r="L685" s="27" t="s">
        <v>5217</v>
      </c>
      <c r="M685" s="27" t="s">
        <v>5218</v>
      </c>
      <c r="N685" s="27" t="s">
        <v>15081</v>
      </c>
      <c r="O685" s="27" t="s">
        <v>5453</v>
      </c>
      <c r="P685" s="27">
        <v>41297</v>
      </c>
      <c r="Q685" s="41" t="s">
        <v>497</v>
      </c>
      <c r="R685" s="27" t="s">
        <v>15082</v>
      </c>
      <c r="S685" s="27" t="s">
        <v>11090</v>
      </c>
      <c r="T685" s="41" t="s">
        <v>15383</v>
      </c>
      <c r="U685" s="41" t="s">
        <v>15402</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6236</v>
      </c>
      <c r="I686" s="3">
        <v>41128</v>
      </c>
      <c r="J686" s="27" t="s">
        <v>5219</v>
      </c>
      <c r="K686" s="27" t="s">
        <v>5220</v>
      </c>
      <c r="L686" s="27" t="s">
        <v>4932</v>
      </c>
      <c r="M686" s="27" t="s">
        <v>5221</v>
      </c>
      <c r="N686" s="27" t="s">
        <v>6237</v>
      </c>
      <c r="O686" s="27" t="s">
        <v>1560</v>
      </c>
      <c r="P686" s="3">
        <v>41128</v>
      </c>
      <c r="Q686" s="41" t="s">
        <v>497</v>
      </c>
      <c r="R686" s="27" t="s">
        <v>11091</v>
      </c>
      <c r="S686" s="27" t="s">
        <v>11092</v>
      </c>
      <c r="T686" s="41" t="s">
        <v>4383</v>
      </c>
      <c r="U686" t="s">
        <v>15408</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6131</v>
      </c>
      <c r="I687" s="3">
        <v>41124</v>
      </c>
      <c r="J687" s="27" t="s">
        <v>5222</v>
      </c>
      <c r="K687" s="27" t="s">
        <v>5223</v>
      </c>
      <c r="L687" s="27">
        <v>36212000</v>
      </c>
      <c r="M687" s="27" t="s">
        <v>5224</v>
      </c>
      <c r="N687" s="27" t="s">
        <v>6132</v>
      </c>
      <c r="O687" s="27" t="s">
        <v>1846</v>
      </c>
      <c r="P687" s="3">
        <v>41124</v>
      </c>
      <c r="Q687" s="41" t="s">
        <v>497</v>
      </c>
      <c r="R687" s="27" t="s">
        <v>11093</v>
      </c>
      <c r="S687" s="27" t="s">
        <v>11094</v>
      </c>
      <c r="T687" s="41" t="s">
        <v>4383</v>
      </c>
      <c r="U687" t="s">
        <v>15540</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6238</v>
      </c>
      <c r="I688" s="3">
        <v>41129</v>
      </c>
      <c r="J688" s="27" t="s">
        <v>5225</v>
      </c>
      <c r="K688" s="27" t="s">
        <v>5226</v>
      </c>
      <c r="L688" s="27" t="s">
        <v>4733</v>
      </c>
      <c r="M688" s="27" t="s">
        <v>5227</v>
      </c>
      <c r="N688" s="27" t="s">
        <v>6404</v>
      </c>
      <c r="O688" s="27" t="s">
        <v>5522</v>
      </c>
      <c r="P688" s="3">
        <v>41130</v>
      </c>
      <c r="Q688" s="41" t="s">
        <v>497</v>
      </c>
      <c r="R688" s="27" t="s">
        <v>11095</v>
      </c>
      <c r="S688" s="27" t="s">
        <v>11096</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5959</v>
      </c>
      <c r="I689" s="3">
        <v>41121</v>
      </c>
      <c r="J689" s="27" t="s">
        <v>5228</v>
      </c>
      <c r="K689" s="27" t="s">
        <v>5674</v>
      </c>
      <c r="L689" s="27" t="s">
        <v>5576</v>
      </c>
      <c r="M689" s="27" t="s">
        <v>5229</v>
      </c>
      <c r="N689" s="27" t="s">
        <v>6133</v>
      </c>
      <c r="O689" s="27" t="s">
        <v>6134</v>
      </c>
      <c r="P689" s="3">
        <v>41122</v>
      </c>
      <c r="Q689" s="41" t="s">
        <v>497</v>
      </c>
      <c r="R689" s="27" t="s">
        <v>11097</v>
      </c>
      <c r="S689" s="27" t="s">
        <v>11098</v>
      </c>
      <c r="T689" s="41" t="s">
        <v>4383</v>
      </c>
      <c r="U689" t="s">
        <v>15387</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7819</v>
      </c>
      <c r="I690" s="3">
        <v>41170</v>
      </c>
      <c r="J690" s="27" t="s">
        <v>5230</v>
      </c>
      <c r="K690" s="27" t="s">
        <v>5231</v>
      </c>
      <c r="L690" s="27" t="s">
        <v>5232</v>
      </c>
      <c r="M690" s="27" t="s">
        <v>5233</v>
      </c>
      <c r="N690" s="27" t="s">
        <v>7820</v>
      </c>
      <c r="O690" s="27" t="s">
        <v>6024</v>
      </c>
      <c r="P690" s="3">
        <v>41171</v>
      </c>
      <c r="Q690" s="41" t="s">
        <v>7263</v>
      </c>
      <c r="R690" s="27" t="s">
        <v>11099</v>
      </c>
      <c r="S690" s="27" t="s">
        <v>11100</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9928</v>
      </c>
      <c r="I691" s="3">
        <v>41169</v>
      </c>
      <c r="J691" s="27" t="s">
        <v>5234</v>
      </c>
      <c r="K691" s="27" t="s">
        <v>5235</v>
      </c>
      <c r="L691" s="27" t="s">
        <v>5236</v>
      </c>
      <c r="M691" s="27" t="s">
        <v>5237</v>
      </c>
      <c r="N691" s="27" t="s">
        <v>11101</v>
      </c>
      <c r="O691" s="27" t="s">
        <v>9761</v>
      </c>
      <c r="P691" s="3">
        <v>41242</v>
      </c>
      <c r="Q691" s="41" t="s">
        <v>497</v>
      </c>
      <c r="R691" s="27" t="s">
        <v>11102</v>
      </c>
      <c r="S691" s="27" t="s">
        <v>11103</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8267</v>
      </c>
      <c r="I692" s="3">
        <v>41166</v>
      </c>
      <c r="J692" s="27" t="s">
        <v>15280</v>
      </c>
      <c r="K692" s="27" t="s">
        <v>6941</v>
      </c>
      <c r="L692" s="27" t="s">
        <v>4713</v>
      </c>
      <c r="M692" s="27" t="s">
        <v>5238</v>
      </c>
      <c r="N692" s="27" t="s">
        <v>8268</v>
      </c>
      <c r="O692" s="27" t="s">
        <v>8269</v>
      </c>
      <c r="P692" s="3">
        <v>41187</v>
      </c>
      <c r="Q692" s="41" t="s">
        <v>6942</v>
      </c>
      <c r="R692" s="27" t="s">
        <v>11104</v>
      </c>
      <c r="S692" s="27" t="s">
        <v>11105</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9672</v>
      </c>
      <c r="I693" s="3">
        <v>41164</v>
      </c>
      <c r="J693" s="27" t="s">
        <v>5239</v>
      </c>
      <c r="K693" s="27" t="s">
        <v>5240</v>
      </c>
      <c r="L693" s="27" t="s">
        <v>5241</v>
      </c>
      <c r="M693" s="27" t="s">
        <v>6943</v>
      </c>
      <c r="N693" s="27" t="s">
        <v>9673</v>
      </c>
      <c r="O693" s="27" t="s">
        <v>9664</v>
      </c>
      <c r="P693" s="3">
        <v>41227</v>
      </c>
      <c r="Q693" s="41" t="s">
        <v>6944</v>
      </c>
      <c r="R693" s="27" t="s">
        <v>11106</v>
      </c>
      <c r="S693" s="27" t="s">
        <v>11107</v>
      </c>
      <c r="T693" t="s">
        <v>4383</v>
      </c>
      <c r="U693" t="s">
        <v>15523</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5768</v>
      </c>
      <c r="I694" s="3">
        <v>41117</v>
      </c>
      <c r="J694" s="27" t="s">
        <v>5242</v>
      </c>
      <c r="K694" s="27" t="s">
        <v>5243</v>
      </c>
      <c r="L694" s="27">
        <v>35540000</v>
      </c>
      <c r="M694" s="27" t="s">
        <v>5244</v>
      </c>
      <c r="N694" s="27" t="s">
        <v>5769</v>
      </c>
      <c r="O694" s="27" t="s">
        <v>1449</v>
      </c>
      <c r="P694" s="3">
        <v>41120</v>
      </c>
      <c r="Q694" s="41" t="s">
        <v>497</v>
      </c>
      <c r="R694" s="27" t="s">
        <v>11108</v>
      </c>
      <c r="S694" s="27" t="s">
        <v>11109</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8577</v>
      </c>
      <c r="I695" s="3">
        <v>41163</v>
      </c>
      <c r="J695" s="27" t="s">
        <v>5245</v>
      </c>
      <c r="K695" s="27" t="s">
        <v>5246</v>
      </c>
      <c r="L695" s="27">
        <v>37958000</v>
      </c>
      <c r="M695" s="27" t="s">
        <v>5247</v>
      </c>
      <c r="N695" s="27" t="s">
        <v>8707</v>
      </c>
      <c r="O695" s="27" t="s">
        <v>8295</v>
      </c>
      <c r="P695" s="3">
        <v>41187</v>
      </c>
      <c r="Q695" s="41" t="s">
        <v>497</v>
      </c>
      <c r="R695" s="27" t="s">
        <v>11110</v>
      </c>
      <c r="S695" s="27" t="s">
        <v>11111</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6405</v>
      </c>
      <c r="I696" s="3">
        <v>41131</v>
      </c>
      <c r="J696" s="27" t="s">
        <v>5248</v>
      </c>
      <c r="K696" s="27" t="s">
        <v>5249</v>
      </c>
      <c r="L696" s="27" t="s">
        <v>5250</v>
      </c>
      <c r="M696" s="27" t="s">
        <v>5251</v>
      </c>
      <c r="N696" s="27" t="s">
        <v>6406</v>
      </c>
      <c r="O696" s="27" t="s">
        <v>497</v>
      </c>
      <c r="P696" s="3">
        <v>41134</v>
      </c>
      <c r="Q696" s="41" t="s">
        <v>497</v>
      </c>
      <c r="R696" s="27" t="s">
        <v>11112</v>
      </c>
      <c r="S696" s="27" t="s">
        <v>11113</v>
      </c>
      <c r="T696" s="41" t="s">
        <v>4383</v>
      </c>
      <c r="U696" t="s">
        <v>15541</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13637</v>
      </c>
      <c r="I697" s="3">
        <v>41163</v>
      </c>
      <c r="J697" s="27" t="s">
        <v>5252</v>
      </c>
      <c r="K697" s="27" t="s">
        <v>5253</v>
      </c>
      <c r="L697" s="27" t="s">
        <v>5254</v>
      </c>
      <c r="M697" s="27" t="s">
        <v>5255</v>
      </c>
      <c r="N697" s="27" t="s">
        <v>13638</v>
      </c>
      <c r="O697" s="27" t="s">
        <v>12318</v>
      </c>
      <c r="P697" s="3">
        <v>41263</v>
      </c>
      <c r="Q697" s="41" t="s">
        <v>497</v>
      </c>
      <c r="R697" s="27" t="s">
        <v>13639</v>
      </c>
      <c r="S697" s="27" t="s">
        <v>11114</v>
      </c>
      <c r="T697" s="41" t="s">
        <v>15383</v>
      </c>
      <c r="U697" s="41" t="s">
        <v>15402</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11115</v>
      </c>
      <c r="T698" t="s">
        <v>15383</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8708</v>
      </c>
      <c r="I699" s="3">
        <v>41180</v>
      </c>
      <c r="J699" s="27" t="s">
        <v>5379</v>
      </c>
      <c r="K699" s="27" t="s">
        <v>5380</v>
      </c>
      <c r="L699" s="27" t="s">
        <v>5381</v>
      </c>
      <c r="M699" s="27">
        <v>3232238931</v>
      </c>
      <c r="N699" s="27" t="s">
        <v>8709</v>
      </c>
      <c r="O699" s="27" t="s">
        <v>683</v>
      </c>
      <c r="P699" s="3">
        <v>41191</v>
      </c>
      <c r="Q699" s="41" t="s">
        <v>497</v>
      </c>
      <c r="R699" s="27" t="s">
        <v>11116</v>
      </c>
      <c r="S699" s="27" t="s">
        <v>11117</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5718</v>
      </c>
      <c r="I700" s="3">
        <v>41152</v>
      </c>
      <c r="J700" s="27" t="s">
        <v>5382</v>
      </c>
      <c r="K700" s="27" t="s">
        <v>5383</v>
      </c>
      <c r="L700" s="27" t="s">
        <v>4582</v>
      </c>
      <c r="M700" s="27" t="s">
        <v>5384</v>
      </c>
      <c r="N700" s="27" t="s">
        <v>5770</v>
      </c>
      <c r="O700" s="27" t="s">
        <v>5751</v>
      </c>
      <c r="P700" s="3">
        <v>41117</v>
      </c>
      <c r="Q700" s="41" t="s">
        <v>497</v>
      </c>
      <c r="R700" s="27" t="s">
        <v>11118</v>
      </c>
      <c r="S700" s="27" t="s">
        <v>11119</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6583</v>
      </c>
      <c r="I701" s="3">
        <v>41143</v>
      </c>
      <c r="J701" s="27" t="s">
        <v>5382</v>
      </c>
      <c r="K701" s="27" t="s">
        <v>5385</v>
      </c>
      <c r="L701" s="27" t="s">
        <v>4582</v>
      </c>
      <c r="M701" s="27" t="s">
        <v>5386</v>
      </c>
      <c r="N701" s="27" t="s">
        <v>6584</v>
      </c>
      <c r="O701" s="27" t="s">
        <v>6548</v>
      </c>
      <c r="P701" s="3">
        <v>41135</v>
      </c>
      <c r="Q701" s="41" t="s">
        <v>497</v>
      </c>
      <c r="R701" s="27" t="s">
        <v>11120</v>
      </c>
      <c r="S701" s="27" t="s">
        <v>11121</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6675</v>
      </c>
      <c r="I702" s="3">
        <v>41138</v>
      </c>
      <c r="J702" s="27" t="s">
        <v>5382</v>
      </c>
      <c r="K702" s="27" t="s">
        <v>15756</v>
      </c>
      <c r="L702" s="27" t="s">
        <v>4582</v>
      </c>
      <c r="M702" s="27" t="s">
        <v>5387</v>
      </c>
      <c r="N702" s="27" t="s">
        <v>6676</v>
      </c>
      <c r="O702" s="27" t="s">
        <v>6029</v>
      </c>
      <c r="P702" s="3">
        <v>41141</v>
      </c>
      <c r="Q702" s="41" t="s">
        <v>497</v>
      </c>
      <c r="R702" s="27" t="s">
        <v>11122</v>
      </c>
      <c r="S702" s="27" t="s">
        <v>11123</v>
      </c>
      <c r="T702" s="41" t="s">
        <v>4383</v>
      </c>
      <c r="U702" t="s">
        <v>15406</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6677</v>
      </c>
      <c r="I703" s="3">
        <v>41137</v>
      </c>
      <c r="J703" s="27" t="s">
        <v>5382</v>
      </c>
      <c r="K703" s="27" t="s">
        <v>5388</v>
      </c>
      <c r="L703" s="27" t="s">
        <v>4582</v>
      </c>
      <c r="M703" s="27" t="s">
        <v>5389</v>
      </c>
      <c r="N703" s="27" t="s">
        <v>6678</v>
      </c>
      <c r="O703" s="27" t="s">
        <v>6029</v>
      </c>
      <c r="P703" s="3">
        <v>41137</v>
      </c>
      <c r="Q703" s="41" t="s">
        <v>497</v>
      </c>
      <c r="R703" s="27" t="s">
        <v>11124</v>
      </c>
      <c r="S703" s="27" t="s">
        <v>11125</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5960</v>
      </c>
      <c r="I704" s="3">
        <v>41121</v>
      </c>
      <c r="J704" s="27" t="s">
        <v>5382</v>
      </c>
      <c r="K704" s="27" t="s">
        <v>5390</v>
      </c>
      <c r="L704" s="27" t="s">
        <v>4582</v>
      </c>
      <c r="M704" s="27" t="s">
        <v>5391</v>
      </c>
      <c r="N704" s="27" t="s">
        <v>6135</v>
      </c>
      <c r="O704" s="27" t="s">
        <v>6025</v>
      </c>
      <c r="P704" s="3">
        <v>41122</v>
      </c>
      <c r="Q704" s="41" t="s">
        <v>497</v>
      </c>
      <c r="R704" s="27" t="s">
        <v>11126</v>
      </c>
      <c r="S704" s="27" t="s">
        <v>11127</v>
      </c>
      <c r="T704" s="41" t="s">
        <v>4383</v>
      </c>
      <c r="U704" t="s">
        <v>15387</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6585</v>
      </c>
      <c r="I705" s="3">
        <v>41135</v>
      </c>
      <c r="J705" s="27" t="s">
        <v>5382</v>
      </c>
      <c r="K705" s="27" t="s">
        <v>5392</v>
      </c>
      <c r="L705" s="27" t="s">
        <v>4582</v>
      </c>
      <c r="M705" s="27" t="s">
        <v>5393</v>
      </c>
      <c r="N705" s="27" t="s">
        <v>6586</v>
      </c>
      <c r="O705" s="27" t="s">
        <v>6562</v>
      </c>
      <c r="P705" s="3">
        <v>41137</v>
      </c>
      <c r="Q705" s="41" t="s">
        <v>497</v>
      </c>
      <c r="R705" s="27" t="s">
        <v>11128</v>
      </c>
      <c r="S705" s="27" t="s">
        <v>11129</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6679</v>
      </c>
      <c r="I706" s="3">
        <v>41138</v>
      </c>
      <c r="J706" s="27" t="s">
        <v>5382</v>
      </c>
      <c r="K706" s="27" t="s">
        <v>15757</v>
      </c>
      <c r="L706" s="27" t="s">
        <v>4582</v>
      </c>
      <c r="M706" s="27" t="s">
        <v>5394</v>
      </c>
      <c r="N706" s="27" t="s">
        <v>6680</v>
      </c>
      <c r="O706" s="27" t="s">
        <v>6029</v>
      </c>
      <c r="P706" s="3">
        <v>41142</v>
      </c>
      <c r="Q706" s="41" t="s">
        <v>497</v>
      </c>
      <c r="R706" s="27" t="s">
        <v>11130</v>
      </c>
      <c r="S706" s="27" t="s">
        <v>11131</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6587</v>
      </c>
      <c r="I707" s="3">
        <v>41136</v>
      </c>
      <c r="J707" s="27" t="s">
        <v>5382</v>
      </c>
      <c r="K707" s="27" t="s">
        <v>5395</v>
      </c>
      <c r="L707" s="27" t="s">
        <v>4582</v>
      </c>
      <c r="M707" s="27" t="s">
        <v>5396</v>
      </c>
      <c r="N707" s="27" t="s">
        <v>6681</v>
      </c>
      <c r="O707" s="27" t="s">
        <v>6029</v>
      </c>
      <c r="P707" s="3">
        <v>41137</v>
      </c>
      <c r="Q707" s="41" t="s">
        <v>497</v>
      </c>
      <c r="R707" s="27" t="s">
        <v>11132</v>
      </c>
      <c r="S707" s="27" t="s">
        <v>11133</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6682</v>
      </c>
      <c r="I708" s="3">
        <v>41137</v>
      </c>
      <c r="J708" s="27" t="s">
        <v>5382</v>
      </c>
      <c r="K708" s="27" t="s">
        <v>5397</v>
      </c>
      <c r="L708" s="27" t="s">
        <v>4582</v>
      </c>
      <c r="M708" s="27" t="s">
        <v>8578</v>
      </c>
      <c r="N708" s="27" t="s">
        <v>6683</v>
      </c>
      <c r="O708" s="27" t="s">
        <v>6029</v>
      </c>
      <c r="P708" s="3">
        <v>41137</v>
      </c>
      <c r="Q708" s="41" t="s">
        <v>497</v>
      </c>
      <c r="R708" s="27" t="s">
        <v>11134</v>
      </c>
      <c r="S708" s="27" t="s">
        <v>11135</v>
      </c>
      <c r="T708" s="41" t="s">
        <v>4383</v>
      </c>
      <c r="U708" t="s">
        <v>15406</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6136</v>
      </c>
      <c r="I709" s="3">
        <v>41123</v>
      </c>
      <c r="J709" s="27" t="s">
        <v>5382</v>
      </c>
      <c r="K709" s="27" t="s">
        <v>5398</v>
      </c>
      <c r="L709" s="27" t="s">
        <v>4582</v>
      </c>
      <c r="M709" s="27" t="s">
        <v>5399</v>
      </c>
      <c r="N709" s="27" t="s">
        <v>6137</v>
      </c>
      <c r="O709" s="27" t="s">
        <v>6029</v>
      </c>
      <c r="P709" s="3">
        <v>41124</v>
      </c>
      <c r="Q709" s="41" t="s">
        <v>497</v>
      </c>
      <c r="R709" s="27" t="s">
        <v>11136</v>
      </c>
      <c r="S709" s="27" t="s">
        <v>11137</v>
      </c>
      <c r="T709" s="41" t="s">
        <v>4383</v>
      </c>
      <c r="U709" t="s">
        <v>15527</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6138</v>
      </c>
      <c r="I710" s="3">
        <v>41122</v>
      </c>
      <c r="J710" s="27" t="s">
        <v>5382</v>
      </c>
      <c r="K710" s="27" t="s">
        <v>5400</v>
      </c>
      <c r="L710" s="27" t="s">
        <v>4582</v>
      </c>
      <c r="M710" s="27" t="s">
        <v>5401</v>
      </c>
      <c r="N710" s="27" t="s">
        <v>6139</v>
      </c>
      <c r="O710" s="27" t="s">
        <v>6029</v>
      </c>
      <c r="P710" s="3">
        <v>41123</v>
      </c>
      <c r="Q710" s="41" t="s">
        <v>497</v>
      </c>
      <c r="R710" s="27" t="s">
        <v>11138</v>
      </c>
      <c r="S710" s="27" t="s">
        <v>11139</v>
      </c>
      <c r="T710" s="41" t="s">
        <v>4383</v>
      </c>
      <c r="U710" t="s">
        <v>15542</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6588</v>
      </c>
      <c r="I711" s="3">
        <v>41136</v>
      </c>
      <c r="J711" s="27" t="s">
        <v>5382</v>
      </c>
      <c r="K711" s="27" t="s">
        <v>5402</v>
      </c>
      <c r="L711" s="27" t="s">
        <v>4582</v>
      </c>
      <c r="M711" s="27" t="s">
        <v>5403</v>
      </c>
      <c r="N711" s="27" t="s">
        <v>6589</v>
      </c>
      <c r="O711" s="27" t="s">
        <v>6590</v>
      </c>
      <c r="P711" s="3">
        <v>41137</v>
      </c>
      <c r="Q711" s="41" t="s">
        <v>497</v>
      </c>
      <c r="R711" s="27" t="s">
        <v>11140</v>
      </c>
      <c r="S711" s="27" t="s">
        <v>11141</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6140</v>
      </c>
      <c r="I712" s="3">
        <v>41122</v>
      </c>
      <c r="J712" s="27" t="s">
        <v>5382</v>
      </c>
      <c r="K712" s="27" t="s">
        <v>5404</v>
      </c>
      <c r="L712" s="27" t="s">
        <v>4582</v>
      </c>
      <c r="M712" s="27" t="s">
        <v>5405</v>
      </c>
      <c r="N712" s="27" t="s">
        <v>6141</v>
      </c>
      <c r="O712" s="27" t="s">
        <v>6024</v>
      </c>
      <c r="P712" s="3">
        <v>41123</v>
      </c>
      <c r="Q712" s="41" t="s">
        <v>497</v>
      </c>
      <c r="R712" s="27" t="s">
        <v>11142</v>
      </c>
      <c r="S712" s="27" t="s">
        <v>11143</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6142</v>
      </c>
      <c r="I713" s="3">
        <v>41122</v>
      </c>
      <c r="J713" s="27" t="s">
        <v>5382</v>
      </c>
      <c r="K713" s="27" t="s">
        <v>5406</v>
      </c>
      <c r="L713" s="27" t="s">
        <v>4582</v>
      </c>
      <c r="M713" s="27" t="s">
        <v>5407</v>
      </c>
      <c r="N713" s="27" t="s">
        <v>6143</v>
      </c>
      <c r="O713" s="27" t="s">
        <v>6031</v>
      </c>
      <c r="P713" s="3">
        <v>41123</v>
      </c>
      <c r="Q713" s="41" t="s">
        <v>497</v>
      </c>
      <c r="R713" s="27" t="s">
        <v>11144</v>
      </c>
      <c r="S713" s="27" t="s">
        <v>11145</v>
      </c>
      <c r="T713" s="41" t="s">
        <v>4383</v>
      </c>
      <c r="U713" t="s">
        <v>15406</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5961</v>
      </c>
      <c r="I714" s="3">
        <v>41121</v>
      </c>
      <c r="J714" s="27" t="s">
        <v>5382</v>
      </c>
      <c r="K714" s="27" t="s">
        <v>5408</v>
      </c>
      <c r="L714" s="27" t="s">
        <v>4582</v>
      </c>
      <c r="M714" s="27" t="s">
        <v>5409</v>
      </c>
      <c r="N714" s="27" t="s">
        <v>6144</v>
      </c>
      <c r="O714" s="27" t="s">
        <v>6024</v>
      </c>
      <c r="P714" s="3">
        <v>41122</v>
      </c>
      <c r="Q714" s="41" t="s">
        <v>497</v>
      </c>
      <c r="R714" s="27" t="s">
        <v>11146</v>
      </c>
      <c r="S714" s="27" t="s">
        <v>11147</v>
      </c>
      <c r="T714" s="41" t="s">
        <v>4383</v>
      </c>
      <c r="U714" t="s">
        <v>15387</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5719</v>
      </c>
      <c r="I715" s="3">
        <v>41130</v>
      </c>
      <c r="J715" s="27" t="s">
        <v>5410</v>
      </c>
      <c r="K715" s="27" t="s">
        <v>5411</v>
      </c>
      <c r="L715" s="27" t="s">
        <v>5412</v>
      </c>
      <c r="M715" s="27" t="s">
        <v>5413</v>
      </c>
      <c r="N715" s="27" t="s">
        <v>6407</v>
      </c>
      <c r="O715" s="27" t="s">
        <v>5304</v>
      </c>
      <c r="P715" s="3">
        <v>41131</v>
      </c>
      <c r="Q715" s="41" t="s">
        <v>497</v>
      </c>
      <c r="R715" s="27" t="s">
        <v>11148</v>
      </c>
      <c r="S715" s="27" t="s">
        <v>11149</v>
      </c>
      <c r="T715" s="41" t="s">
        <v>4383</v>
      </c>
      <c r="U715" t="s">
        <v>15409</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5962</v>
      </c>
      <c r="I716" s="3">
        <v>41120</v>
      </c>
      <c r="J716" s="27" t="s">
        <v>5410</v>
      </c>
      <c r="K716" s="27" t="s">
        <v>5414</v>
      </c>
      <c r="L716" s="27" t="s">
        <v>5412</v>
      </c>
      <c r="M716" s="27" t="s">
        <v>5413</v>
      </c>
      <c r="N716" s="27" t="s">
        <v>5963</v>
      </c>
      <c r="O716" s="27" t="s">
        <v>5663</v>
      </c>
      <c r="P716" s="3">
        <v>41120</v>
      </c>
      <c r="Q716" s="41" t="s">
        <v>497</v>
      </c>
      <c r="R716" s="27" t="s">
        <v>11150</v>
      </c>
      <c r="S716" s="27" t="s">
        <v>11151</v>
      </c>
      <c r="T716" s="41" t="s">
        <v>4383</v>
      </c>
      <c r="U716" t="s">
        <v>15399</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5648</v>
      </c>
      <c r="I717" s="3">
        <v>41127</v>
      </c>
      <c r="J717" s="27" t="s">
        <v>5415</v>
      </c>
      <c r="K717" s="27" t="s">
        <v>5416</v>
      </c>
      <c r="L717" s="27" t="s">
        <v>5417</v>
      </c>
      <c r="M717" s="27" t="s">
        <v>5418</v>
      </c>
      <c r="N717" s="27" t="s">
        <v>6145</v>
      </c>
      <c r="O717" s="27" t="s">
        <v>6039</v>
      </c>
      <c r="P717" s="3">
        <v>41127</v>
      </c>
      <c r="Q717" s="41" t="s">
        <v>497</v>
      </c>
      <c r="R717" s="27" t="s">
        <v>11152</v>
      </c>
      <c r="S717" s="27" t="s">
        <v>11153</v>
      </c>
      <c r="T717" s="41" t="s">
        <v>4383</v>
      </c>
      <c r="U717" t="s">
        <v>15404</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15543</v>
      </c>
      <c r="L718" s="27" t="s">
        <v>5417</v>
      </c>
      <c r="M718" s="27" t="s">
        <v>5419</v>
      </c>
      <c r="N718" s="27" t="s">
        <v>6239</v>
      </c>
      <c r="O718" s="27" t="s">
        <v>6039</v>
      </c>
      <c r="P718" s="3">
        <v>41128</v>
      </c>
      <c r="Q718" s="41" t="s">
        <v>497</v>
      </c>
      <c r="R718" s="27" t="s">
        <v>11154</v>
      </c>
      <c r="S718" s="27" t="s">
        <v>11155</v>
      </c>
      <c r="T718" s="41" t="s">
        <v>15383</v>
      </c>
      <c r="U718" t="s">
        <v>15529</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6240</v>
      </c>
      <c r="O719" s="27" t="s">
        <v>6187</v>
      </c>
      <c r="P719" s="3">
        <v>41127</v>
      </c>
      <c r="Q719" s="41" t="s">
        <v>497</v>
      </c>
      <c r="R719" s="27" t="s">
        <v>11156</v>
      </c>
      <c r="S719" s="27" t="s">
        <v>11157</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6146</v>
      </c>
      <c r="O720" s="27" t="s">
        <v>6147</v>
      </c>
      <c r="P720" s="3">
        <v>41127</v>
      </c>
      <c r="Q720" s="41" t="s">
        <v>497</v>
      </c>
      <c r="R720" s="27" t="s">
        <v>11158</v>
      </c>
      <c r="S720" s="27" t="s">
        <v>11159</v>
      </c>
      <c r="T720" s="41" t="s">
        <v>4383</v>
      </c>
      <c r="U720" t="s">
        <v>15544</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6148</v>
      </c>
      <c r="O721" s="27" t="s">
        <v>6039</v>
      </c>
      <c r="P721" s="3">
        <v>41123</v>
      </c>
      <c r="Q721" s="41" t="s">
        <v>497</v>
      </c>
      <c r="R721" s="27" t="s">
        <v>11160</v>
      </c>
      <c r="S721" s="27" t="s">
        <v>11161</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6149</v>
      </c>
      <c r="O722" s="27" t="s">
        <v>6039</v>
      </c>
      <c r="P722" s="3">
        <v>41124</v>
      </c>
      <c r="Q722" s="41" t="s">
        <v>497</v>
      </c>
      <c r="R722" s="27" t="s">
        <v>11162</v>
      </c>
      <c r="S722" s="27" t="s">
        <v>11163</v>
      </c>
      <c r="T722" s="41" t="s">
        <v>4383</v>
      </c>
      <c r="U722" t="s">
        <v>15545</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5649</v>
      </c>
      <c r="I723" s="3">
        <v>41116</v>
      </c>
      <c r="J723" s="27" t="s">
        <v>5428</v>
      </c>
      <c r="K723" s="27" t="s">
        <v>5429</v>
      </c>
      <c r="L723" s="27" t="s">
        <v>5430</v>
      </c>
      <c r="M723" s="27" t="s">
        <v>5431</v>
      </c>
      <c r="N723" s="27" t="s">
        <v>5720</v>
      </c>
      <c r="O723" s="27" t="s">
        <v>5283</v>
      </c>
      <c r="P723" s="3">
        <v>41120</v>
      </c>
      <c r="Q723" s="41" t="s">
        <v>497</v>
      </c>
      <c r="R723" s="27" t="s">
        <v>11164</v>
      </c>
      <c r="S723" s="27" t="s">
        <v>11165</v>
      </c>
      <c r="T723" s="41" t="s">
        <v>4383</v>
      </c>
      <c r="U723" t="s">
        <v>15399</v>
      </c>
      <c r="V723" s="3">
        <v>21</v>
      </c>
      <c r="W723">
        <v>5</v>
      </c>
      <c r="X723">
        <v>52</v>
      </c>
      <c r="Y723">
        <v>45</v>
      </c>
      <c r="Z723">
        <v>32</v>
      </c>
      <c r="AA723">
        <v>59</v>
      </c>
    </row>
    <row r="724" spans="1:27" ht="18" customHeight="1">
      <c r="A724" s="27" t="s">
        <v>6150</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11166</v>
      </c>
      <c r="T724" s="41" t="s">
        <v>15383</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5771</v>
      </c>
      <c r="I725" s="3">
        <v>41120</v>
      </c>
      <c r="J725" s="27" t="s">
        <v>5435</v>
      </c>
      <c r="K725" s="27" t="s">
        <v>5436</v>
      </c>
      <c r="L725" s="27" t="s">
        <v>5430</v>
      </c>
      <c r="M725" s="27" t="s">
        <v>5437</v>
      </c>
      <c r="N725" s="27" t="s">
        <v>5964</v>
      </c>
      <c r="O725" s="27" t="s">
        <v>5283</v>
      </c>
      <c r="P725" s="3">
        <v>41122</v>
      </c>
      <c r="Q725" s="41" t="s">
        <v>497</v>
      </c>
      <c r="R725" s="27" t="s">
        <v>11167</v>
      </c>
      <c r="S725" s="27" t="s">
        <v>11168</v>
      </c>
      <c r="T725" s="41" t="s">
        <v>4383</v>
      </c>
      <c r="U725" t="s">
        <v>15399</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5965</v>
      </c>
      <c r="I726" s="3">
        <v>41122</v>
      </c>
      <c r="J726" s="27" t="s">
        <v>5438</v>
      </c>
      <c r="K726" s="27" t="s">
        <v>5439</v>
      </c>
      <c r="L726" s="27" t="s">
        <v>5430</v>
      </c>
      <c r="M726" s="27" t="s">
        <v>5440</v>
      </c>
      <c r="N726" s="27" t="s">
        <v>6151</v>
      </c>
      <c r="O726" s="27" t="s">
        <v>6028</v>
      </c>
      <c r="P726" s="3">
        <v>41123</v>
      </c>
      <c r="Q726" s="41" t="s">
        <v>497</v>
      </c>
      <c r="R726" s="27" t="s">
        <v>11169</v>
      </c>
      <c r="S726" s="27" t="s">
        <v>11170</v>
      </c>
      <c r="T726" s="41" t="s">
        <v>4383</v>
      </c>
      <c r="U726" t="s">
        <v>15546</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5650</v>
      </c>
      <c r="I727" s="3">
        <v>41122</v>
      </c>
      <c r="J727" s="27" t="s">
        <v>5441</v>
      </c>
      <c r="K727" s="27" t="s">
        <v>15547</v>
      </c>
      <c r="L727" s="27" t="s">
        <v>5430</v>
      </c>
      <c r="M727" s="27" t="s">
        <v>5442</v>
      </c>
      <c r="N727" s="27" t="s">
        <v>6152</v>
      </c>
      <c r="O727" s="27" t="s">
        <v>6153</v>
      </c>
      <c r="P727" s="3">
        <v>41122</v>
      </c>
      <c r="Q727" s="41" t="s">
        <v>497</v>
      </c>
      <c r="R727" s="27" t="s">
        <v>11171</v>
      </c>
      <c r="S727" s="27" t="s">
        <v>11172</v>
      </c>
      <c r="T727" s="41" t="s">
        <v>4383</v>
      </c>
      <c r="U727" t="s">
        <v>15548</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5651</v>
      </c>
      <c r="I728" s="3">
        <v>41115</v>
      </c>
      <c r="J728" s="27" t="s">
        <v>5443</v>
      </c>
      <c r="K728" s="27" t="s">
        <v>5444</v>
      </c>
      <c r="L728" s="27" t="s">
        <v>5430</v>
      </c>
      <c r="M728" s="27" t="s">
        <v>5445</v>
      </c>
      <c r="N728" s="27" t="s">
        <v>5966</v>
      </c>
      <c r="O728" s="27" t="s">
        <v>5457</v>
      </c>
      <c r="P728" s="3">
        <v>41115</v>
      </c>
      <c r="Q728" s="41" t="s">
        <v>497</v>
      </c>
      <c r="R728" s="27" t="s">
        <v>11173</v>
      </c>
      <c r="S728" s="27" t="s">
        <v>11174</v>
      </c>
      <c r="T728" s="41" t="s">
        <v>4383</v>
      </c>
      <c r="U728" t="s">
        <v>15521</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5652</v>
      </c>
      <c r="I729" s="3">
        <v>41114</v>
      </c>
      <c r="J729" s="27" t="s">
        <v>5446</v>
      </c>
      <c r="K729" s="27" t="s">
        <v>5447</v>
      </c>
      <c r="L729" s="27" t="s">
        <v>5430</v>
      </c>
      <c r="M729" s="27" t="s">
        <v>5448</v>
      </c>
      <c r="N729" s="27" t="s">
        <v>5653</v>
      </c>
      <c r="O729" s="27" t="s">
        <v>5457</v>
      </c>
      <c r="P729" s="3">
        <v>41115</v>
      </c>
      <c r="Q729" s="41" t="s">
        <v>497</v>
      </c>
      <c r="R729" s="27" t="s">
        <v>11175</v>
      </c>
      <c r="S729" s="27" t="s">
        <v>11176</v>
      </c>
      <c r="T729" s="41" t="s">
        <v>4383</v>
      </c>
      <c r="U729" t="s">
        <v>15549</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5721</v>
      </c>
      <c r="I730" s="3">
        <v>41116</v>
      </c>
      <c r="J730" s="27" t="s">
        <v>5449</v>
      </c>
      <c r="K730" s="27" t="s">
        <v>5433</v>
      </c>
      <c r="L730" s="27" t="s">
        <v>5430</v>
      </c>
      <c r="M730" s="27" t="s">
        <v>5450</v>
      </c>
      <c r="N730" s="27" t="s">
        <v>5722</v>
      </c>
      <c r="O730" s="27" t="s">
        <v>5457</v>
      </c>
      <c r="P730" s="3">
        <v>41116</v>
      </c>
      <c r="Q730" s="41" t="s">
        <v>497</v>
      </c>
      <c r="R730" s="27" t="s">
        <v>11177</v>
      </c>
      <c r="S730" s="27" t="s">
        <v>11178</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5654</v>
      </c>
      <c r="I731" s="3">
        <v>41114</v>
      </c>
      <c r="J731" s="27" t="s">
        <v>5584</v>
      </c>
      <c r="K731" s="27" t="s">
        <v>5585</v>
      </c>
      <c r="L731" s="27" t="s">
        <v>5586</v>
      </c>
      <c r="M731" s="27" t="s">
        <v>16264</v>
      </c>
      <c r="N731" s="27" t="s">
        <v>5655</v>
      </c>
      <c r="O731" s="27" t="s">
        <v>5157</v>
      </c>
      <c r="P731" s="3">
        <v>41114</v>
      </c>
      <c r="Q731" s="41" t="s">
        <v>497</v>
      </c>
      <c r="R731" s="27" t="s">
        <v>11179</v>
      </c>
      <c r="S731" s="27" t="s">
        <v>11180</v>
      </c>
      <c r="T731" s="41" t="s">
        <v>4383</v>
      </c>
      <c r="U731" t="s">
        <v>15550</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5967</v>
      </c>
      <c r="I732" s="3">
        <v>41122</v>
      </c>
      <c r="J732" s="27" t="s">
        <v>5587</v>
      </c>
      <c r="K732" s="27" t="s">
        <v>5588</v>
      </c>
      <c r="L732" s="27" t="s">
        <v>4582</v>
      </c>
      <c r="M732" s="27" t="s">
        <v>5589</v>
      </c>
      <c r="N732" s="27" t="s">
        <v>6154</v>
      </c>
      <c r="O732" s="27" t="s">
        <v>1521</v>
      </c>
      <c r="P732" s="3">
        <v>41123</v>
      </c>
      <c r="Q732" s="41" t="s">
        <v>497</v>
      </c>
      <c r="R732" s="27" t="s">
        <v>11181</v>
      </c>
      <c r="S732" s="27" t="s">
        <v>11182</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6155</v>
      </c>
      <c r="I733" s="3">
        <v>41122</v>
      </c>
      <c r="J733" s="27" t="s">
        <v>5590</v>
      </c>
      <c r="K733" s="27" t="s">
        <v>5591</v>
      </c>
      <c r="L733" s="27" t="s">
        <v>4582</v>
      </c>
      <c r="M733" s="27" t="s">
        <v>5592</v>
      </c>
      <c r="N733" s="27" t="s">
        <v>6156</v>
      </c>
      <c r="O733" s="27" t="s">
        <v>1521</v>
      </c>
      <c r="P733" s="3">
        <v>41123</v>
      </c>
      <c r="Q733" s="41" t="s">
        <v>497</v>
      </c>
      <c r="R733" s="27" t="s">
        <v>11183</v>
      </c>
      <c r="S733" s="27" t="s">
        <v>11184</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6157</v>
      </c>
      <c r="I734" s="3">
        <v>41124</v>
      </c>
      <c r="J734" s="27" t="s">
        <v>5382</v>
      </c>
      <c r="K734" s="27" t="s">
        <v>5593</v>
      </c>
      <c r="L734" s="27" t="s">
        <v>4582</v>
      </c>
      <c r="M734" s="27" t="s">
        <v>5594</v>
      </c>
      <c r="N734" s="27" t="s">
        <v>6158</v>
      </c>
      <c r="O734" s="27" t="s">
        <v>1449</v>
      </c>
      <c r="P734" s="3">
        <v>41127</v>
      </c>
      <c r="Q734" s="41" t="s">
        <v>497</v>
      </c>
      <c r="R734" s="27" t="s">
        <v>11185</v>
      </c>
      <c r="S734" s="27" t="s">
        <v>11186</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6159</v>
      </c>
      <c r="I735" s="3">
        <v>41124</v>
      </c>
      <c r="J735" s="27" t="s">
        <v>5382</v>
      </c>
      <c r="K735" s="27" t="s">
        <v>5595</v>
      </c>
      <c r="L735" s="27" t="s">
        <v>4582</v>
      </c>
      <c r="M735" s="27" t="s">
        <v>5596</v>
      </c>
      <c r="N735" s="27" t="s">
        <v>6160</v>
      </c>
      <c r="O735" s="27" t="s">
        <v>1449</v>
      </c>
      <c r="P735" s="3">
        <v>41127</v>
      </c>
      <c r="Q735" s="41" t="s">
        <v>497</v>
      </c>
      <c r="R735" s="27" t="s">
        <v>10428</v>
      </c>
      <c r="S735" s="27" t="s">
        <v>11187</v>
      </c>
      <c r="T735" s="41" t="s">
        <v>4383</v>
      </c>
      <c r="U735" t="s">
        <v>15399</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5597</v>
      </c>
      <c r="H736" s="27" t="s">
        <v>13988</v>
      </c>
      <c r="I736" s="3">
        <v>41200</v>
      </c>
      <c r="J736" s="27" t="s">
        <v>5598</v>
      </c>
      <c r="K736" s="27" t="s">
        <v>5599</v>
      </c>
      <c r="L736" s="27" t="s">
        <v>5600</v>
      </c>
      <c r="M736" s="27" t="s">
        <v>5601</v>
      </c>
      <c r="N736" s="27" t="s">
        <v>13989</v>
      </c>
      <c r="O736" s="27" t="s">
        <v>5283</v>
      </c>
      <c r="P736" s="3">
        <v>41270</v>
      </c>
      <c r="Q736" s="41" t="s">
        <v>497</v>
      </c>
      <c r="R736" s="27" t="s">
        <v>13990</v>
      </c>
      <c r="S736" s="27" t="s">
        <v>11188</v>
      </c>
      <c r="T736" s="41" t="s">
        <v>15383</v>
      </c>
      <c r="U736" s="41" t="s">
        <v>15416</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11189</v>
      </c>
      <c r="I737" s="3">
        <v>41143</v>
      </c>
      <c r="J737" s="27" t="s">
        <v>5675</v>
      </c>
      <c r="K737" s="27" t="s">
        <v>5676</v>
      </c>
      <c r="L737" s="27" t="s">
        <v>4961</v>
      </c>
      <c r="M737" s="27">
        <v>3732745155</v>
      </c>
      <c r="N737" s="27" t="s">
        <v>12400</v>
      </c>
      <c r="O737" s="27" t="s">
        <v>6033</v>
      </c>
      <c r="P737" s="3">
        <v>41248</v>
      </c>
      <c r="Q737" s="41" t="s">
        <v>497</v>
      </c>
      <c r="R737" s="27" t="s">
        <v>11190</v>
      </c>
      <c r="S737" s="27" t="s">
        <v>11191</v>
      </c>
      <c r="T737" s="41" t="s">
        <v>4383</v>
      </c>
      <c r="U737" t="s">
        <v>15551</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5677</v>
      </c>
      <c r="K738" s="27" t="s">
        <v>5678</v>
      </c>
      <c r="L738" s="27" t="s">
        <v>4908</v>
      </c>
      <c r="M738" s="27" t="s">
        <v>5679</v>
      </c>
      <c r="N738" s="27" t="s">
        <v>497</v>
      </c>
      <c r="O738" s="27" t="s">
        <v>497</v>
      </c>
      <c r="P738" s="27" t="s">
        <v>497</v>
      </c>
      <c r="Q738" s="41" t="s">
        <v>14127</v>
      </c>
      <c r="R738" s="27" t="s">
        <v>497</v>
      </c>
      <c r="S738" s="27" t="s">
        <v>11192</v>
      </c>
      <c r="T738" s="41" t="s">
        <v>15383</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5680</v>
      </c>
      <c r="K739" s="27" t="s">
        <v>5681</v>
      </c>
      <c r="L739" s="27" t="s">
        <v>4908</v>
      </c>
      <c r="M739" s="27" t="s">
        <v>15825</v>
      </c>
      <c r="N739" s="27" t="s">
        <v>497</v>
      </c>
      <c r="O739" s="27" t="s">
        <v>497</v>
      </c>
      <c r="P739" s="27" t="s">
        <v>497</v>
      </c>
      <c r="Q739" s="41" t="s">
        <v>15826</v>
      </c>
      <c r="R739" s="27" t="s">
        <v>497</v>
      </c>
      <c r="S739" s="27" t="s">
        <v>11193</v>
      </c>
      <c r="T739" s="41" t="s">
        <v>15383</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5682</v>
      </c>
      <c r="K740" s="27" t="s">
        <v>5683</v>
      </c>
      <c r="L740" s="27" t="s">
        <v>4908</v>
      </c>
      <c r="M740" s="27" t="s">
        <v>5684</v>
      </c>
      <c r="N740" s="27" t="s">
        <v>497</v>
      </c>
      <c r="O740" s="27" t="s">
        <v>497</v>
      </c>
      <c r="P740" s="27" t="s">
        <v>497</v>
      </c>
      <c r="Q740" s="41" t="s">
        <v>14128</v>
      </c>
      <c r="R740" s="27" t="s">
        <v>497</v>
      </c>
      <c r="S740" s="27" t="s">
        <v>11194</v>
      </c>
      <c r="T740" s="41" t="s">
        <v>15383</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6161</v>
      </c>
      <c r="I741" s="3">
        <v>41128</v>
      </c>
      <c r="J741" s="27" t="s">
        <v>5685</v>
      </c>
      <c r="K741" s="27" t="s">
        <v>5686</v>
      </c>
      <c r="L741" s="27" t="s">
        <v>4961</v>
      </c>
      <c r="M741" s="27">
        <v>3732742062</v>
      </c>
      <c r="N741" s="27" t="s">
        <v>6241</v>
      </c>
      <c r="O741" s="27" t="s">
        <v>5457</v>
      </c>
      <c r="P741" s="3">
        <v>41128</v>
      </c>
      <c r="Q741" s="41" t="s">
        <v>497</v>
      </c>
      <c r="R741" s="27" t="s">
        <v>11195</v>
      </c>
      <c r="S741" s="27" t="s">
        <v>11196</v>
      </c>
      <c r="T741" s="41" t="s">
        <v>4383</v>
      </c>
      <c r="U741" t="s">
        <v>15552</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6162</v>
      </c>
      <c r="I742" s="3">
        <v>41123</v>
      </c>
      <c r="J742" s="27" t="s">
        <v>5687</v>
      </c>
      <c r="K742" s="27" t="s">
        <v>5688</v>
      </c>
      <c r="L742" s="27" t="s">
        <v>4961</v>
      </c>
      <c r="M742" s="27">
        <v>3732741048</v>
      </c>
      <c r="N742" s="27" t="s">
        <v>6163</v>
      </c>
      <c r="O742" s="27" t="s">
        <v>5457</v>
      </c>
      <c r="P742" s="3">
        <v>41124</v>
      </c>
      <c r="Q742" s="41" t="s">
        <v>497</v>
      </c>
      <c r="R742" s="27">
        <v>10148010236</v>
      </c>
      <c r="S742" s="27" t="s">
        <v>11197</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6164</v>
      </c>
      <c r="I743" s="3">
        <v>41122</v>
      </c>
      <c r="J743" s="27" t="s">
        <v>5689</v>
      </c>
      <c r="K743" s="27" t="s">
        <v>15758</v>
      </c>
      <c r="L743" s="27" t="s">
        <v>4961</v>
      </c>
      <c r="M743" s="27">
        <v>3732741779</v>
      </c>
      <c r="N743" s="27" t="s">
        <v>6165</v>
      </c>
      <c r="O743" s="27" t="s">
        <v>5457</v>
      </c>
      <c r="P743" s="3">
        <v>41123</v>
      </c>
      <c r="Q743" s="41" t="s">
        <v>497</v>
      </c>
      <c r="R743" s="27" t="s">
        <v>11198</v>
      </c>
      <c r="S743" s="27" t="s">
        <v>11199</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11200</v>
      </c>
      <c r="I744" s="3">
        <v>41164</v>
      </c>
      <c r="J744" s="27" t="s">
        <v>5675</v>
      </c>
      <c r="K744" s="27" t="s">
        <v>7589</v>
      </c>
      <c r="L744" s="27" t="s">
        <v>4961</v>
      </c>
      <c r="M744" s="27" t="s">
        <v>7590</v>
      </c>
      <c r="N744" s="27" t="s">
        <v>11201</v>
      </c>
      <c r="O744" s="27" t="s">
        <v>11202</v>
      </c>
      <c r="P744" s="3">
        <v>41243</v>
      </c>
      <c r="Q744" s="41" t="s">
        <v>497</v>
      </c>
      <c r="R744" s="27" t="s">
        <v>11203</v>
      </c>
      <c r="S744" s="27" t="s">
        <v>11204</v>
      </c>
      <c r="T744" s="41" t="s">
        <v>4383</v>
      </c>
      <c r="U744" t="s">
        <v>15553</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8860</v>
      </c>
      <c r="I745" s="3">
        <v>41148</v>
      </c>
      <c r="J745" s="27" t="s">
        <v>5723</v>
      </c>
      <c r="K745" s="27" t="s">
        <v>5724</v>
      </c>
      <c r="L745" s="27" t="s">
        <v>4581</v>
      </c>
      <c r="M745" s="27" t="s">
        <v>5725</v>
      </c>
      <c r="N745" s="27" t="s">
        <v>8861</v>
      </c>
      <c r="O745" s="27" t="s">
        <v>8862</v>
      </c>
      <c r="P745" s="3">
        <v>41197</v>
      </c>
      <c r="Q745" s="41" t="s">
        <v>497</v>
      </c>
      <c r="R745" s="27" t="s">
        <v>11205</v>
      </c>
      <c r="S745" s="27" t="s">
        <v>11206</v>
      </c>
      <c r="T745" s="41" t="s">
        <v>4383</v>
      </c>
      <c r="U745" t="s">
        <v>15406</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7264</v>
      </c>
      <c r="I746" s="3">
        <v>41157</v>
      </c>
      <c r="J746" s="27" t="s">
        <v>5726</v>
      </c>
      <c r="K746" s="27" t="s">
        <v>5727</v>
      </c>
      <c r="L746" s="27" t="s">
        <v>4581</v>
      </c>
      <c r="M746" s="27" t="s">
        <v>5728</v>
      </c>
      <c r="N746" s="27" t="s">
        <v>7280</v>
      </c>
      <c r="O746" s="27" t="s">
        <v>7267</v>
      </c>
      <c r="P746" s="3">
        <v>41157</v>
      </c>
      <c r="Q746" s="41" t="s">
        <v>497</v>
      </c>
      <c r="R746" s="27" t="s">
        <v>11207</v>
      </c>
      <c r="S746" s="27" t="s">
        <v>11208</v>
      </c>
      <c r="T746" s="41" t="s">
        <v>4383</v>
      </c>
      <c r="U746" t="s">
        <v>15554</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7265</v>
      </c>
      <c r="I747" s="3">
        <v>41157</v>
      </c>
      <c r="J747" s="27" t="s">
        <v>5729</v>
      </c>
      <c r="K747" s="27" t="s">
        <v>5730</v>
      </c>
      <c r="L747" s="27" t="s">
        <v>4581</v>
      </c>
      <c r="M747" s="27" t="s">
        <v>5731</v>
      </c>
      <c r="N747" s="27" t="s">
        <v>7266</v>
      </c>
      <c r="O747" s="27" t="s">
        <v>7267</v>
      </c>
      <c r="P747" s="3">
        <v>41157</v>
      </c>
      <c r="Q747" s="41" t="s">
        <v>497</v>
      </c>
      <c r="R747" s="27" t="s">
        <v>11209</v>
      </c>
      <c r="S747" s="27" t="s">
        <v>11210</v>
      </c>
      <c r="T747" s="41" t="s">
        <v>4383</v>
      </c>
      <c r="U747" t="s">
        <v>15555</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15759</v>
      </c>
      <c r="I748" s="3">
        <v>41156</v>
      </c>
      <c r="J748" s="27" t="s">
        <v>5732</v>
      </c>
      <c r="K748" s="27" t="s">
        <v>5733</v>
      </c>
      <c r="L748" s="27" t="s">
        <v>4670</v>
      </c>
      <c r="M748" s="27" t="s">
        <v>5734</v>
      </c>
      <c r="N748" s="27" t="s">
        <v>15760</v>
      </c>
      <c r="O748" s="27" t="s">
        <v>4980</v>
      </c>
      <c r="P748" s="27">
        <v>41312</v>
      </c>
      <c r="Q748" s="41" t="s">
        <v>497</v>
      </c>
      <c r="R748" s="27" t="s">
        <v>15761</v>
      </c>
      <c r="S748" s="27" t="s">
        <v>11211</v>
      </c>
      <c r="T748" s="41" t="s">
        <v>4383</v>
      </c>
      <c r="U748" s="41" t="s">
        <v>15457</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6684</v>
      </c>
      <c r="I749" s="3">
        <v>41148</v>
      </c>
      <c r="J749" s="27" t="s">
        <v>5735</v>
      </c>
      <c r="K749" s="27" t="s">
        <v>5736</v>
      </c>
      <c r="L749" s="27" t="s">
        <v>4573</v>
      </c>
      <c r="M749" s="27" t="s">
        <v>5737</v>
      </c>
      <c r="N749" s="27" t="s">
        <v>6685</v>
      </c>
      <c r="O749" s="27" t="s">
        <v>3099</v>
      </c>
      <c r="P749" s="3">
        <v>41141</v>
      </c>
      <c r="Q749" s="41" t="s">
        <v>497</v>
      </c>
      <c r="R749" s="27" t="s">
        <v>11212</v>
      </c>
      <c r="S749" s="27" t="s">
        <v>11213</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6408</v>
      </c>
      <c r="I750" s="3">
        <v>41131</v>
      </c>
      <c r="J750" s="27" t="s">
        <v>5738</v>
      </c>
      <c r="K750" s="27" t="s">
        <v>5739</v>
      </c>
      <c r="L750" s="27" t="s">
        <v>4573</v>
      </c>
      <c r="M750" s="27" t="s">
        <v>5740</v>
      </c>
      <c r="N750" s="27" t="s">
        <v>6409</v>
      </c>
      <c r="O750" s="27" t="s">
        <v>3099</v>
      </c>
      <c r="P750" s="3">
        <v>41134</v>
      </c>
      <c r="Q750" s="41" t="s">
        <v>497</v>
      </c>
      <c r="R750" s="27" t="s">
        <v>11214</v>
      </c>
      <c r="S750" s="27" t="s">
        <v>11215</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6686</v>
      </c>
      <c r="I751" s="3">
        <v>41137</v>
      </c>
      <c r="J751" s="27" t="s">
        <v>5738</v>
      </c>
      <c r="K751" s="27" t="s">
        <v>5741</v>
      </c>
      <c r="L751" s="27" t="s">
        <v>4573</v>
      </c>
      <c r="M751" s="27" t="s">
        <v>5740</v>
      </c>
      <c r="N751" s="27" t="s">
        <v>6687</v>
      </c>
      <c r="O751" s="27" t="s">
        <v>3099</v>
      </c>
      <c r="P751" s="3">
        <v>41137</v>
      </c>
      <c r="Q751" s="41" t="s">
        <v>497</v>
      </c>
      <c r="R751" s="27" t="s">
        <v>11216</v>
      </c>
      <c r="S751" s="27" t="s">
        <v>11217</v>
      </c>
      <c r="T751" s="41" t="s">
        <v>4383</v>
      </c>
      <c r="U751" t="s">
        <v>15404</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9739</v>
      </c>
      <c r="I752" s="3">
        <v>41162</v>
      </c>
      <c r="J752" s="27" t="s">
        <v>5738</v>
      </c>
      <c r="K752" s="27" t="s">
        <v>5742</v>
      </c>
      <c r="L752" s="27" t="s">
        <v>4573</v>
      </c>
      <c r="M752" s="27" t="s">
        <v>5740</v>
      </c>
      <c r="N752" s="27" t="s">
        <v>13233</v>
      </c>
      <c r="O752" s="27" t="s">
        <v>5692</v>
      </c>
      <c r="P752" s="3">
        <v>41261</v>
      </c>
      <c r="Q752" s="41" t="s">
        <v>497</v>
      </c>
      <c r="R752" s="27" t="s">
        <v>11218</v>
      </c>
      <c r="S752" s="27" t="s">
        <v>11219</v>
      </c>
      <c r="T752" s="41" t="s">
        <v>4383</v>
      </c>
      <c r="U752" t="s">
        <v>15387</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9740</v>
      </c>
      <c r="I753" s="3">
        <v>41233</v>
      </c>
      <c r="J753" s="27" t="s">
        <v>5738</v>
      </c>
      <c r="K753" s="27" t="s">
        <v>5743</v>
      </c>
      <c r="L753" s="27" t="s">
        <v>4573</v>
      </c>
      <c r="M753" s="27" t="s">
        <v>5740</v>
      </c>
      <c r="N753" s="27" t="s">
        <v>9741</v>
      </c>
      <c r="O753" s="27" t="s">
        <v>8422</v>
      </c>
      <c r="P753" s="3">
        <v>41233</v>
      </c>
      <c r="Q753" s="41" t="s">
        <v>497</v>
      </c>
      <c r="R753" s="27" t="s">
        <v>11220</v>
      </c>
      <c r="S753" s="27" t="s">
        <v>11221</v>
      </c>
      <c r="T753" s="41" t="s">
        <v>15383</v>
      </c>
      <c r="U753" t="s">
        <v>15475</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5738</v>
      </c>
      <c r="K754" s="27" t="s">
        <v>5744</v>
      </c>
      <c r="L754" s="27" t="s">
        <v>4573</v>
      </c>
      <c r="M754" s="27" t="s">
        <v>5740</v>
      </c>
      <c r="N754" s="27" t="s">
        <v>497</v>
      </c>
      <c r="O754" s="27" t="s">
        <v>497</v>
      </c>
      <c r="P754" s="27" t="s">
        <v>497</v>
      </c>
      <c r="Q754" s="27" t="s">
        <v>7268</v>
      </c>
      <c r="R754" s="27" t="s">
        <v>497</v>
      </c>
      <c r="S754" s="27" t="s">
        <v>11222</v>
      </c>
      <c r="T754" t="s">
        <v>15383</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6166</v>
      </c>
      <c r="I755" s="3">
        <v>41127</v>
      </c>
      <c r="J755" s="27" t="s">
        <v>5738</v>
      </c>
      <c r="K755" s="27" t="s">
        <v>15556</v>
      </c>
      <c r="L755" s="27" t="s">
        <v>4573</v>
      </c>
      <c r="M755" s="27" t="s">
        <v>5740</v>
      </c>
      <c r="N755" s="27" t="s">
        <v>6242</v>
      </c>
      <c r="O755" s="27" t="s">
        <v>6243</v>
      </c>
      <c r="P755" s="3">
        <v>41130</v>
      </c>
      <c r="Q755" s="41" t="s">
        <v>497</v>
      </c>
      <c r="R755" s="27" t="s">
        <v>11223</v>
      </c>
      <c r="S755" s="27" t="s">
        <v>11224</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6688</v>
      </c>
      <c r="I756" s="3">
        <v>41138</v>
      </c>
      <c r="J756" s="27" t="s">
        <v>5738</v>
      </c>
      <c r="K756" s="27" t="s">
        <v>15557</v>
      </c>
      <c r="L756" s="27" t="s">
        <v>4573</v>
      </c>
      <c r="M756" s="27" t="s">
        <v>5740</v>
      </c>
      <c r="N756" s="27" t="s">
        <v>6689</v>
      </c>
      <c r="O756" s="27" t="s">
        <v>6643</v>
      </c>
      <c r="P756" s="3">
        <v>41141</v>
      </c>
      <c r="Q756" s="41" t="s">
        <v>497</v>
      </c>
      <c r="R756" s="27" t="s">
        <v>11225</v>
      </c>
      <c r="S756" s="27" t="s">
        <v>11226</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13640</v>
      </c>
      <c r="I757" s="3">
        <v>41141</v>
      </c>
      <c r="J757" s="27" t="s">
        <v>5738</v>
      </c>
      <c r="K757" s="27" t="s">
        <v>5745</v>
      </c>
      <c r="L757" s="27" t="s">
        <v>4573</v>
      </c>
      <c r="M757" s="27" t="s">
        <v>5740</v>
      </c>
      <c r="N757" s="27" t="s">
        <v>13641</v>
      </c>
      <c r="O757" s="27" t="s">
        <v>6701</v>
      </c>
      <c r="P757" s="3">
        <v>41261</v>
      </c>
      <c r="Q757" s="41" t="s">
        <v>497</v>
      </c>
      <c r="R757" s="27" t="s">
        <v>13642</v>
      </c>
      <c r="S757" s="27" t="s">
        <v>11227</v>
      </c>
      <c r="T757" s="41" t="s">
        <v>15383</v>
      </c>
      <c r="U757" t="s">
        <v>15493</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6591</v>
      </c>
      <c r="I758" s="3">
        <v>41135</v>
      </c>
      <c r="J758" s="27" t="s">
        <v>5738</v>
      </c>
      <c r="K758" s="27" t="s">
        <v>5746</v>
      </c>
      <c r="L758" s="27" t="s">
        <v>4573</v>
      </c>
      <c r="M758" s="27" t="s">
        <v>5740</v>
      </c>
      <c r="N758" s="27" t="s">
        <v>13234</v>
      </c>
      <c r="O758" s="27" t="s">
        <v>5692</v>
      </c>
      <c r="P758" s="3">
        <v>41260</v>
      </c>
      <c r="Q758" s="41" t="s">
        <v>497</v>
      </c>
      <c r="R758" s="27" t="s">
        <v>11228</v>
      </c>
      <c r="S758" s="27" t="s">
        <v>11229</v>
      </c>
      <c r="T758" s="41" t="s">
        <v>4383</v>
      </c>
      <c r="U758" t="s">
        <v>15558</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6592</v>
      </c>
      <c r="I759" s="3">
        <v>41135</v>
      </c>
      <c r="J759" s="27" t="s">
        <v>5738</v>
      </c>
      <c r="K759" s="27" t="s">
        <v>5747</v>
      </c>
      <c r="L759" s="27" t="s">
        <v>4573</v>
      </c>
      <c r="M759" s="27" t="s">
        <v>5740</v>
      </c>
      <c r="N759" s="27" t="s">
        <v>6593</v>
      </c>
      <c r="O759" s="27" t="s">
        <v>497</v>
      </c>
      <c r="P759" s="3">
        <v>41137</v>
      </c>
      <c r="Q759" s="41" t="s">
        <v>497</v>
      </c>
      <c r="R759" s="27" t="s">
        <v>11230</v>
      </c>
      <c r="S759" s="27" t="s">
        <v>11231</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13235</v>
      </c>
      <c r="I760" s="3">
        <v>41162</v>
      </c>
      <c r="J760" s="27" t="s">
        <v>5738</v>
      </c>
      <c r="K760" s="27" t="s">
        <v>5748</v>
      </c>
      <c r="L760" s="27" t="s">
        <v>4573</v>
      </c>
      <c r="M760" s="27" t="s">
        <v>5740</v>
      </c>
      <c r="N760" s="27" t="s">
        <v>13236</v>
      </c>
      <c r="O760" s="27" t="s">
        <v>5692</v>
      </c>
      <c r="P760" s="3">
        <v>41261</v>
      </c>
      <c r="Q760" s="41" t="s">
        <v>497</v>
      </c>
      <c r="R760" s="27" t="s">
        <v>13237</v>
      </c>
      <c r="S760" s="27" t="s">
        <v>11232</v>
      </c>
      <c r="T760" s="41" t="s">
        <v>4383</v>
      </c>
      <c r="U760" s="41" t="s">
        <v>15457</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9742</v>
      </c>
      <c r="I761" s="3">
        <v>41233</v>
      </c>
      <c r="J761" s="27" t="s">
        <v>5738</v>
      </c>
      <c r="K761" s="27" t="s">
        <v>5749</v>
      </c>
      <c r="L761" s="27" t="s">
        <v>4573</v>
      </c>
      <c r="M761" s="27" t="s">
        <v>5740</v>
      </c>
      <c r="N761" s="27" t="s">
        <v>9743</v>
      </c>
      <c r="O761" s="27" t="s">
        <v>8422</v>
      </c>
      <c r="P761" s="3">
        <v>41240</v>
      </c>
      <c r="Q761" s="41" t="s">
        <v>497</v>
      </c>
      <c r="R761" s="27" t="s">
        <v>11233</v>
      </c>
      <c r="S761" s="27" t="s">
        <v>11234</v>
      </c>
      <c r="T761" s="41" t="s">
        <v>15383</v>
      </c>
      <c r="U761" t="s">
        <v>15443</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9744</v>
      </c>
      <c r="I762" s="3">
        <v>41197</v>
      </c>
      <c r="J762" s="27" t="s">
        <v>5772</v>
      </c>
      <c r="K762" s="27" t="s">
        <v>5773</v>
      </c>
      <c r="L762" s="27" t="s">
        <v>5774</v>
      </c>
      <c r="M762" s="27">
        <v>38392605</v>
      </c>
      <c r="N762" s="27" t="s">
        <v>9745</v>
      </c>
      <c r="O762" s="27" t="s">
        <v>7806</v>
      </c>
      <c r="P762" s="3">
        <v>41235</v>
      </c>
      <c r="Q762" s="41" t="s">
        <v>497</v>
      </c>
      <c r="R762" s="27" t="s">
        <v>11235</v>
      </c>
      <c r="S762" s="27" t="s">
        <v>11236</v>
      </c>
      <c r="T762" s="41" t="s">
        <v>15383</v>
      </c>
      <c r="U762" t="s">
        <v>15529</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9746</v>
      </c>
      <c r="I763" s="3">
        <v>41207</v>
      </c>
      <c r="J763" s="27" t="s">
        <v>5775</v>
      </c>
      <c r="K763" s="27" t="s">
        <v>5776</v>
      </c>
      <c r="L763" s="27" t="s">
        <v>5777</v>
      </c>
      <c r="M763" s="27" t="s">
        <v>7048</v>
      </c>
      <c r="N763" s="27" t="s">
        <v>13087</v>
      </c>
      <c r="O763" s="27" t="s">
        <v>7809</v>
      </c>
      <c r="P763" s="3">
        <v>41255</v>
      </c>
      <c r="Q763" s="41" t="s">
        <v>7049</v>
      </c>
      <c r="R763" s="27" t="s">
        <v>11237</v>
      </c>
      <c r="S763" s="27" t="s">
        <v>11238</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9327</v>
      </c>
      <c r="I764" s="3">
        <v>41178</v>
      </c>
      <c r="J764" s="27" t="s">
        <v>5778</v>
      </c>
      <c r="K764" s="27" t="s">
        <v>5779</v>
      </c>
      <c r="L764" s="27" t="s">
        <v>5780</v>
      </c>
      <c r="M764" s="27" t="s">
        <v>7050</v>
      </c>
      <c r="N764" s="27" t="s">
        <v>9328</v>
      </c>
      <c r="O764" s="27" t="s">
        <v>7806</v>
      </c>
      <c r="P764" s="3">
        <v>41208</v>
      </c>
      <c r="Q764" s="41" t="s">
        <v>7051</v>
      </c>
      <c r="R764" s="27" t="s">
        <v>11239</v>
      </c>
      <c r="S764" s="27" t="s">
        <v>11240</v>
      </c>
      <c r="T764" t="s">
        <v>4383</v>
      </c>
      <c r="U764" t="s">
        <v>15559</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9329</v>
      </c>
      <c r="I765" s="3">
        <v>41178</v>
      </c>
      <c r="J765" s="27" t="s">
        <v>5781</v>
      </c>
      <c r="K765" s="27" t="s">
        <v>7955</v>
      </c>
      <c r="L765" s="27" t="s">
        <v>5782</v>
      </c>
      <c r="M765" s="27" t="s">
        <v>7269</v>
      </c>
      <c r="N765" s="27" t="s">
        <v>9330</v>
      </c>
      <c r="O765" s="27" t="s">
        <v>7809</v>
      </c>
      <c r="P765" s="3">
        <v>41207</v>
      </c>
      <c r="Q765" s="41" t="s">
        <v>7956</v>
      </c>
      <c r="R765" s="27" t="s">
        <v>11241</v>
      </c>
      <c r="S765" s="27" t="s">
        <v>11242</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9331</v>
      </c>
      <c r="I766" s="3">
        <v>41204</v>
      </c>
      <c r="J766" s="27" t="s">
        <v>5783</v>
      </c>
      <c r="K766" s="27" t="s">
        <v>8579</v>
      </c>
      <c r="L766" s="27" t="s">
        <v>4694</v>
      </c>
      <c r="M766" s="27">
        <v>38392605</v>
      </c>
      <c r="N766" s="27" t="s">
        <v>9332</v>
      </c>
      <c r="O766" s="27" t="s">
        <v>7809</v>
      </c>
      <c r="P766" s="3">
        <v>41221</v>
      </c>
      <c r="Q766" s="41" t="s">
        <v>8580</v>
      </c>
      <c r="R766" s="27" t="s">
        <v>11243</v>
      </c>
      <c r="S766" s="27" t="s">
        <v>11244</v>
      </c>
      <c r="T766" t="s">
        <v>15383</v>
      </c>
      <c r="U766" t="s">
        <v>15560</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7821</v>
      </c>
      <c r="I767" s="3">
        <v>41169</v>
      </c>
      <c r="J767" s="27" t="s">
        <v>5784</v>
      </c>
      <c r="K767" s="27" t="s">
        <v>5785</v>
      </c>
      <c r="L767" s="27" t="s">
        <v>5786</v>
      </c>
      <c r="M767" s="27" t="s">
        <v>7052</v>
      </c>
      <c r="N767" s="27" t="s">
        <v>7822</v>
      </c>
      <c r="O767" s="27" t="s">
        <v>7809</v>
      </c>
      <c r="P767" s="3">
        <v>41170</v>
      </c>
      <c r="Q767" s="41" t="s">
        <v>7053</v>
      </c>
      <c r="R767" s="27" t="s">
        <v>11245</v>
      </c>
      <c r="S767" s="27" t="s">
        <v>11246</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7957</v>
      </c>
      <c r="I768" s="3">
        <v>41162</v>
      </c>
      <c r="J768" s="27" t="s">
        <v>5787</v>
      </c>
      <c r="K768" s="27" t="s">
        <v>7054</v>
      </c>
      <c r="L768" s="27" t="s">
        <v>5788</v>
      </c>
      <c r="M768" s="27" t="s">
        <v>7055</v>
      </c>
      <c r="N768" s="27" t="s">
        <v>8001</v>
      </c>
      <c r="O768" s="27" t="s">
        <v>7809</v>
      </c>
      <c r="P768" s="3">
        <v>41172</v>
      </c>
      <c r="Q768" s="41" t="s">
        <v>7056</v>
      </c>
      <c r="R768" s="27" t="s">
        <v>11247</v>
      </c>
      <c r="S768" s="27" t="s">
        <v>11248</v>
      </c>
      <c r="T768" t="s">
        <v>4383</v>
      </c>
      <c r="U768" t="s">
        <v>15561</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8002</v>
      </c>
      <c r="I769" s="3">
        <v>41162</v>
      </c>
      <c r="J769" s="27" t="s">
        <v>5789</v>
      </c>
      <c r="K769" s="27" t="s">
        <v>7057</v>
      </c>
      <c r="L769" s="27" t="s">
        <v>5790</v>
      </c>
      <c r="M769" s="27" t="s">
        <v>7058</v>
      </c>
      <c r="N769" s="27" t="s">
        <v>8003</v>
      </c>
      <c r="O769" s="27" t="s">
        <v>7806</v>
      </c>
      <c r="P769" s="3">
        <v>41173</v>
      </c>
      <c r="Q769" s="41" t="s">
        <v>7059</v>
      </c>
      <c r="R769" s="27" t="s">
        <v>11249</v>
      </c>
      <c r="S769" s="27" t="s">
        <v>11250</v>
      </c>
      <c r="T769" t="s">
        <v>4383</v>
      </c>
      <c r="U769" t="s">
        <v>15562</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7613</v>
      </c>
      <c r="I770" s="3">
        <v>41162</v>
      </c>
      <c r="J770" s="27" t="s">
        <v>5787</v>
      </c>
      <c r="K770" s="27" t="s">
        <v>7060</v>
      </c>
      <c r="L770" s="27" t="s">
        <v>5791</v>
      </c>
      <c r="M770" s="27" t="s">
        <v>7061</v>
      </c>
      <c r="N770" s="27" t="s">
        <v>8004</v>
      </c>
      <c r="O770" s="27" t="s">
        <v>7806</v>
      </c>
      <c r="P770" s="3">
        <v>41173</v>
      </c>
      <c r="Q770" s="41" t="s">
        <v>7062</v>
      </c>
      <c r="R770" s="27" t="s">
        <v>11251</v>
      </c>
      <c r="S770" s="27" t="s">
        <v>11252</v>
      </c>
      <c r="T770" t="s">
        <v>4383</v>
      </c>
      <c r="U770" t="s">
        <v>15428</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9060</v>
      </c>
      <c r="I771" s="3">
        <v>41178</v>
      </c>
      <c r="J771" s="27" t="s">
        <v>5792</v>
      </c>
      <c r="K771" s="27" t="s">
        <v>7958</v>
      </c>
      <c r="L771" s="27" t="s">
        <v>5793</v>
      </c>
      <c r="M771" s="27" t="s">
        <v>7959</v>
      </c>
      <c r="N771" s="27" t="s">
        <v>9061</v>
      </c>
      <c r="O771" s="27" t="s">
        <v>7806</v>
      </c>
      <c r="P771" s="3">
        <v>41205</v>
      </c>
      <c r="Q771" s="41" t="s">
        <v>7960</v>
      </c>
      <c r="R771" s="27" t="s">
        <v>11253</v>
      </c>
      <c r="S771" s="27" t="s">
        <v>11254</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8270</v>
      </c>
      <c r="I772" s="3">
        <v>41162</v>
      </c>
      <c r="J772" s="27" t="s">
        <v>5792</v>
      </c>
      <c r="K772" s="27" t="s">
        <v>5794</v>
      </c>
      <c r="L772" s="27" t="s">
        <v>5795</v>
      </c>
      <c r="M772" s="27" t="s">
        <v>7063</v>
      </c>
      <c r="N772" s="27" t="s">
        <v>8271</v>
      </c>
      <c r="O772" s="27" t="s">
        <v>7809</v>
      </c>
      <c r="P772" s="3">
        <v>41179</v>
      </c>
      <c r="Q772" s="41" t="s">
        <v>7064</v>
      </c>
      <c r="R772" s="27" t="s">
        <v>11255</v>
      </c>
      <c r="S772" s="27" t="s">
        <v>11256</v>
      </c>
      <c r="T772" t="s">
        <v>4383</v>
      </c>
      <c r="U772" t="s">
        <v>15394</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7823</v>
      </c>
      <c r="I773" s="3">
        <v>41162</v>
      </c>
      <c r="J773" s="27" t="s">
        <v>5787</v>
      </c>
      <c r="K773" s="27" t="s">
        <v>5796</v>
      </c>
      <c r="L773" s="27" t="s">
        <v>5797</v>
      </c>
      <c r="M773" s="27" t="s">
        <v>7065</v>
      </c>
      <c r="N773" s="27" t="s">
        <v>7824</v>
      </c>
      <c r="O773" s="27" t="s">
        <v>7806</v>
      </c>
      <c r="P773" s="3">
        <v>41170</v>
      </c>
      <c r="Q773" s="41" t="s">
        <v>7066</v>
      </c>
      <c r="R773" s="27" t="s">
        <v>11257</v>
      </c>
      <c r="S773" s="27" t="s">
        <v>11258</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8272</v>
      </c>
      <c r="I774" s="3">
        <v>41162</v>
      </c>
      <c r="J774" s="27" t="s">
        <v>5798</v>
      </c>
      <c r="K774" s="27" t="s">
        <v>7067</v>
      </c>
      <c r="L774" s="27" t="s">
        <v>5799</v>
      </c>
      <c r="M774" s="27" t="s">
        <v>7068</v>
      </c>
      <c r="N774" s="27" t="s">
        <v>8273</v>
      </c>
      <c r="O774" s="27" t="s">
        <v>7806</v>
      </c>
      <c r="P774" s="3">
        <v>41177</v>
      </c>
      <c r="Q774" s="41" t="s">
        <v>7069</v>
      </c>
      <c r="R774" s="27" t="s">
        <v>11259</v>
      </c>
      <c r="S774" s="27" t="s">
        <v>11260</v>
      </c>
      <c r="T774" t="s">
        <v>4383</v>
      </c>
      <c r="U774" t="s">
        <v>15563</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7825</v>
      </c>
      <c r="I775" s="3">
        <v>41162</v>
      </c>
      <c r="J775" s="27" t="s">
        <v>5800</v>
      </c>
      <c r="K775" s="27" t="s">
        <v>5801</v>
      </c>
      <c r="L775" s="27" t="s">
        <v>5802</v>
      </c>
      <c r="M775" s="27" t="s">
        <v>7070</v>
      </c>
      <c r="N775" s="27" t="s">
        <v>7826</v>
      </c>
      <c r="O775" s="27" t="s">
        <v>7806</v>
      </c>
      <c r="P775" s="3">
        <v>41171</v>
      </c>
      <c r="Q775" s="41" t="s">
        <v>7071</v>
      </c>
      <c r="R775" s="27" t="s">
        <v>11261</v>
      </c>
      <c r="S775" s="27" t="s">
        <v>11262</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7961</v>
      </c>
      <c r="I776" s="3">
        <v>41162</v>
      </c>
      <c r="J776" s="27" t="s">
        <v>5803</v>
      </c>
      <c r="K776" s="27" t="s">
        <v>5804</v>
      </c>
      <c r="L776" s="27" t="s">
        <v>5805</v>
      </c>
      <c r="M776" s="27" t="s">
        <v>7072</v>
      </c>
      <c r="N776" s="27" t="s">
        <v>8005</v>
      </c>
      <c r="O776" s="27" t="s">
        <v>7809</v>
      </c>
      <c r="P776" s="3">
        <v>41172</v>
      </c>
      <c r="Q776" s="41" t="s">
        <v>7073</v>
      </c>
      <c r="R776" s="27" t="s">
        <v>11263</v>
      </c>
      <c r="S776" s="27" t="s">
        <v>11264</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9333</v>
      </c>
      <c r="I777" s="3">
        <v>41162</v>
      </c>
      <c r="J777" s="27" t="s">
        <v>5803</v>
      </c>
      <c r="K777" s="27" t="s">
        <v>7074</v>
      </c>
      <c r="L777" s="27" t="s">
        <v>5805</v>
      </c>
      <c r="M777" s="27" t="s">
        <v>7075</v>
      </c>
      <c r="N777" s="27" t="s">
        <v>9334</v>
      </c>
      <c r="O777" s="27" t="s">
        <v>7806</v>
      </c>
      <c r="P777" s="3">
        <v>41206</v>
      </c>
      <c r="Q777" s="41" t="s">
        <v>7076</v>
      </c>
      <c r="R777" s="27" t="s">
        <v>11265</v>
      </c>
      <c r="S777" s="27" t="s">
        <v>11266</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7827</v>
      </c>
      <c r="I778" s="3">
        <v>41162</v>
      </c>
      <c r="J778" s="27" t="s">
        <v>5772</v>
      </c>
      <c r="K778" s="27" t="s">
        <v>5806</v>
      </c>
      <c r="L778" s="27" t="s">
        <v>5807</v>
      </c>
      <c r="M778" s="27" t="s">
        <v>7077</v>
      </c>
      <c r="N778" s="27" t="s">
        <v>7828</v>
      </c>
      <c r="O778" s="27" t="s">
        <v>7809</v>
      </c>
      <c r="P778" s="3">
        <v>41170</v>
      </c>
      <c r="Q778" s="41" t="s">
        <v>7078</v>
      </c>
      <c r="R778" s="27" t="s">
        <v>11267</v>
      </c>
      <c r="S778" s="27" t="s">
        <v>11268</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7962</v>
      </c>
      <c r="I779" s="3">
        <v>41171</v>
      </c>
      <c r="J779" s="27" t="s">
        <v>5803</v>
      </c>
      <c r="K779" s="27" t="s">
        <v>7079</v>
      </c>
      <c r="L779" s="27" t="s">
        <v>5808</v>
      </c>
      <c r="M779" s="27">
        <v>38392605</v>
      </c>
      <c r="N779" s="27" t="s">
        <v>8006</v>
      </c>
      <c r="O779" s="27" t="s">
        <v>7994</v>
      </c>
      <c r="P779" s="3">
        <v>41176</v>
      </c>
      <c r="Q779" s="41" t="s">
        <v>7080</v>
      </c>
      <c r="R779" s="27" t="s">
        <v>11269</v>
      </c>
      <c r="S779" s="27" t="s">
        <v>11270</v>
      </c>
      <c r="T779" t="s">
        <v>4383</v>
      </c>
      <c r="U779" t="s">
        <v>15406</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8007</v>
      </c>
      <c r="I780" s="3">
        <v>41172</v>
      </c>
      <c r="J780" s="27" t="s">
        <v>5809</v>
      </c>
      <c r="K780" s="27" t="s">
        <v>5810</v>
      </c>
      <c r="L780" s="27" t="s">
        <v>5811</v>
      </c>
      <c r="M780" s="27" t="s">
        <v>7081</v>
      </c>
      <c r="N780" s="27" t="s">
        <v>8008</v>
      </c>
      <c r="O780" s="27" t="s">
        <v>7806</v>
      </c>
      <c r="P780" s="3">
        <v>41173</v>
      </c>
      <c r="Q780" s="41" t="s">
        <v>7082</v>
      </c>
      <c r="R780" s="27" t="s">
        <v>11271</v>
      </c>
      <c r="S780" s="27" t="s">
        <v>11272</v>
      </c>
      <c r="T780" t="s">
        <v>4383</v>
      </c>
      <c r="U780" t="s">
        <v>15562</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9373</v>
      </c>
      <c r="I781" s="3">
        <v>41162</v>
      </c>
      <c r="J781" s="27" t="s">
        <v>5778</v>
      </c>
      <c r="K781" s="27" t="s">
        <v>5812</v>
      </c>
      <c r="L781" s="27" t="s">
        <v>5813</v>
      </c>
      <c r="M781" s="27" t="s">
        <v>7083</v>
      </c>
      <c r="N781" s="27" t="s">
        <v>9374</v>
      </c>
      <c r="O781" s="27" t="s">
        <v>7994</v>
      </c>
      <c r="P781" s="3">
        <v>41211</v>
      </c>
      <c r="Q781" s="41" t="s">
        <v>7084</v>
      </c>
      <c r="R781" s="27" t="s">
        <v>11273</v>
      </c>
      <c r="S781" s="27" t="s">
        <v>11274</v>
      </c>
      <c r="T781" t="s">
        <v>4383</v>
      </c>
      <c r="U781" t="s">
        <v>15406</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9062</v>
      </c>
      <c r="I782" s="3">
        <v>41162</v>
      </c>
      <c r="J782" s="27" t="s">
        <v>5814</v>
      </c>
      <c r="K782" s="27" t="s">
        <v>7085</v>
      </c>
      <c r="L782" s="27" t="s">
        <v>5813</v>
      </c>
      <c r="M782" s="27" t="s">
        <v>7086</v>
      </c>
      <c r="N782" s="27" t="s">
        <v>9063</v>
      </c>
      <c r="O782" s="27" t="s">
        <v>7809</v>
      </c>
      <c r="P782" s="3">
        <v>41206</v>
      </c>
      <c r="Q782" s="41" t="s">
        <v>7087</v>
      </c>
      <c r="R782" s="27" t="s">
        <v>11275</v>
      </c>
      <c r="S782" s="27" t="s">
        <v>11276</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8274</v>
      </c>
      <c r="I783" s="3">
        <v>41162</v>
      </c>
      <c r="J783" s="27" t="s">
        <v>5814</v>
      </c>
      <c r="K783" s="27" t="s">
        <v>7088</v>
      </c>
      <c r="L783" s="27" t="s">
        <v>5815</v>
      </c>
      <c r="M783" s="27" t="s">
        <v>7089</v>
      </c>
      <c r="N783" s="27" t="s">
        <v>8275</v>
      </c>
      <c r="O783" s="27" t="s">
        <v>7806</v>
      </c>
      <c r="P783" s="3">
        <v>41179</v>
      </c>
      <c r="Q783" s="41" t="s">
        <v>7090</v>
      </c>
      <c r="R783" s="27" t="s">
        <v>11277</v>
      </c>
      <c r="S783" s="27" t="s">
        <v>11278</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9091</v>
      </c>
      <c r="I784" s="3">
        <v>41206</v>
      </c>
      <c r="J784" s="27" t="s">
        <v>5783</v>
      </c>
      <c r="K784" s="27" t="s">
        <v>15762</v>
      </c>
      <c r="L784" s="27" t="s">
        <v>5816</v>
      </c>
      <c r="M784" s="27">
        <v>38392605</v>
      </c>
      <c r="N784" s="27" t="s">
        <v>9092</v>
      </c>
      <c r="O784" s="27" t="s">
        <v>7806</v>
      </c>
      <c r="P784" s="3">
        <v>41208</v>
      </c>
      <c r="Q784" s="41" t="s">
        <v>497</v>
      </c>
      <c r="R784" s="27" t="s">
        <v>11279</v>
      </c>
      <c r="S784" s="27" t="s">
        <v>11280</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7614</v>
      </c>
      <c r="I785" s="3">
        <v>41162</v>
      </c>
      <c r="J785" s="27" t="s">
        <v>5800</v>
      </c>
      <c r="K785" s="27" t="s">
        <v>5817</v>
      </c>
      <c r="L785" s="27" t="s">
        <v>5818</v>
      </c>
      <c r="M785" s="27" t="s">
        <v>7091</v>
      </c>
      <c r="N785" s="27" t="s">
        <v>7829</v>
      </c>
      <c r="O785" s="27" t="s">
        <v>7806</v>
      </c>
      <c r="P785" s="3">
        <v>41169</v>
      </c>
      <c r="Q785" s="41" t="s">
        <v>7092</v>
      </c>
      <c r="R785" s="27" t="s">
        <v>11281</v>
      </c>
      <c r="S785" s="27" t="s">
        <v>11282</v>
      </c>
      <c r="T785" t="s">
        <v>4383</v>
      </c>
      <c r="U785" t="s">
        <v>15564</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5819</v>
      </c>
      <c r="H786" s="27" t="s">
        <v>6167</v>
      </c>
      <c r="I786" s="3">
        <v>41123</v>
      </c>
      <c r="J786" s="27" t="s">
        <v>5820</v>
      </c>
      <c r="K786" s="27" t="s">
        <v>5821</v>
      </c>
      <c r="L786" s="27" t="s">
        <v>5822</v>
      </c>
      <c r="M786" s="27" t="s">
        <v>5823</v>
      </c>
      <c r="N786" s="27" t="s">
        <v>6168</v>
      </c>
      <c r="O786" s="27" t="s">
        <v>6040</v>
      </c>
      <c r="P786" s="3">
        <v>41123</v>
      </c>
      <c r="Q786" s="41" t="s">
        <v>497</v>
      </c>
      <c r="R786" s="27" t="s">
        <v>11283</v>
      </c>
      <c r="S786" s="27" t="s">
        <v>11284</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5819</v>
      </c>
      <c r="H787" s="27" t="s">
        <v>6244</v>
      </c>
      <c r="I787" s="3">
        <v>41127</v>
      </c>
      <c r="J787" s="27" t="s">
        <v>5824</v>
      </c>
      <c r="K787" s="27" t="s">
        <v>5825</v>
      </c>
      <c r="L787" s="27" t="s">
        <v>5826</v>
      </c>
      <c r="M787" s="27" t="s">
        <v>5827</v>
      </c>
      <c r="N787" s="27" t="s">
        <v>6245</v>
      </c>
      <c r="O787" s="27" t="s">
        <v>6035</v>
      </c>
      <c r="P787" s="3">
        <v>41127</v>
      </c>
      <c r="Q787" s="41" t="s">
        <v>497</v>
      </c>
      <c r="R787" s="27" t="s">
        <v>11285</v>
      </c>
      <c r="S787" s="27" t="s">
        <v>11286</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5828</v>
      </c>
      <c r="H788" s="27" t="s">
        <v>12532</v>
      </c>
      <c r="I788" s="3">
        <v>41129</v>
      </c>
      <c r="J788" s="27" t="s">
        <v>3500</v>
      </c>
      <c r="K788" s="27" t="s">
        <v>3501</v>
      </c>
      <c r="L788" s="27" t="s">
        <v>4972</v>
      </c>
      <c r="M788" s="27" t="s">
        <v>3502</v>
      </c>
      <c r="N788" s="27" t="s">
        <v>13088</v>
      </c>
      <c r="O788" s="27" t="s">
        <v>1456</v>
      </c>
      <c r="P788" s="3">
        <v>41256</v>
      </c>
      <c r="Q788" s="41" t="s">
        <v>497</v>
      </c>
      <c r="R788" s="27" t="s">
        <v>12533</v>
      </c>
      <c r="S788" s="27" t="s">
        <v>10698</v>
      </c>
      <c r="T788" s="41" t="s">
        <v>4383</v>
      </c>
      <c r="U788" t="s">
        <v>15565</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8009</v>
      </c>
      <c r="I789" s="3">
        <v>41162</v>
      </c>
      <c r="J789" s="27" t="s">
        <v>5798</v>
      </c>
      <c r="K789" s="27" t="s">
        <v>5829</v>
      </c>
      <c r="L789" s="27" t="s">
        <v>5830</v>
      </c>
      <c r="M789" s="27" t="s">
        <v>7093</v>
      </c>
      <c r="N789" s="27" t="s">
        <v>8010</v>
      </c>
      <c r="O789" s="27" t="s">
        <v>7806</v>
      </c>
      <c r="P789" s="3">
        <v>41190</v>
      </c>
      <c r="Q789" s="41" t="s">
        <v>7094</v>
      </c>
      <c r="R789" s="27" t="s">
        <v>11287</v>
      </c>
      <c r="S789" s="27" t="s">
        <v>11288</v>
      </c>
      <c r="T789" t="s">
        <v>4383</v>
      </c>
      <c r="U789" t="s">
        <v>15566</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8276</v>
      </c>
      <c r="I790" s="3">
        <v>41162</v>
      </c>
      <c r="J790" s="27" t="s">
        <v>5831</v>
      </c>
      <c r="K790" s="27" t="s">
        <v>5832</v>
      </c>
      <c r="L790" s="27" t="s">
        <v>5833</v>
      </c>
      <c r="M790" s="27">
        <v>38391620</v>
      </c>
      <c r="N790" s="27" t="s">
        <v>8277</v>
      </c>
      <c r="O790" s="27" t="s">
        <v>7809</v>
      </c>
      <c r="P790" s="3">
        <v>41178</v>
      </c>
      <c r="Q790" s="41" t="s">
        <v>7095</v>
      </c>
      <c r="R790" s="27" t="s">
        <v>11289</v>
      </c>
      <c r="S790" s="27" t="s">
        <v>11290</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9747</v>
      </c>
      <c r="I791" s="3">
        <v>41162</v>
      </c>
      <c r="J791" s="27" t="s">
        <v>5831</v>
      </c>
      <c r="K791" s="27" t="s">
        <v>15763</v>
      </c>
      <c r="L791" s="27" t="s">
        <v>5834</v>
      </c>
      <c r="M791" s="27" t="s">
        <v>7096</v>
      </c>
      <c r="N791" s="27" t="s">
        <v>9748</v>
      </c>
      <c r="O791" s="27" t="s">
        <v>7809</v>
      </c>
      <c r="P791" s="3">
        <v>41235</v>
      </c>
      <c r="Q791" s="41" t="s">
        <v>7097</v>
      </c>
      <c r="R791" s="27" t="s">
        <v>11291</v>
      </c>
      <c r="S791" s="27" t="s">
        <v>11292</v>
      </c>
      <c r="T791" t="s">
        <v>15383</v>
      </c>
      <c r="U791" t="s">
        <v>15567</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7830</v>
      </c>
      <c r="I792" s="27" t="s">
        <v>497</v>
      </c>
      <c r="J792" s="27" t="s">
        <v>5835</v>
      </c>
      <c r="K792" s="27" t="s">
        <v>5836</v>
      </c>
      <c r="L792" s="27" t="s">
        <v>5837</v>
      </c>
      <c r="M792" s="27" t="s">
        <v>5838</v>
      </c>
      <c r="N792" s="27" t="s">
        <v>8011</v>
      </c>
      <c r="O792" s="27" t="s">
        <v>4091</v>
      </c>
      <c r="P792" s="3">
        <v>41171</v>
      </c>
      <c r="Q792" s="41" t="s">
        <v>497</v>
      </c>
      <c r="R792" s="27" t="s">
        <v>11293</v>
      </c>
      <c r="S792" s="27" t="s">
        <v>11294</v>
      </c>
      <c r="T792" s="41" t="s">
        <v>4383</v>
      </c>
      <c r="U792" t="s">
        <v>15509</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5819</v>
      </c>
      <c r="H793" s="27" t="s">
        <v>6169</v>
      </c>
      <c r="I793" s="3">
        <v>41123</v>
      </c>
      <c r="J793" s="27" t="s">
        <v>5839</v>
      </c>
      <c r="K793" s="27" t="s">
        <v>5840</v>
      </c>
      <c r="L793" s="27" t="s">
        <v>5841</v>
      </c>
      <c r="M793" s="27" t="s">
        <v>5842</v>
      </c>
      <c r="N793" s="27" t="s">
        <v>6170</v>
      </c>
      <c r="O793" s="27" t="s">
        <v>6035</v>
      </c>
      <c r="P793" s="3">
        <v>41124</v>
      </c>
      <c r="Q793" s="41" t="s">
        <v>497</v>
      </c>
      <c r="R793" s="27" t="s">
        <v>11295</v>
      </c>
      <c r="S793" s="27" t="s">
        <v>11296</v>
      </c>
      <c r="T793" s="41" t="s">
        <v>15383</v>
      </c>
      <c r="U793" t="s">
        <v>15529</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5819</v>
      </c>
      <c r="H794" s="27" t="s">
        <v>6171</v>
      </c>
      <c r="I794" s="3">
        <v>41124</v>
      </c>
      <c r="J794" s="27" t="s">
        <v>5843</v>
      </c>
      <c r="K794" s="27" t="s">
        <v>5844</v>
      </c>
      <c r="L794" s="27" t="s">
        <v>5822</v>
      </c>
      <c r="M794" s="27" t="s">
        <v>5845</v>
      </c>
      <c r="N794" s="27" t="s">
        <v>6172</v>
      </c>
      <c r="O794" s="27" t="s">
        <v>1492</v>
      </c>
      <c r="P794" s="3">
        <v>41127</v>
      </c>
      <c r="Q794" s="41" t="s">
        <v>497</v>
      </c>
      <c r="R794" s="27" t="s">
        <v>11297</v>
      </c>
      <c r="S794" s="27" t="s">
        <v>11298</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5819</v>
      </c>
      <c r="H795" s="27" t="s">
        <v>6173</v>
      </c>
      <c r="I795" s="3">
        <v>41122</v>
      </c>
      <c r="J795" s="27" t="s">
        <v>5846</v>
      </c>
      <c r="K795" s="27" t="s">
        <v>5847</v>
      </c>
      <c r="L795" s="27" t="s">
        <v>5841</v>
      </c>
      <c r="M795" s="27" t="s">
        <v>5848</v>
      </c>
      <c r="N795" s="27" t="s">
        <v>6174</v>
      </c>
      <c r="O795" s="27" t="s">
        <v>1461</v>
      </c>
      <c r="P795" s="3">
        <v>41124</v>
      </c>
      <c r="Q795" s="41" t="s">
        <v>497</v>
      </c>
      <c r="R795" s="27" t="s">
        <v>11299</v>
      </c>
      <c r="S795" s="27" t="s">
        <v>11300</v>
      </c>
      <c r="T795" s="41" t="s">
        <v>4383</v>
      </c>
      <c r="U795" t="s">
        <v>15568</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5819</v>
      </c>
      <c r="H796" s="27" t="s">
        <v>6246</v>
      </c>
      <c r="I796" s="3">
        <v>41138</v>
      </c>
      <c r="J796" s="27" t="s">
        <v>5849</v>
      </c>
      <c r="K796" s="27" t="s">
        <v>5850</v>
      </c>
      <c r="L796" s="27" t="s">
        <v>5841</v>
      </c>
      <c r="M796" s="27" t="s">
        <v>5851</v>
      </c>
      <c r="N796" s="27" t="s">
        <v>6247</v>
      </c>
      <c r="O796" s="27" t="s">
        <v>6248</v>
      </c>
      <c r="P796" s="3">
        <v>41141</v>
      </c>
      <c r="Q796" s="41" t="s">
        <v>497</v>
      </c>
      <c r="R796" s="27" t="s">
        <v>11301</v>
      </c>
      <c r="S796" s="27" t="s">
        <v>11302</v>
      </c>
      <c r="T796" s="41" t="s">
        <v>4383</v>
      </c>
      <c r="U796" t="s">
        <v>15404</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5819</v>
      </c>
      <c r="H797" s="27" t="s">
        <v>6175</v>
      </c>
      <c r="I797" s="3">
        <v>41124</v>
      </c>
      <c r="J797" s="27" t="s">
        <v>5852</v>
      </c>
      <c r="K797" s="27" t="s">
        <v>15281</v>
      </c>
      <c r="L797" s="27" t="s">
        <v>5841</v>
      </c>
      <c r="M797" s="27" t="s">
        <v>5853</v>
      </c>
      <c r="N797" s="27" t="s">
        <v>6249</v>
      </c>
      <c r="O797" s="27" t="s">
        <v>5929</v>
      </c>
      <c r="P797" s="3">
        <v>41127</v>
      </c>
      <c r="Q797" s="41" t="s">
        <v>497</v>
      </c>
      <c r="R797" s="27" t="s">
        <v>11303</v>
      </c>
      <c r="S797" s="27" t="s">
        <v>11304</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5819</v>
      </c>
      <c r="H798" s="27" t="s">
        <v>6250</v>
      </c>
      <c r="I798" s="3">
        <v>41137</v>
      </c>
      <c r="J798" s="27" t="s">
        <v>5854</v>
      </c>
      <c r="K798" s="27" t="s">
        <v>5855</v>
      </c>
      <c r="L798" s="27" t="s">
        <v>5841</v>
      </c>
      <c r="M798" s="27" t="s">
        <v>5856</v>
      </c>
      <c r="N798" s="27" t="s">
        <v>6690</v>
      </c>
      <c r="O798" s="27" t="s">
        <v>6035</v>
      </c>
      <c r="P798" s="3">
        <v>41137</v>
      </c>
      <c r="Q798" s="41" t="s">
        <v>497</v>
      </c>
      <c r="R798" s="27" t="s">
        <v>11305</v>
      </c>
      <c r="S798" s="27" t="s">
        <v>11306</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5819</v>
      </c>
      <c r="H799" s="27" t="s">
        <v>6691</v>
      </c>
      <c r="I799" s="3">
        <v>41138</v>
      </c>
      <c r="J799" s="27" t="s">
        <v>5857</v>
      </c>
      <c r="K799" s="27" t="s">
        <v>5858</v>
      </c>
      <c r="L799" s="27" t="s">
        <v>5841</v>
      </c>
      <c r="M799" s="27" t="s">
        <v>5859</v>
      </c>
      <c r="N799" s="27" t="s">
        <v>6692</v>
      </c>
      <c r="O799" s="27" t="s">
        <v>5115</v>
      </c>
      <c r="P799" s="3">
        <v>41141</v>
      </c>
      <c r="Q799" s="41" t="s">
        <v>497</v>
      </c>
      <c r="R799" s="27" t="s">
        <v>11307</v>
      </c>
      <c r="S799" s="27" t="s">
        <v>11308</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5819</v>
      </c>
      <c r="H800" s="27" t="s">
        <v>6251</v>
      </c>
      <c r="I800" s="3">
        <v>41134</v>
      </c>
      <c r="J800" s="27" t="s">
        <v>5860</v>
      </c>
      <c r="K800" s="27" t="s">
        <v>5861</v>
      </c>
      <c r="L800" s="27" t="s">
        <v>5841</v>
      </c>
      <c r="M800" s="27" t="s">
        <v>5862</v>
      </c>
      <c r="N800" s="27" t="s">
        <v>6252</v>
      </c>
      <c r="O800" s="27" t="s">
        <v>5700</v>
      </c>
      <c r="P800" s="3">
        <v>41130</v>
      </c>
      <c r="Q800" s="41" t="s">
        <v>497</v>
      </c>
      <c r="R800" s="27" t="s">
        <v>11309</v>
      </c>
      <c r="S800" s="27" t="s">
        <v>11310</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5819</v>
      </c>
      <c r="H801" s="27" t="s">
        <v>7615</v>
      </c>
      <c r="I801" s="3">
        <v>41156</v>
      </c>
      <c r="J801" s="27" t="s">
        <v>5863</v>
      </c>
      <c r="K801" s="27" t="s">
        <v>5864</v>
      </c>
      <c r="L801" s="27" t="s">
        <v>5841</v>
      </c>
      <c r="M801" s="27" t="s">
        <v>5865</v>
      </c>
      <c r="N801" s="27" t="s">
        <v>7616</v>
      </c>
      <c r="O801" s="27" t="s">
        <v>5298</v>
      </c>
      <c r="P801" s="3">
        <v>41163</v>
      </c>
      <c r="Q801" s="41" t="s">
        <v>497</v>
      </c>
      <c r="R801" s="27" t="s">
        <v>11311</v>
      </c>
      <c r="S801" s="27" t="s">
        <v>11312</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5819</v>
      </c>
      <c r="H802" s="27" t="s">
        <v>7352</v>
      </c>
      <c r="I802" s="3">
        <v>41158</v>
      </c>
      <c r="J802" s="27" t="s">
        <v>5863</v>
      </c>
      <c r="K802" s="27" t="s">
        <v>5866</v>
      </c>
      <c r="L802" s="27" t="s">
        <v>5841</v>
      </c>
      <c r="M802" s="27" t="s">
        <v>5867</v>
      </c>
      <c r="N802" s="27" t="s">
        <v>7353</v>
      </c>
      <c r="O802" s="27" t="s">
        <v>4980</v>
      </c>
      <c r="P802" s="3">
        <v>41158</v>
      </c>
      <c r="Q802" s="41" t="s">
        <v>497</v>
      </c>
      <c r="R802" s="27" t="s">
        <v>11313</v>
      </c>
      <c r="S802" s="27" t="s">
        <v>11314</v>
      </c>
      <c r="T802" s="41" t="s">
        <v>4383</v>
      </c>
      <c r="U802" t="s">
        <v>15569</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5819</v>
      </c>
      <c r="H803" s="27" t="s">
        <v>7270</v>
      </c>
      <c r="I803" s="3">
        <v>41158</v>
      </c>
      <c r="J803" s="27" t="s">
        <v>5868</v>
      </c>
      <c r="K803" s="27" t="s">
        <v>5869</v>
      </c>
      <c r="L803" s="27" t="s">
        <v>5841</v>
      </c>
      <c r="M803" s="27" t="s">
        <v>5870</v>
      </c>
      <c r="N803" s="27" t="s">
        <v>7354</v>
      </c>
      <c r="O803" s="27" t="s">
        <v>6033</v>
      </c>
      <c r="P803" s="3">
        <v>41158</v>
      </c>
      <c r="Q803" s="41" t="s">
        <v>497</v>
      </c>
      <c r="R803" s="27" t="s">
        <v>11315</v>
      </c>
      <c r="S803" s="27" t="s">
        <v>11316</v>
      </c>
      <c r="T803" s="41" t="s">
        <v>4383</v>
      </c>
      <c r="U803" t="s">
        <v>15570</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5819</v>
      </c>
      <c r="H804" s="27" t="s">
        <v>7271</v>
      </c>
      <c r="I804" s="3">
        <v>41156</v>
      </c>
      <c r="J804" s="27" t="s">
        <v>5868</v>
      </c>
      <c r="K804" s="27" t="s">
        <v>5871</v>
      </c>
      <c r="L804" s="27" t="s">
        <v>5841</v>
      </c>
      <c r="M804" s="27" t="s">
        <v>5872</v>
      </c>
      <c r="N804" s="27" t="s">
        <v>7617</v>
      </c>
      <c r="O804" s="27" t="s">
        <v>6544</v>
      </c>
      <c r="P804" s="3">
        <v>41165</v>
      </c>
      <c r="Q804" s="41" t="s">
        <v>497</v>
      </c>
      <c r="R804" s="27" t="s">
        <v>11317</v>
      </c>
      <c r="S804" s="27" t="s">
        <v>11318</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5819</v>
      </c>
      <c r="H805" s="27" t="s">
        <v>7831</v>
      </c>
      <c r="I805" s="3">
        <v>41156</v>
      </c>
      <c r="J805" s="27" t="s">
        <v>5873</v>
      </c>
      <c r="K805" s="27" t="s">
        <v>5874</v>
      </c>
      <c r="L805" s="27" t="s">
        <v>5822</v>
      </c>
      <c r="M805" s="27" t="s">
        <v>5875</v>
      </c>
      <c r="N805" s="27" t="s">
        <v>7832</v>
      </c>
      <c r="O805" s="27" t="s">
        <v>4980</v>
      </c>
      <c r="P805" s="3">
        <v>41169</v>
      </c>
      <c r="Q805" s="41" t="s">
        <v>497</v>
      </c>
      <c r="R805" s="27" t="s">
        <v>11319</v>
      </c>
      <c r="S805" s="27" t="s">
        <v>11320</v>
      </c>
      <c r="T805" s="41" t="s">
        <v>4383</v>
      </c>
      <c r="U805" t="s">
        <v>15571</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5819</v>
      </c>
      <c r="H806" s="27" t="s">
        <v>7833</v>
      </c>
      <c r="I806" s="27" t="s">
        <v>497</v>
      </c>
      <c r="J806" s="27" t="s">
        <v>5876</v>
      </c>
      <c r="K806" s="27" t="s">
        <v>5877</v>
      </c>
      <c r="L806" s="27" t="s">
        <v>5878</v>
      </c>
      <c r="M806" s="27" t="s">
        <v>5879</v>
      </c>
      <c r="N806" s="27" t="s">
        <v>7963</v>
      </c>
      <c r="O806" s="27" t="s">
        <v>497</v>
      </c>
      <c r="P806" s="3">
        <v>41171</v>
      </c>
      <c r="Q806" s="41" t="s">
        <v>497</v>
      </c>
      <c r="R806" s="27" t="s">
        <v>11321</v>
      </c>
      <c r="S806" s="27" t="s">
        <v>11322</v>
      </c>
      <c r="T806" s="41" t="s">
        <v>4383</v>
      </c>
      <c r="U806" t="s">
        <v>15482</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5819</v>
      </c>
      <c r="H807" s="27" t="s">
        <v>13089</v>
      </c>
      <c r="I807" s="3">
        <v>41157</v>
      </c>
      <c r="J807" s="27" t="s">
        <v>15282</v>
      </c>
      <c r="K807" s="27" t="s">
        <v>15283</v>
      </c>
      <c r="L807" s="27" t="s">
        <v>5878</v>
      </c>
      <c r="M807" s="27" t="s">
        <v>5879</v>
      </c>
      <c r="N807" s="27" t="s">
        <v>13090</v>
      </c>
      <c r="O807" s="27" t="s">
        <v>8253</v>
      </c>
      <c r="P807" s="3">
        <v>41255</v>
      </c>
      <c r="Q807" s="41" t="s">
        <v>7964</v>
      </c>
      <c r="R807" s="27" t="s">
        <v>13091</v>
      </c>
      <c r="S807" s="27" t="s">
        <v>11323</v>
      </c>
      <c r="T807" t="s">
        <v>4383</v>
      </c>
      <c r="U807" s="41" t="s">
        <v>15572</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5819</v>
      </c>
      <c r="H808" s="27" t="s">
        <v>13991</v>
      </c>
      <c r="I808" s="3">
        <v>41156</v>
      </c>
      <c r="J808" s="27" t="s">
        <v>5880</v>
      </c>
      <c r="K808" s="27" t="s">
        <v>5881</v>
      </c>
      <c r="L808" s="27" t="s">
        <v>5882</v>
      </c>
      <c r="M808" s="27" t="s">
        <v>5883</v>
      </c>
      <c r="N808" s="27" t="s">
        <v>13992</v>
      </c>
      <c r="O808" s="27" t="s">
        <v>5567</v>
      </c>
      <c r="P808" s="3">
        <v>41264</v>
      </c>
      <c r="Q808" s="41" t="s">
        <v>497</v>
      </c>
      <c r="R808" s="27" t="s">
        <v>13993</v>
      </c>
      <c r="S808" s="27" t="s">
        <v>11324</v>
      </c>
      <c r="T808" s="41" t="s">
        <v>4383</v>
      </c>
      <c r="U808" s="41" t="s">
        <v>15392</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5819</v>
      </c>
      <c r="H809" s="27" t="s">
        <v>6253</v>
      </c>
      <c r="I809" s="3">
        <v>41156</v>
      </c>
      <c r="J809" s="27" t="s">
        <v>5884</v>
      </c>
      <c r="K809" s="27" t="s">
        <v>5885</v>
      </c>
      <c r="L809" s="27" t="s">
        <v>5841</v>
      </c>
      <c r="M809" s="27" t="s">
        <v>5886</v>
      </c>
      <c r="N809" s="27" t="s">
        <v>15943</v>
      </c>
      <c r="O809" s="27" t="s">
        <v>15914</v>
      </c>
      <c r="P809" s="27">
        <v>41338</v>
      </c>
      <c r="Q809" s="41" t="s">
        <v>14625</v>
      </c>
      <c r="R809" s="27" t="s">
        <v>11325</v>
      </c>
      <c r="S809" s="27" t="s">
        <v>11326</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5819</v>
      </c>
      <c r="H810" s="27" t="s">
        <v>6693</v>
      </c>
      <c r="I810" s="3">
        <v>41156</v>
      </c>
      <c r="J810" s="27" t="s">
        <v>5887</v>
      </c>
      <c r="K810" s="27" t="s">
        <v>8882</v>
      </c>
      <c r="L810" s="27" t="s">
        <v>5888</v>
      </c>
      <c r="M810" s="27" t="s">
        <v>5889</v>
      </c>
      <c r="N810" s="27" t="s">
        <v>12534</v>
      </c>
      <c r="O810" s="27" t="s">
        <v>8254</v>
      </c>
      <c r="P810" s="3">
        <v>41253</v>
      </c>
      <c r="Q810" s="41" t="s">
        <v>8883</v>
      </c>
      <c r="R810" s="27" t="s">
        <v>12535</v>
      </c>
      <c r="S810" s="27" t="s">
        <v>11328</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5819</v>
      </c>
      <c r="H811" s="27" t="s">
        <v>6945</v>
      </c>
      <c r="I811" s="3">
        <v>41148</v>
      </c>
      <c r="J811" s="27" t="s">
        <v>5887</v>
      </c>
      <c r="K811" s="27" t="s">
        <v>5890</v>
      </c>
      <c r="L811" s="27" t="s">
        <v>5891</v>
      </c>
      <c r="M811" s="27" t="s">
        <v>5889</v>
      </c>
      <c r="N811" s="27" t="s">
        <v>7098</v>
      </c>
      <c r="O811" s="27" t="s">
        <v>6563</v>
      </c>
      <c r="P811" s="3">
        <v>41149</v>
      </c>
      <c r="Q811" s="41" t="s">
        <v>497</v>
      </c>
      <c r="R811" s="27" t="s">
        <v>11329</v>
      </c>
      <c r="S811" s="27" t="s">
        <v>11330</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5819</v>
      </c>
      <c r="H812" s="27" t="s">
        <v>6694</v>
      </c>
      <c r="I812" s="3">
        <v>41148</v>
      </c>
      <c r="J812" s="27" t="s">
        <v>15284</v>
      </c>
      <c r="K812" s="27" t="s">
        <v>5892</v>
      </c>
      <c r="L812" s="27" t="s">
        <v>5893</v>
      </c>
      <c r="M812" s="27" t="s">
        <v>5894</v>
      </c>
      <c r="N812" s="27" t="s">
        <v>7187</v>
      </c>
      <c r="O812" s="27" t="s">
        <v>7178</v>
      </c>
      <c r="P812" s="3">
        <v>41151</v>
      </c>
      <c r="Q812" s="41" t="s">
        <v>497</v>
      </c>
      <c r="R812" s="27" t="s">
        <v>11331</v>
      </c>
      <c r="S812" s="27" t="s">
        <v>11332</v>
      </c>
      <c r="T812" s="41" t="s">
        <v>4383</v>
      </c>
      <c r="U812" t="s">
        <v>15573</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5819</v>
      </c>
      <c r="H813" s="27" t="s">
        <v>6594</v>
      </c>
      <c r="I813" s="3">
        <v>41129</v>
      </c>
      <c r="J813" s="27" t="s">
        <v>5887</v>
      </c>
      <c r="K813" s="27" t="s">
        <v>5895</v>
      </c>
      <c r="L813" s="27" t="s">
        <v>5896</v>
      </c>
      <c r="M813" s="27" t="s">
        <v>5897</v>
      </c>
      <c r="N813" s="27" t="s">
        <v>6595</v>
      </c>
      <c r="O813" s="27" t="s">
        <v>6545</v>
      </c>
      <c r="P813" s="3">
        <v>41135</v>
      </c>
      <c r="Q813" s="41" t="s">
        <v>497</v>
      </c>
      <c r="R813" s="27" t="s">
        <v>11333</v>
      </c>
      <c r="S813" s="27" t="s">
        <v>11334</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5819</v>
      </c>
      <c r="H814" s="27" t="s">
        <v>6410</v>
      </c>
      <c r="I814" s="3">
        <v>41131</v>
      </c>
      <c r="J814" s="27" t="s">
        <v>5876</v>
      </c>
      <c r="K814" s="27" t="s">
        <v>5898</v>
      </c>
      <c r="L814" s="27" t="s">
        <v>5878</v>
      </c>
      <c r="M814" s="27" t="s">
        <v>5879</v>
      </c>
      <c r="N814" s="27" t="s">
        <v>6411</v>
      </c>
      <c r="O814" s="27" t="s">
        <v>5630</v>
      </c>
      <c r="P814" s="3">
        <v>41134</v>
      </c>
      <c r="Q814" s="41" t="s">
        <v>497</v>
      </c>
      <c r="R814" s="27" t="s">
        <v>11335</v>
      </c>
      <c r="S814" s="27" t="s">
        <v>11336</v>
      </c>
      <c r="T814" s="41" t="s">
        <v>4383</v>
      </c>
      <c r="U814" t="s">
        <v>15524</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5819</v>
      </c>
      <c r="H815" s="27" t="s">
        <v>6695</v>
      </c>
      <c r="I815" s="3">
        <v>41137</v>
      </c>
      <c r="J815" s="27" t="s">
        <v>16130</v>
      </c>
      <c r="K815" s="27" t="s">
        <v>5898</v>
      </c>
      <c r="L815" s="27" t="s">
        <v>5899</v>
      </c>
      <c r="M815" s="27" t="s">
        <v>5827</v>
      </c>
      <c r="N815" s="27" t="s">
        <v>6696</v>
      </c>
      <c r="O815" s="27" t="s">
        <v>5630</v>
      </c>
      <c r="P815" s="3">
        <v>41137</v>
      </c>
      <c r="Q815" s="41" t="s">
        <v>16131</v>
      </c>
      <c r="R815" s="27" t="s">
        <v>11337</v>
      </c>
      <c r="S815" s="27" t="s">
        <v>11338</v>
      </c>
      <c r="T815" s="41" t="s">
        <v>4383</v>
      </c>
      <c r="U815" t="s">
        <v>15404</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5819</v>
      </c>
      <c r="H816" s="27" t="s">
        <v>6697</v>
      </c>
      <c r="I816" s="3">
        <v>41137</v>
      </c>
      <c r="J816" s="27" t="s">
        <v>5824</v>
      </c>
      <c r="K816" s="27" t="s">
        <v>5900</v>
      </c>
      <c r="L816" s="27" t="s">
        <v>5822</v>
      </c>
      <c r="M816" s="27" t="s">
        <v>5827</v>
      </c>
      <c r="N816" s="27" t="s">
        <v>6698</v>
      </c>
      <c r="O816" s="27" t="s">
        <v>5630</v>
      </c>
      <c r="P816" s="3">
        <v>41138</v>
      </c>
      <c r="Q816" s="41" t="s">
        <v>497</v>
      </c>
      <c r="R816" s="27" t="s">
        <v>11339</v>
      </c>
      <c r="S816" s="27" t="s">
        <v>11340</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5819</v>
      </c>
      <c r="H817" s="27" t="s">
        <v>6412</v>
      </c>
      <c r="I817" s="3">
        <v>41143</v>
      </c>
      <c r="J817" s="27" t="s">
        <v>5901</v>
      </c>
      <c r="K817" s="27" t="s">
        <v>5902</v>
      </c>
      <c r="L817" s="27" t="s">
        <v>5822</v>
      </c>
      <c r="M817" s="27" t="s">
        <v>5903</v>
      </c>
      <c r="N817" s="27" t="s">
        <v>6413</v>
      </c>
      <c r="O817" s="27" t="s">
        <v>6414</v>
      </c>
      <c r="P817" s="3">
        <v>41134</v>
      </c>
      <c r="Q817" s="41" t="s">
        <v>497</v>
      </c>
      <c r="R817" s="27" t="s">
        <v>11325</v>
      </c>
      <c r="S817" s="27" t="s">
        <v>11341</v>
      </c>
      <c r="T817" s="41" t="s">
        <v>4383</v>
      </c>
      <c r="U817" t="s">
        <v>15574</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5819</v>
      </c>
      <c r="H818" s="27" t="s">
        <v>6415</v>
      </c>
      <c r="I818" s="3">
        <v>41131</v>
      </c>
      <c r="J818" s="27" t="s">
        <v>5901</v>
      </c>
      <c r="K818" s="27" t="s">
        <v>5902</v>
      </c>
      <c r="L818" s="27" t="s">
        <v>5904</v>
      </c>
      <c r="M818" s="27" t="s">
        <v>5903</v>
      </c>
      <c r="N818" s="27" t="s">
        <v>6379</v>
      </c>
      <c r="O818" s="27" t="s">
        <v>6345</v>
      </c>
      <c r="P818" s="3">
        <v>41135</v>
      </c>
      <c r="Q818" s="41" t="s">
        <v>497</v>
      </c>
      <c r="R818" s="27" t="s">
        <v>11342</v>
      </c>
      <c r="S818" s="27" t="s">
        <v>11343</v>
      </c>
      <c r="T818" s="41" t="s">
        <v>4383</v>
      </c>
      <c r="U818" t="s">
        <v>15404</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5819</v>
      </c>
      <c r="H819" s="27" t="s">
        <v>6416</v>
      </c>
      <c r="I819" s="3">
        <v>41134</v>
      </c>
      <c r="J819" s="27" t="s">
        <v>5905</v>
      </c>
      <c r="K819" s="27" t="s">
        <v>5902</v>
      </c>
      <c r="L819" s="27" t="s">
        <v>5822</v>
      </c>
      <c r="M819" s="27" t="s">
        <v>5903</v>
      </c>
      <c r="N819" s="27" t="s">
        <v>6417</v>
      </c>
      <c r="O819" s="27" t="s">
        <v>6345</v>
      </c>
      <c r="P819" s="3">
        <v>41134</v>
      </c>
      <c r="Q819" s="41" t="s">
        <v>497</v>
      </c>
      <c r="R819" s="27" t="s">
        <v>11344</v>
      </c>
      <c r="S819" s="27" t="s">
        <v>11345</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5819</v>
      </c>
      <c r="H820" s="27" t="s">
        <v>6418</v>
      </c>
      <c r="I820" s="3">
        <v>41148</v>
      </c>
      <c r="J820" s="27" t="s">
        <v>5884</v>
      </c>
      <c r="K820" s="27" t="s">
        <v>5906</v>
      </c>
      <c r="L820" s="27" t="s">
        <v>5841</v>
      </c>
      <c r="M820" s="27" t="s">
        <v>5907</v>
      </c>
      <c r="N820" s="27" t="s">
        <v>6419</v>
      </c>
      <c r="O820" s="27" t="s">
        <v>5630</v>
      </c>
      <c r="P820" s="3">
        <v>41134</v>
      </c>
      <c r="Q820" s="41" t="s">
        <v>497</v>
      </c>
      <c r="R820" s="27" t="s">
        <v>11346</v>
      </c>
      <c r="S820" s="27" t="s">
        <v>11347</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5819</v>
      </c>
      <c r="H821" s="27" t="s">
        <v>6596</v>
      </c>
      <c r="I821" s="3">
        <v>41148</v>
      </c>
      <c r="J821" s="27" t="s">
        <v>5887</v>
      </c>
      <c r="K821" s="27" t="s">
        <v>5908</v>
      </c>
      <c r="L821" s="27" t="s">
        <v>5891</v>
      </c>
      <c r="M821" s="27" t="s">
        <v>5897</v>
      </c>
      <c r="N821" s="27" t="s">
        <v>6597</v>
      </c>
      <c r="O821" s="27" t="s">
        <v>6345</v>
      </c>
      <c r="P821" s="3">
        <v>41135</v>
      </c>
      <c r="Q821" s="41" t="s">
        <v>497</v>
      </c>
      <c r="R821" s="27" t="s">
        <v>11348</v>
      </c>
      <c r="S821" s="27" t="s">
        <v>11349</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8012</v>
      </c>
      <c r="I822" s="3">
        <v>41152</v>
      </c>
      <c r="J822" s="27" t="s">
        <v>5968</v>
      </c>
      <c r="K822" s="27" t="s">
        <v>15764</v>
      </c>
      <c r="L822" s="27" t="s">
        <v>5969</v>
      </c>
      <c r="M822" s="27" t="s">
        <v>5970</v>
      </c>
      <c r="N822" s="27" t="s">
        <v>8013</v>
      </c>
      <c r="O822" s="27" t="s">
        <v>5692</v>
      </c>
      <c r="P822" s="3">
        <v>41173</v>
      </c>
      <c r="Q822" s="41" t="s">
        <v>497</v>
      </c>
      <c r="R822" s="27" t="s">
        <v>11350</v>
      </c>
      <c r="S822" s="27" t="s">
        <v>11351</v>
      </c>
      <c r="T822" s="41" t="s">
        <v>4383</v>
      </c>
      <c r="U822" t="s">
        <v>15476</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8112</v>
      </c>
      <c r="I823" s="3">
        <v>41152</v>
      </c>
      <c r="J823" s="27" t="s">
        <v>5968</v>
      </c>
      <c r="K823" s="27" t="s">
        <v>3567</v>
      </c>
      <c r="L823" s="27" t="s">
        <v>5971</v>
      </c>
      <c r="M823" s="27" t="s">
        <v>5972</v>
      </c>
      <c r="N823" s="27" t="s">
        <v>8278</v>
      </c>
      <c r="O823" s="27" t="s">
        <v>6640</v>
      </c>
      <c r="P823" s="3">
        <v>41178</v>
      </c>
      <c r="Q823" s="41" t="s">
        <v>497</v>
      </c>
      <c r="R823" s="27" t="s">
        <v>11352</v>
      </c>
      <c r="S823" s="27" t="s">
        <v>11353</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8014</v>
      </c>
      <c r="I824" s="3">
        <v>41152</v>
      </c>
      <c r="J824" s="27" t="s">
        <v>5968</v>
      </c>
      <c r="K824" s="27" t="s">
        <v>5973</v>
      </c>
      <c r="L824" s="27" t="s">
        <v>5974</v>
      </c>
      <c r="M824" s="27" t="s">
        <v>5975</v>
      </c>
      <c r="N824" s="27" t="s">
        <v>8113</v>
      </c>
      <c r="O824" s="27" t="s">
        <v>6640</v>
      </c>
      <c r="P824" s="3">
        <v>41176</v>
      </c>
      <c r="Q824" s="41" t="s">
        <v>497</v>
      </c>
      <c r="R824" s="27" t="s">
        <v>11354</v>
      </c>
      <c r="S824" s="27" t="s">
        <v>11355</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7965</v>
      </c>
      <c r="I825" s="3">
        <v>41152</v>
      </c>
      <c r="J825" s="27" t="s">
        <v>5976</v>
      </c>
      <c r="K825" s="27" t="s">
        <v>5977</v>
      </c>
      <c r="L825" s="27" t="s">
        <v>4578</v>
      </c>
      <c r="M825" s="27" t="s">
        <v>5978</v>
      </c>
      <c r="N825" s="27" t="s">
        <v>7966</v>
      </c>
      <c r="O825" s="27" t="s">
        <v>6701</v>
      </c>
      <c r="P825" s="3">
        <v>41171</v>
      </c>
      <c r="Q825" s="41" t="s">
        <v>497</v>
      </c>
      <c r="R825" s="27" t="s">
        <v>11356</v>
      </c>
      <c r="S825" s="27" t="s">
        <v>11357</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7967</v>
      </c>
      <c r="I826" s="3">
        <v>41152</v>
      </c>
      <c r="J826" s="27" t="s">
        <v>5979</v>
      </c>
      <c r="K826" s="27" t="s">
        <v>5980</v>
      </c>
      <c r="L826" s="27" t="s">
        <v>4578</v>
      </c>
      <c r="M826" s="27" t="s">
        <v>5981</v>
      </c>
      <c r="N826" s="27" t="s">
        <v>7968</v>
      </c>
      <c r="O826" s="27" t="s">
        <v>5666</v>
      </c>
      <c r="P826" s="3">
        <v>41172</v>
      </c>
      <c r="Q826" s="41" t="s">
        <v>497</v>
      </c>
      <c r="R826" s="27" t="s">
        <v>11358</v>
      </c>
      <c r="S826" s="27" t="s">
        <v>11359</v>
      </c>
      <c r="T826" s="41" t="s">
        <v>4383</v>
      </c>
      <c r="U826" t="s">
        <v>15575</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8279</v>
      </c>
      <c r="I827" s="3">
        <v>41152</v>
      </c>
      <c r="J827" s="27" t="s">
        <v>5982</v>
      </c>
      <c r="K827" s="27" t="s">
        <v>5983</v>
      </c>
      <c r="L827" s="27" t="s">
        <v>4578</v>
      </c>
      <c r="M827" s="27" t="s">
        <v>5984</v>
      </c>
      <c r="N827" s="27" t="s">
        <v>8280</v>
      </c>
      <c r="O827" s="27" t="s">
        <v>5692</v>
      </c>
      <c r="P827" s="3">
        <v>41177</v>
      </c>
      <c r="Q827" s="41" t="s">
        <v>497</v>
      </c>
      <c r="R827" s="27" t="s">
        <v>11360</v>
      </c>
      <c r="S827" s="27" t="s">
        <v>11361</v>
      </c>
      <c r="T827" s="41" t="s">
        <v>4383</v>
      </c>
      <c r="U827" t="s">
        <v>15576</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12401</v>
      </c>
      <c r="I828" s="3">
        <v>41152</v>
      </c>
      <c r="J828" s="27" t="s">
        <v>5985</v>
      </c>
      <c r="K828" s="27" t="s">
        <v>8945</v>
      </c>
      <c r="L828" s="27" t="s">
        <v>4578</v>
      </c>
      <c r="M828" s="27" t="s">
        <v>5986</v>
      </c>
      <c r="N828" s="27" t="s">
        <v>12402</v>
      </c>
      <c r="O828" s="27" t="s">
        <v>7849</v>
      </c>
      <c r="P828" s="3">
        <v>41249</v>
      </c>
      <c r="Q828" s="41" t="s">
        <v>14129</v>
      </c>
      <c r="R828" s="27" t="s">
        <v>12403</v>
      </c>
      <c r="S828" s="27" t="s">
        <v>11362</v>
      </c>
      <c r="T828" t="s">
        <v>15383</v>
      </c>
      <c r="U828" t="s">
        <v>15518</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8097</v>
      </c>
      <c r="I829" s="3">
        <v>41152</v>
      </c>
      <c r="J829" s="27" t="s">
        <v>5987</v>
      </c>
      <c r="K829" s="27" t="s">
        <v>5988</v>
      </c>
      <c r="L829" s="27" t="s">
        <v>4578</v>
      </c>
      <c r="M829" s="27" t="s">
        <v>5989</v>
      </c>
      <c r="N829" s="27" t="s">
        <v>8114</v>
      </c>
      <c r="O829" s="27" t="s">
        <v>6640</v>
      </c>
      <c r="P829" s="3">
        <v>41176</v>
      </c>
      <c r="Q829" s="41" t="s">
        <v>497</v>
      </c>
      <c r="R829" s="27" t="s">
        <v>11363</v>
      </c>
      <c r="S829" s="27" t="s">
        <v>11364</v>
      </c>
      <c r="T829" s="41" t="s">
        <v>4383</v>
      </c>
      <c r="U829" t="s">
        <v>15387</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7834</v>
      </c>
      <c r="I830" s="3">
        <v>41169</v>
      </c>
      <c r="J830" s="27" t="s">
        <v>5990</v>
      </c>
      <c r="K830" s="27" t="s">
        <v>5991</v>
      </c>
      <c r="L830" s="27" t="s">
        <v>4578</v>
      </c>
      <c r="M830" s="27" t="s">
        <v>5992</v>
      </c>
      <c r="N830" s="27" t="s">
        <v>7835</v>
      </c>
      <c r="O830" s="27" t="s">
        <v>6701</v>
      </c>
      <c r="P830" s="3">
        <v>41170</v>
      </c>
      <c r="Q830" s="41" t="s">
        <v>497</v>
      </c>
      <c r="R830" s="27" t="s">
        <v>11365</v>
      </c>
      <c r="S830" s="27" t="s">
        <v>11366</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8115</v>
      </c>
      <c r="I831" s="3">
        <v>41152</v>
      </c>
      <c r="J831" s="27" t="s">
        <v>5968</v>
      </c>
      <c r="K831" s="27" t="s">
        <v>5993</v>
      </c>
      <c r="L831" s="27" t="s">
        <v>4578</v>
      </c>
      <c r="M831" s="27" t="s">
        <v>5994</v>
      </c>
      <c r="N831" s="27" t="s">
        <v>8116</v>
      </c>
      <c r="O831" s="27" t="s">
        <v>6640</v>
      </c>
      <c r="P831" s="3">
        <v>41177</v>
      </c>
      <c r="Q831" s="41" t="s">
        <v>497</v>
      </c>
      <c r="R831" s="27" t="s">
        <v>11367</v>
      </c>
      <c r="S831" s="27" t="s">
        <v>11368</v>
      </c>
      <c r="T831" s="41" t="s">
        <v>4383</v>
      </c>
      <c r="U831" t="s">
        <v>15577</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8015</v>
      </c>
      <c r="I832" s="3">
        <v>41169</v>
      </c>
      <c r="J832" s="27" t="s">
        <v>5995</v>
      </c>
      <c r="K832" s="27" t="s">
        <v>5996</v>
      </c>
      <c r="L832" s="27" t="s">
        <v>4578</v>
      </c>
      <c r="M832" s="27" t="s">
        <v>5997</v>
      </c>
      <c r="N832" s="27" t="s">
        <v>8016</v>
      </c>
      <c r="O832" s="27" t="s">
        <v>5692</v>
      </c>
      <c r="P832" s="3">
        <v>41172</v>
      </c>
      <c r="Q832" s="41" t="s">
        <v>497</v>
      </c>
      <c r="R832" s="27" t="s">
        <v>11369</v>
      </c>
      <c r="S832" s="27" t="s">
        <v>11370</v>
      </c>
      <c r="T832" s="41" t="s">
        <v>4383</v>
      </c>
      <c r="U832" t="s">
        <v>15429</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7969</v>
      </c>
      <c r="I833" s="3">
        <v>41152</v>
      </c>
      <c r="J833" s="27" t="s">
        <v>5995</v>
      </c>
      <c r="K833" s="27" t="s">
        <v>15765</v>
      </c>
      <c r="L833" s="27" t="s">
        <v>4578</v>
      </c>
      <c r="M833" s="27" t="s">
        <v>5997</v>
      </c>
      <c r="N833" s="27" t="s">
        <v>8017</v>
      </c>
      <c r="O833" s="27" t="s">
        <v>5666</v>
      </c>
      <c r="P833" s="3">
        <v>41172</v>
      </c>
      <c r="Q833" s="41" t="s">
        <v>497</v>
      </c>
      <c r="R833" s="27" t="s">
        <v>11371</v>
      </c>
      <c r="S833" s="27" t="s">
        <v>11372</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7618</v>
      </c>
      <c r="I834" s="3">
        <v>41169</v>
      </c>
      <c r="J834" s="27" t="s">
        <v>5998</v>
      </c>
      <c r="K834" s="27" t="s">
        <v>5999</v>
      </c>
      <c r="L834" s="27" t="s">
        <v>4578</v>
      </c>
      <c r="M834" s="27" t="s">
        <v>6000</v>
      </c>
      <c r="N834" s="27" t="s">
        <v>7836</v>
      </c>
      <c r="O834" s="27" t="s">
        <v>5666</v>
      </c>
      <c r="P834" s="3">
        <v>41170</v>
      </c>
      <c r="Q834" s="41" t="s">
        <v>497</v>
      </c>
      <c r="R834" s="27" t="s">
        <v>11373</v>
      </c>
      <c r="S834" s="27" t="s">
        <v>11374</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7837</v>
      </c>
      <c r="I835" s="3">
        <v>41152</v>
      </c>
      <c r="J835" s="27" t="s">
        <v>6001</v>
      </c>
      <c r="K835" s="27" t="s">
        <v>6002</v>
      </c>
      <c r="L835" s="27" t="s">
        <v>4578</v>
      </c>
      <c r="M835" s="27" t="s">
        <v>6003</v>
      </c>
      <c r="N835" s="27" t="s">
        <v>7838</v>
      </c>
      <c r="O835" s="27" t="s">
        <v>6701</v>
      </c>
      <c r="P835" s="3">
        <v>41170</v>
      </c>
      <c r="Q835" s="41" t="s">
        <v>497</v>
      </c>
      <c r="R835" s="27" t="s">
        <v>11375</v>
      </c>
      <c r="S835" s="27" t="s">
        <v>11376</v>
      </c>
      <c r="T835" s="41" t="s">
        <v>4383</v>
      </c>
      <c r="U835" t="s">
        <v>15509</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7839</v>
      </c>
      <c r="I836" s="3">
        <v>41169</v>
      </c>
      <c r="J836" s="27" t="s">
        <v>6004</v>
      </c>
      <c r="K836" s="27" t="s">
        <v>6005</v>
      </c>
      <c r="L836" s="27" t="s">
        <v>4578</v>
      </c>
      <c r="M836" s="27" t="s">
        <v>6006</v>
      </c>
      <c r="N836" s="27" t="s">
        <v>7840</v>
      </c>
      <c r="O836" s="27" t="s">
        <v>5666</v>
      </c>
      <c r="P836" s="3">
        <v>41170</v>
      </c>
      <c r="Q836" s="41" t="s">
        <v>497</v>
      </c>
      <c r="R836" s="27" t="s">
        <v>11377</v>
      </c>
      <c r="S836" s="27" t="s">
        <v>11378</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7619</v>
      </c>
      <c r="I837" s="3">
        <v>41152</v>
      </c>
      <c r="J837" s="27" t="s">
        <v>6007</v>
      </c>
      <c r="K837" s="27" t="s">
        <v>6008</v>
      </c>
      <c r="L837" s="27" t="s">
        <v>4578</v>
      </c>
      <c r="M837" s="27" t="s">
        <v>6009</v>
      </c>
      <c r="N837" s="27" t="s">
        <v>7841</v>
      </c>
      <c r="O837" s="27" t="s">
        <v>6701</v>
      </c>
      <c r="P837" s="3">
        <v>41170</v>
      </c>
      <c r="Q837" s="41" t="s">
        <v>497</v>
      </c>
      <c r="R837" s="27" t="s">
        <v>11379</v>
      </c>
      <c r="S837" s="27" t="s">
        <v>11380</v>
      </c>
      <c r="T837" s="41" t="s">
        <v>4383</v>
      </c>
      <c r="U837" t="s">
        <v>15578</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7842</v>
      </c>
      <c r="I838" s="3">
        <v>41169</v>
      </c>
      <c r="J838" s="27" t="s">
        <v>6010</v>
      </c>
      <c r="K838" s="27" t="s">
        <v>15766</v>
      </c>
      <c r="L838" s="27" t="s">
        <v>4578</v>
      </c>
      <c r="M838" s="27" t="s">
        <v>6011</v>
      </c>
      <c r="N838" s="27" t="s">
        <v>7843</v>
      </c>
      <c r="O838" s="27" t="s">
        <v>6640</v>
      </c>
      <c r="P838" s="3">
        <v>41170</v>
      </c>
      <c r="Q838" s="41" t="s">
        <v>497</v>
      </c>
      <c r="R838" s="27" t="s">
        <v>11381</v>
      </c>
      <c r="S838" s="27" t="s">
        <v>11382</v>
      </c>
      <c r="T838" s="41" t="s">
        <v>4383</v>
      </c>
      <c r="U838" t="s">
        <v>15579</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7620</v>
      </c>
      <c r="I839" s="3">
        <v>41135</v>
      </c>
      <c r="J839" s="27" t="s">
        <v>6012</v>
      </c>
      <c r="K839" s="27" t="s">
        <v>6013</v>
      </c>
      <c r="L839" s="27" t="s">
        <v>4578</v>
      </c>
      <c r="M839" s="27" t="s">
        <v>6014</v>
      </c>
      <c r="N839" s="27" t="s">
        <v>7621</v>
      </c>
      <c r="O839" s="27" t="s">
        <v>6701</v>
      </c>
      <c r="P839" s="3">
        <v>41166</v>
      </c>
      <c r="Q839" s="41" t="s">
        <v>497</v>
      </c>
      <c r="R839" s="27" t="s">
        <v>11383</v>
      </c>
      <c r="S839" s="27" t="s">
        <v>11384</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8281</v>
      </c>
      <c r="I840" s="3">
        <v>41169</v>
      </c>
      <c r="J840" s="27" t="s">
        <v>6015</v>
      </c>
      <c r="K840" s="27" t="s">
        <v>6016</v>
      </c>
      <c r="L840" s="27" t="s">
        <v>4578</v>
      </c>
      <c r="M840" s="27" t="s">
        <v>6017</v>
      </c>
      <c r="N840" s="27" t="s">
        <v>8282</v>
      </c>
      <c r="O840" s="27" t="s">
        <v>6640</v>
      </c>
      <c r="P840" s="3">
        <v>41179</v>
      </c>
      <c r="Q840" s="41" t="s">
        <v>497</v>
      </c>
      <c r="R840" s="27" t="s">
        <v>11385</v>
      </c>
      <c r="S840" s="27" t="s">
        <v>11386</v>
      </c>
      <c r="T840" s="41" t="s">
        <v>4383</v>
      </c>
      <c r="U840" s="27" t="s">
        <v>497</v>
      </c>
      <c r="V840" s="3">
        <v>21</v>
      </c>
      <c r="W840">
        <v>32</v>
      </c>
      <c r="X840">
        <v>4</v>
      </c>
      <c r="Y840">
        <v>42</v>
      </c>
      <c r="Z840">
        <v>38</v>
      </c>
      <c r="AA840">
        <v>16</v>
      </c>
    </row>
    <row r="841" spans="1:27" ht="18" customHeight="1">
      <c r="A841" s="27" t="s">
        <v>6176</v>
      </c>
      <c r="B841" s="27" t="s">
        <v>6176</v>
      </c>
      <c r="C841" s="3">
        <v>41121</v>
      </c>
      <c r="D841" s="3">
        <v>41166</v>
      </c>
      <c r="E841" s="27" t="s">
        <v>1495</v>
      </c>
      <c r="F841" s="27" t="s">
        <v>1432</v>
      </c>
      <c r="G841" s="27" t="s">
        <v>6177</v>
      </c>
      <c r="H841" s="27" t="s">
        <v>7355</v>
      </c>
      <c r="I841" s="3">
        <v>41185</v>
      </c>
      <c r="J841" s="27" t="s">
        <v>6178</v>
      </c>
      <c r="K841" s="27" t="s">
        <v>6179</v>
      </c>
      <c r="L841" s="27" t="s">
        <v>6180</v>
      </c>
      <c r="M841" s="27" t="s">
        <v>6181</v>
      </c>
      <c r="N841" s="27" t="s">
        <v>497</v>
      </c>
      <c r="O841" s="27" t="s">
        <v>497</v>
      </c>
      <c r="P841" s="27" t="s">
        <v>497</v>
      </c>
      <c r="Q841" s="27" t="s">
        <v>6182</v>
      </c>
      <c r="R841" s="27">
        <v>21212121221</v>
      </c>
      <c r="S841" s="27" t="s">
        <v>11387</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6699</v>
      </c>
      <c r="I842" s="3">
        <v>41141</v>
      </c>
      <c r="J842" s="27" t="s">
        <v>6254</v>
      </c>
      <c r="K842" s="27" t="s">
        <v>6255</v>
      </c>
      <c r="L842" s="27" t="s">
        <v>4710</v>
      </c>
      <c r="M842" s="27" t="s">
        <v>6256</v>
      </c>
      <c r="N842" s="27" t="s">
        <v>6700</v>
      </c>
      <c r="O842" s="27" t="s">
        <v>6701</v>
      </c>
      <c r="P842" s="3">
        <v>41141</v>
      </c>
      <c r="Q842" s="41" t="s">
        <v>497</v>
      </c>
      <c r="R842" s="27" t="s">
        <v>11388</v>
      </c>
      <c r="S842" s="27" t="s">
        <v>11389</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6702</v>
      </c>
      <c r="I843" s="3">
        <v>41137</v>
      </c>
      <c r="J843" s="27" t="s">
        <v>6254</v>
      </c>
      <c r="K843" s="27" t="s">
        <v>6257</v>
      </c>
      <c r="L843" s="27" t="s">
        <v>4710</v>
      </c>
      <c r="M843" s="27" t="s">
        <v>6258</v>
      </c>
      <c r="N843" s="27" t="s">
        <v>6703</v>
      </c>
      <c r="O843" s="27" t="s">
        <v>5666</v>
      </c>
      <c r="P843" s="3">
        <v>41137</v>
      </c>
      <c r="Q843" s="41" t="s">
        <v>497</v>
      </c>
      <c r="R843" s="27" t="s">
        <v>11390</v>
      </c>
      <c r="S843" s="27" t="s">
        <v>11391</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6704</v>
      </c>
      <c r="I844" s="3">
        <v>41137</v>
      </c>
      <c r="J844" s="27" t="s">
        <v>6259</v>
      </c>
      <c r="K844" s="27" t="s">
        <v>6260</v>
      </c>
      <c r="L844" s="27" t="s">
        <v>4710</v>
      </c>
      <c r="M844" s="27" t="s">
        <v>6261</v>
      </c>
      <c r="N844" s="27" t="s">
        <v>6705</v>
      </c>
      <c r="O844" s="27" t="s">
        <v>5666</v>
      </c>
      <c r="P844" s="3">
        <v>41137</v>
      </c>
      <c r="Q844" s="41" t="s">
        <v>497</v>
      </c>
      <c r="R844" s="27" t="s">
        <v>11216</v>
      </c>
      <c r="S844" s="27" t="s">
        <v>11392</v>
      </c>
      <c r="T844" s="41" t="s">
        <v>4383</v>
      </c>
      <c r="U844" t="s">
        <v>15404</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6259</v>
      </c>
      <c r="K845" s="27" t="s">
        <v>6262</v>
      </c>
      <c r="L845" s="27" t="s">
        <v>4710</v>
      </c>
      <c r="M845" s="27" t="s">
        <v>6263</v>
      </c>
      <c r="N845" s="27" t="s">
        <v>497</v>
      </c>
      <c r="O845" s="27" t="s">
        <v>497</v>
      </c>
      <c r="P845" s="27" t="s">
        <v>497</v>
      </c>
      <c r="Q845" s="27" t="s">
        <v>6706</v>
      </c>
      <c r="R845" s="27" t="s">
        <v>497</v>
      </c>
      <c r="S845" s="27" t="s">
        <v>11393</v>
      </c>
      <c r="T845" t="s">
        <v>15383</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6707</v>
      </c>
      <c r="I846" s="3">
        <v>41138</v>
      </c>
      <c r="J846" s="27" t="s">
        <v>6259</v>
      </c>
      <c r="K846" s="27" t="s">
        <v>6264</v>
      </c>
      <c r="L846" s="27" t="s">
        <v>4710</v>
      </c>
      <c r="M846" s="27" t="s">
        <v>6265</v>
      </c>
      <c r="N846" s="27" t="s">
        <v>6708</v>
      </c>
      <c r="O846" s="27" t="s">
        <v>5666</v>
      </c>
      <c r="P846" s="3">
        <v>41138</v>
      </c>
      <c r="Q846" s="41" t="s">
        <v>497</v>
      </c>
      <c r="R846" s="27" t="s">
        <v>11394</v>
      </c>
      <c r="S846" s="27" t="s">
        <v>11395</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6598</v>
      </c>
      <c r="I847" s="3">
        <v>41136</v>
      </c>
      <c r="J847" s="27" t="s">
        <v>6259</v>
      </c>
      <c r="K847" s="27" t="s">
        <v>6266</v>
      </c>
      <c r="L847" s="27" t="s">
        <v>6267</v>
      </c>
      <c r="M847" s="27" t="s">
        <v>6268</v>
      </c>
      <c r="N847" s="27" t="s">
        <v>6709</v>
      </c>
      <c r="O847" s="27" t="s">
        <v>5666</v>
      </c>
      <c r="P847" s="3">
        <v>41137</v>
      </c>
      <c r="Q847" s="41" t="s">
        <v>497</v>
      </c>
      <c r="R847" s="27" t="s">
        <v>11396</v>
      </c>
      <c r="S847" s="27" t="s">
        <v>11397</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6710</v>
      </c>
      <c r="I848" s="3">
        <v>41141</v>
      </c>
      <c r="J848" s="27" t="s">
        <v>6269</v>
      </c>
      <c r="K848" s="27" t="s">
        <v>6270</v>
      </c>
      <c r="L848" s="27" t="s">
        <v>4710</v>
      </c>
      <c r="M848" s="27" t="s">
        <v>14078</v>
      </c>
      <c r="N848" s="27" t="s">
        <v>6946</v>
      </c>
      <c r="O848" s="27" t="s">
        <v>5666</v>
      </c>
      <c r="P848" s="3">
        <v>41142</v>
      </c>
      <c r="Q848" s="41" t="s">
        <v>497</v>
      </c>
      <c r="R848" s="27" t="s">
        <v>11398</v>
      </c>
      <c r="S848" s="27" t="s">
        <v>11399</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6711</v>
      </c>
      <c r="I849" s="3">
        <v>41141</v>
      </c>
      <c r="J849" s="27" t="s">
        <v>6259</v>
      </c>
      <c r="K849" s="27" t="s">
        <v>6271</v>
      </c>
      <c r="L849" s="27" t="s">
        <v>4710</v>
      </c>
      <c r="M849" s="27" t="s">
        <v>6272</v>
      </c>
      <c r="N849" s="27" t="s">
        <v>6712</v>
      </c>
      <c r="O849" s="27" t="s">
        <v>5666</v>
      </c>
      <c r="P849" s="3">
        <v>41141</v>
      </c>
      <c r="Q849" s="41" t="s">
        <v>497</v>
      </c>
      <c r="R849" s="27" t="s">
        <v>11400</v>
      </c>
      <c r="S849" s="27" t="s">
        <v>11401</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6713</v>
      </c>
      <c r="I850" s="3">
        <v>41138</v>
      </c>
      <c r="J850" s="27" t="s">
        <v>6259</v>
      </c>
      <c r="K850" s="27" t="s">
        <v>6273</v>
      </c>
      <c r="L850" s="27" t="s">
        <v>4710</v>
      </c>
      <c r="M850" s="27" t="s">
        <v>6274</v>
      </c>
      <c r="N850" s="27" t="s">
        <v>6714</v>
      </c>
      <c r="O850" s="27" t="s">
        <v>6640</v>
      </c>
      <c r="P850" s="3">
        <v>41138</v>
      </c>
      <c r="Q850" s="41" t="s">
        <v>497</v>
      </c>
      <c r="R850" s="27" t="s">
        <v>11402</v>
      </c>
      <c r="S850" s="27" t="s">
        <v>11403</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6715</v>
      </c>
      <c r="I851" s="3">
        <v>41141</v>
      </c>
      <c r="J851" s="27" t="s">
        <v>6259</v>
      </c>
      <c r="K851" s="27" t="s">
        <v>6275</v>
      </c>
      <c r="L851" s="27" t="s">
        <v>4710</v>
      </c>
      <c r="M851" s="27" t="s">
        <v>6276</v>
      </c>
      <c r="N851" s="27" t="s">
        <v>6716</v>
      </c>
      <c r="O851" s="27" t="s">
        <v>6701</v>
      </c>
      <c r="P851" s="3">
        <v>41141</v>
      </c>
      <c r="Q851" s="41" t="s">
        <v>497</v>
      </c>
      <c r="R851" s="27" t="s">
        <v>11404</v>
      </c>
      <c r="S851" s="27" t="s">
        <v>11405</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9335</v>
      </c>
      <c r="I852" s="3">
        <v>41152</v>
      </c>
      <c r="J852" s="27" t="s">
        <v>6277</v>
      </c>
      <c r="K852" s="27" t="s">
        <v>6278</v>
      </c>
      <c r="L852" s="27" t="s">
        <v>4792</v>
      </c>
      <c r="M852" s="27" t="s">
        <v>6279</v>
      </c>
      <c r="N852" s="27" t="s">
        <v>9336</v>
      </c>
      <c r="O852" s="27" t="s">
        <v>9337</v>
      </c>
      <c r="P852" s="3">
        <v>41206</v>
      </c>
      <c r="Q852" s="41" t="s">
        <v>497</v>
      </c>
      <c r="R852" s="27" t="s">
        <v>10120</v>
      </c>
      <c r="S852" s="27" t="s">
        <v>11406</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6947</v>
      </c>
      <c r="I853" s="3">
        <v>41152</v>
      </c>
      <c r="J853" s="27" t="s">
        <v>6280</v>
      </c>
      <c r="K853" s="27" t="s">
        <v>6281</v>
      </c>
      <c r="L853" s="27" t="s">
        <v>4792</v>
      </c>
      <c r="M853" s="27" t="s">
        <v>6282</v>
      </c>
      <c r="N853" s="27" t="s">
        <v>6948</v>
      </c>
      <c r="O853" s="27" t="s">
        <v>6039</v>
      </c>
      <c r="P853" s="3">
        <v>41151</v>
      </c>
      <c r="Q853" s="41" t="s">
        <v>497</v>
      </c>
      <c r="R853" s="27" t="s">
        <v>11407</v>
      </c>
      <c r="S853" s="27" t="s">
        <v>11408</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9749</v>
      </c>
      <c r="I854" s="3">
        <v>41141</v>
      </c>
      <c r="J854" s="27" t="s">
        <v>6283</v>
      </c>
      <c r="K854" s="27" t="s">
        <v>6284</v>
      </c>
      <c r="L854" s="27" t="s">
        <v>4869</v>
      </c>
      <c r="M854" s="27" t="s">
        <v>6285</v>
      </c>
      <c r="N854" s="27" t="s">
        <v>9750</v>
      </c>
      <c r="O854" s="27" t="s">
        <v>9751</v>
      </c>
      <c r="P854" s="3">
        <v>41236</v>
      </c>
      <c r="Q854" s="41" t="s">
        <v>497</v>
      </c>
      <c r="R854" s="27" t="s">
        <v>11409</v>
      </c>
      <c r="S854" s="27" t="s">
        <v>11410</v>
      </c>
      <c r="T854" s="41" t="s">
        <v>4383</v>
      </c>
      <c r="U854" t="s">
        <v>15580</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9752</v>
      </c>
      <c r="I855" s="3">
        <v>41204</v>
      </c>
      <c r="J855" s="27" t="s">
        <v>9338</v>
      </c>
      <c r="K855" s="27" t="s">
        <v>9009</v>
      </c>
      <c r="L855" s="27" t="s">
        <v>4869</v>
      </c>
      <c r="M855" s="27" t="s">
        <v>8731</v>
      </c>
      <c r="N855" s="27" t="s">
        <v>9753</v>
      </c>
      <c r="O855" s="27" t="s">
        <v>5341</v>
      </c>
      <c r="P855" s="3">
        <v>41234</v>
      </c>
      <c r="Q855" s="41" t="s">
        <v>9339</v>
      </c>
      <c r="R855" s="27" t="s">
        <v>11327</v>
      </c>
      <c r="S855" s="27" t="s">
        <v>11411</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7356</v>
      </c>
      <c r="I856" s="3">
        <v>41141</v>
      </c>
      <c r="J856" s="27" t="s">
        <v>6286</v>
      </c>
      <c r="K856" s="27" t="s">
        <v>6287</v>
      </c>
      <c r="L856" s="27" t="s">
        <v>4869</v>
      </c>
      <c r="M856" s="27" t="s">
        <v>6288</v>
      </c>
      <c r="N856" s="27" t="s">
        <v>7591</v>
      </c>
      <c r="O856" s="27" t="s">
        <v>7339</v>
      </c>
      <c r="P856" s="3">
        <v>41157</v>
      </c>
      <c r="Q856" s="41" t="s">
        <v>497</v>
      </c>
      <c r="R856" s="27" t="s">
        <v>11412</v>
      </c>
      <c r="S856" s="27" t="s">
        <v>11413</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7970</v>
      </c>
      <c r="I857" s="3">
        <v>41152</v>
      </c>
      <c r="J857" s="27" t="s">
        <v>6289</v>
      </c>
      <c r="K857" s="27" t="s">
        <v>6290</v>
      </c>
      <c r="L857" s="27" t="s">
        <v>4736</v>
      </c>
      <c r="M857" s="27" t="s">
        <v>6291</v>
      </c>
      <c r="N857" s="27" t="s">
        <v>7971</v>
      </c>
      <c r="O857" s="27" t="s">
        <v>6024</v>
      </c>
      <c r="P857" s="3">
        <v>41171</v>
      </c>
      <c r="Q857" s="41" t="s">
        <v>497</v>
      </c>
      <c r="R857" s="27" t="s">
        <v>11414</v>
      </c>
      <c r="S857" s="27" t="s">
        <v>11415</v>
      </c>
      <c r="T857" s="41" t="s">
        <v>4383</v>
      </c>
      <c r="U857" t="s">
        <v>15581</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7844</v>
      </c>
      <c r="I858" s="3">
        <v>41152</v>
      </c>
      <c r="J858" s="27" t="s">
        <v>15582</v>
      </c>
      <c r="K858" s="27" t="s">
        <v>6292</v>
      </c>
      <c r="L858" s="27" t="s">
        <v>4736</v>
      </c>
      <c r="M858" s="27" t="s">
        <v>6293</v>
      </c>
      <c r="N858" s="27" t="s">
        <v>7972</v>
      </c>
      <c r="O858" s="27" t="s">
        <v>6024</v>
      </c>
      <c r="P858" s="3">
        <v>41170</v>
      </c>
      <c r="Q858" s="41" t="s">
        <v>497</v>
      </c>
      <c r="R858" s="27" t="s">
        <v>11416</v>
      </c>
      <c r="S858" s="27" t="s">
        <v>11417</v>
      </c>
      <c r="T858" s="41" t="s">
        <v>4383</v>
      </c>
      <c r="U858" t="s">
        <v>15583</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7845</v>
      </c>
      <c r="I859" s="3">
        <v>41178</v>
      </c>
      <c r="J859" s="27" t="s">
        <v>6294</v>
      </c>
      <c r="K859" s="27" t="s">
        <v>6295</v>
      </c>
      <c r="L859" s="27" t="s">
        <v>4839</v>
      </c>
      <c r="M859" s="27" t="s">
        <v>6296</v>
      </c>
      <c r="N859" s="27" t="s">
        <v>7846</v>
      </c>
      <c r="O859" s="27" t="s">
        <v>7624</v>
      </c>
      <c r="P859" s="3">
        <v>41166</v>
      </c>
      <c r="Q859" s="41" t="s">
        <v>497</v>
      </c>
      <c r="R859" s="27" t="s">
        <v>11418</v>
      </c>
      <c r="S859" s="27" t="s">
        <v>11419</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7622</v>
      </c>
      <c r="I860" s="3">
        <v>41165</v>
      </c>
      <c r="J860" s="27" t="s">
        <v>6294</v>
      </c>
      <c r="K860" s="27" t="s">
        <v>6297</v>
      </c>
      <c r="L860" s="27" t="s">
        <v>4839</v>
      </c>
      <c r="M860" s="27">
        <v>3433535311</v>
      </c>
      <c r="N860" s="27" t="s">
        <v>7623</v>
      </c>
      <c r="O860" s="27" t="s">
        <v>7624</v>
      </c>
      <c r="P860" s="3">
        <v>41166</v>
      </c>
      <c r="Q860" s="41" t="s">
        <v>497</v>
      </c>
      <c r="R860" s="27" t="s">
        <v>11420</v>
      </c>
      <c r="S860" s="27" t="s">
        <v>11421</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7625</v>
      </c>
      <c r="I861" s="3">
        <v>41165</v>
      </c>
      <c r="J861" s="27" t="s">
        <v>6294</v>
      </c>
      <c r="K861" s="27" t="s">
        <v>6298</v>
      </c>
      <c r="L861" s="27" t="s">
        <v>4839</v>
      </c>
      <c r="M861" s="27" t="s">
        <v>6296</v>
      </c>
      <c r="N861" s="27" t="s">
        <v>7626</v>
      </c>
      <c r="O861" s="27" t="s">
        <v>7597</v>
      </c>
      <c r="P861" s="3">
        <v>41165</v>
      </c>
      <c r="Q861" s="41" t="s">
        <v>497</v>
      </c>
      <c r="R861" s="27" t="s">
        <v>11422</v>
      </c>
      <c r="S861" s="27" t="s">
        <v>11423</v>
      </c>
      <c r="T861" s="41" t="s">
        <v>4383</v>
      </c>
      <c r="U861" t="s">
        <v>5455</v>
      </c>
      <c r="V861" s="3">
        <v>20</v>
      </c>
      <c r="W861">
        <v>24</v>
      </c>
      <c r="X861">
        <v>8</v>
      </c>
      <c r="Y861">
        <v>47</v>
      </c>
      <c r="Z861">
        <v>17</v>
      </c>
      <c r="AA861">
        <v>2</v>
      </c>
    </row>
    <row r="862" spans="1:27" ht="18" customHeight="1">
      <c r="A862" s="27" t="s">
        <v>8581</v>
      </c>
      <c r="B862" s="27">
        <v>4081</v>
      </c>
      <c r="C862" s="3">
        <v>41129</v>
      </c>
      <c r="D862" s="3">
        <v>41174</v>
      </c>
      <c r="E862" s="27" t="s">
        <v>1495</v>
      </c>
      <c r="F862" s="27" t="s">
        <v>1432</v>
      </c>
      <c r="G862" s="27" t="s">
        <v>6299</v>
      </c>
      <c r="H862" s="27" t="s">
        <v>497</v>
      </c>
      <c r="I862" s="3">
        <v>41152</v>
      </c>
      <c r="J862" s="27" t="s">
        <v>6300</v>
      </c>
      <c r="K862" s="27" t="s">
        <v>6301</v>
      </c>
      <c r="L862" s="27" t="s">
        <v>6302</v>
      </c>
      <c r="M862" s="27" t="s">
        <v>6303</v>
      </c>
      <c r="N862" s="27" t="s">
        <v>497</v>
      </c>
      <c r="O862" s="27" t="s">
        <v>497</v>
      </c>
      <c r="P862" s="27" t="s">
        <v>497</v>
      </c>
      <c r="Q862" s="41" t="s">
        <v>497</v>
      </c>
      <c r="R862" s="27" t="s">
        <v>497</v>
      </c>
      <c r="S862" s="27" t="s">
        <v>11424</v>
      </c>
      <c r="T862" s="41" t="s">
        <v>15383</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6299</v>
      </c>
      <c r="H863" s="27" t="s">
        <v>9437</v>
      </c>
      <c r="I863" s="3">
        <v>41152</v>
      </c>
      <c r="J863" s="27" t="s">
        <v>6304</v>
      </c>
      <c r="K863" s="27" t="s">
        <v>6305</v>
      </c>
      <c r="L863" s="27" t="s">
        <v>6302</v>
      </c>
      <c r="M863" s="27" t="s">
        <v>6306</v>
      </c>
      <c r="N863" s="27" t="s">
        <v>9438</v>
      </c>
      <c r="O863" s="27" t="s">
        <v>6640</v>
      </c>
      <c r="P863" s="3">
        <v>41218</v>
      </c>
      <c r="Q863" s="41" t="s">
        <v>497</v>
      </c>
      <c r="R863" s="27" t="s">
        <v>11425</v>
      </c>
      <c r="S863" s="27" t="s">
        <v>11426</v>
      </c>
      <c r="T863" s="41" t="s">
        <v>4383</v>
      </c>
      <c r="U863" t="s">
        <v>15523</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6307</v>
      </c>
      <c r="H864" s="27" t="s">
        <v>6717</v>
      </c>
      <c r="I864" s="3">
        <v>41150</v>
      </c>
      <c r="J864" s="27" t="s">
        <v>6308</v>
      </c>
      <c r="K864" s="27" t="s">
        <v>6309</v>
      </c>
      <c r="L864" s="27" t="s">
        <v>6310</v>
      </c>
      <c r="M864" s="27" t="s">
        <v>6311</v>
      </c>
      <c r="N864" s="27" t="s">
        <v>6718</v>
      </c>
      <c r="O864" s="27" t="s">
        <v>6544</v>
      </c>
      <c r="P864" s="3">
        <v>41234</v>
      </c>
      <c r="Q864" s="41" t="s">
        <v>497</v>
      </c>
      <c r="R864" s="27" t="s">
        <v>11427</v>
      </c>
      <c r="S864" s="27" t="s">
        <v>11428</v>
      </c>
      <c r="T864" s="41" t="s">
        <v>4383</v>
      </c>
      <c r="U864" t="s">
        <v>15584</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15767</v>
      </c>
      <c r="I865" s="3">
        <v>41169</v>
      </c>
      <c r="J865" s="27" t="s">
        <v>6312</v>
      </c>
      <c r="K865" s="27" t="s">
        <v>6313</v>
      </c>
      <c r="L865" s="27" t="s">
        <v>5250</v>
      </c>
      <c r="M865" s="27" t="s">
        <v>6314</v>
      </c>
      <c r="N865" s="27" t="s">
        <v>15768</v>
      </c>
      <c r="O865" s="27" t="s">
        <v>15769</v>
      </c>
      <c r="P865" s="27">
        <v>41313</v>
      </c>
      <c r="Q865" s="41" t="s">
        <v>14130</v>
      </c>
      <c r="R865" s="27" t="s">
        <v>15770</v>
      </c>
      <c r="S865" s="27" t="s">
        <v>11429</v>
      </c>
      <c r="T865" s="41" t="s">
        <v>4383</v>
      </c>
      <c r="U865" s="41" t="s">
        <v>15771</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6599</v>
      </c>
      <c r="I866" s="3">
        <v>41135</v>
      </c>
      <c r="J866" s="27" t="s">
        <v>6315</v>
      </c>
      <c r="K866" s="27" t="s">
        <v>6316</v>
      </c>
      <c r="L866" s="27" t="s">
        <v>6317</v>
      </c>
      <c r="M866" s="27" t="s">
        <v>6318</v>
      </c>
      <c r="N866" s="27" t="s">
        <v>6719</v>
      </c>
      <c r="O866" s="27" t="s">
        <v>5929</v>
      </c>
      <c r="P866" s="3">
        <v>41137</v>
      </c>
      <c r="Q866" s="41" t="s">
        <v>497</v>
      </c>
      <c r="R866" s="27" t="s">
        <v>11430</v>
      </c>
      <c r="S866" s="27" t="s">
        <v>11431</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6600</v>
      </c>
      <c r="I867" s="3">
        <v>41136</v>
      </c>
      <c r="J867" s="27" t="s">
        <v>15772</v>
      </c>
      <c r="K867" s="27" t="s">
        <v>15773</v>
      </c>
      <c r="L867" s="27" t="s">
        <v>6317</v>
      </c>
      <c r="M867" s="27" t="s">
        <v>6319</v>
      </c>
      <c r="N867" s="27" t="s">
        <v>7592</v>
      </c>
      <c r="O867" s="27" t="s">
        <v>7339</v>
      </c>
      <c r="P867" s="3">
        <v>41166</v>
      </c>
      <c r="Q867" s="41" t="s">
        <v>7627</v>
      </c>
      <c r="R867" s="27" t="s">
        <v>11432</v>
      </c>
      <c r="S867" s="27" t="s">
        <v>11433</v>
      </c>
      <c r="T867" t="s">
        <v>15383</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6315</v>
      </c>
      <c r="K868" s="27" t="s">
        <v>6320</v>
      </c>
      <c r="L868" s="27" t="s">
        <v>6317</v>
      </c>
      <c r="M868" s="27" t="s">
        <v>6321</v>
      </c>
      <c r="N868" s="27" t="s">
        <v>497</v>
      </c>
      <c r="O868" s="27" t="s">
        <v>497</v>
      </c>
      <c r="P868" s="27" t="s">
        <v>497</v>
      </c>
      <c r="Q868" s="41" t="s">
        <v>14626</v>
      </c>
      <c r="R868" s="27" t="s">
        <v>497</v>
      </c>
      <c r="S868" s="27" t="s">
        <v>11434</v>
      </c>
      <c r="T868" s="41" t="s">
        <v>15383</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6322</v>
      </c>
      <c r="K869" s="27" t="s">
        <v>6323</v>
      </c>
      <c r="L869" s="27" t="s">
        <v>5293</v>
      </c>
      <c r="M869" s="27" t="s">
        <v>6324</v>
      </c>
      <c r="N869" s="27" t="s">
        <v>497</v>
      </c>
      <c r="O869" s="27" t="s">
        <v>497</v>
      </c>
      <c r="P869" s="27" t="s">
        <v>497</v>
      </c>
      <c r="Q869" s="41" t="s">
        <v>6420</v>
      </c>
      <c r="R869" s="27" t="s">
        <v>497</v>
      </c>
      <c r="S869" s="27" t="s">
        <v>11435</v>
      </c>
      <c r="T869" t="s">
        <v>15383</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6325</v>
      </c>
      <c r="H870" s="27" t="s">
        <v>9754</v>
      </c>
      <c r="I870" s="3">
        <v>41176</v>
      </c>
      <c r="J870" s="27" t="s">
        <v>6326</v>
      </c>
      <c r="K870" s="27" t="s">
        <v>6327</v>
      </c>
      <c r="L870" s="27" t="s">
        <v>6328</v>
      </c>
      <c r="M870" s="27">
        <v>38935181</v>
      </c>
      <c r="N870" s="27" t="s">
        <v>9755</v>
      </c>
      <c r="O870" s="27" t="s">
        <v>4980</v>
      </c>
      <c r="P870" s="3">
        <v>41235</v>
      </c>
      <c r="Q870" s="41" t="s">
        <v>497</v>
      </c>
      <c r="R870" s="27" t="s">
        <v>11436</v>
      </c>
      <c r="S870" s="27" t="s">
        <v>11437</v>
      </c>
      <c r="T870" s="41" t="s">
        <v>4383</v>
      </c>
      <c r="U870" t="s">
        <v>15531</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6325</v>
      </c>
      <c r="H871" s="27" t="s">
        <v>497</v>
      </c>
      <c r="I871" s="3">
        <v>41169</v>
      </c>
      <c r="J871" s="27" t="s">
        <v>6329</v>
      </c>
      <c r="K871" s="27" t="s">
        <v>6330</v>
      </c>
      <c r="L871" s="27" t="s">
        <v>6328</v>
      </c>
      <c r="M871" s="27">
        <v>38935181</v>
      </c>
      <c r="N871" s="27" t="s">
        <v>497</v>
      </c>
      <c r="O871" s="27" t="s">
        <v>497</v>
      </c>
      <c r="P871" s="27" t="s">
        <v>497</v>
      </c>
      <c r="Q871" s="41" t="s">
        <v>14131</v>
      </c>
      <c r="R871" s="27" t="s">
        <v>497</v>
      </c>
      <c r="S871" s="27" t="s">
        <v>11438</v>
      </c>
      <c r="T871" s="41" t="s">
        <v>15383</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6325</v>
      </c>
      <c r="H872" s="27" t="s">
        <v>9439</v>
      </c>
      <c r="I872" s="3">
        <v>41178</v>
      </c>
      <c r="J872" s="27" t="s">
        <v>6329</v>
      </c>
      <c r="K872" s="27" t="s">
        <v>6331</v>
      </c>
      <c r="L872" s="27" t="s">
        <v>6328</v>
      </c>
      <c r="M872" s="27">
        <v>38935181</v>
      </c>
      <c r="N872" s="27" t="s">
        <v>9440</v>
      </c>
      <c r="O872" s="27" t="s">
        <v>4980</v>
      </c>
      <c r="P872" s="3">
        <v>41221</v>
      </c>
      <c r="Q872" s="41" t="s">
        <v>497</v>
      </c>
      <c r="R872" s="27" t="s">
        <v>11439</v>
      </c>
      <c r="S872" s="27" t="s">
        <v>11440</v>
      </c>
      <c r="T872" s="41" t="s">
        <v>4383</v>
      </c>
      <c r="U872" t="s">
        <v>15478</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9595</v>
      </c>
      <c r="I873" s="3">
        <v>41141</v>
      </c>
      <c r="J873" s="27" t="s">
        <v>6421</v>
      </c>
      <c r="K873" s="27" t="s">
        <v>6422</v>
      </c>
      <c r="L873" s="27" t="s">
        <v>5236</v>
      </c>
      <c r="M873" s="27" t="s">
        <v>6423</v>
      </c>
      <c r="N873" s="27" t="s">
        <v>9756</v>
      </c>
      <c r="O873" s="27" t="s">
        <v>9712</v>
      </c>
      <c r="P873" s="3">
        <v>41233</v>
      </c>
      <c r="Q873" s="41" t="s">
        <v>497</v>
      </c>
      <c r="R873" s="27" t="s">
        <v>11441</v>
      </c>
      <c r="S873" s="27" t="s">
        <v>11442</v>
      </c>
      <c r="T873" s="41" t="s">
        <v>15383</v>
      </c>
      <c r="U873" t="s">
        <v>15493</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7628</v>
      </c>
      <c r="I874" s="3">
        <v>41141</v>
      </c>
      <c r="J874" s="27" t="s">
        <v>6424</v>
      </c>
      <c r="K874" s="27" t="s">
        <v>6425</v>
      </c>
      <c r="L874" s="27" t="s">
        <v>5236</v>
      </c>
      <c r="M874" s="27" t="s">
        <v>6426</v>
      </c>
      <c r="N874" s="27" t="s">
        <v>7847</v>
      </c>
      <c r="O874" s="27" t="s">
        <v>1521</v>
      </c>
      <c r="P874" s="3">
        <v>41170</v>
      </c>
      <c r="Q874" s="41" t="s">
        <v>497</v>
      </c>
      <c r="R874" s="27" t="s">
        <v>11443</v>
      </c>
      <c r="S874" s="27" t="s">
        <v>11444</v>
      </c>
      <c r="T874" s="41" t="s">
        <v>4383</v>
      </c>
      <c r="U874" t="s">
        <v>15585</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7629</v>
      </c>
      <c r="I875" s="3">
        <v>41141</v>
      </c>
      <c r="J875" s="27" t="s">
        <v>6427</v>
      </c>
      <c r="K875" s="27" t="s">
        <v>6428</v>
      </c>
      <c r="L875" s="27" t="s">
        <v>5241</v>
      </c>
      <c r="M875" s="27" t="s">
        <v>6429</v>
      </c>
      <c r="N875" s="27" t="s">
        <v>8018</v>
      </c>
      <c r="O875" s="27" t="s">
        <v>7849</v>
      </c>
      <c r="P875" s="3">
        <v>41173</v>
      </c>
      <c r="Q875" s="41" t="s">
        <v>497</v>
      </c>
      <c r="R875" s="27" t="s">
        <v>11445</v>
      </c>
      <c r="S875" s="27" t="s">
        <v>11446</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8582</v>
      </c>
      <c r="I876" s="3">
        <v>41141</v>
      </c>
      <c r="J876" s="27" t="s">
        <v>15285</v>
      </c>
      <c r="K876" s="27" t="s">
        <v>6430</v>
      </c>
      <c r="L876" s="27" t="s">
        <v>5241</v>
      </c>
      <c r="M876" s="27" t="s">
        <v>15286</v>
      </c>
      <c r="N876" s="27" t="s">
        <v>8710</v>
      </c>
      <c r="O876" s="27" t="s">
        <v>7849</v>
      </c>
      <c r="P876" s="3">
        <v>41186</v>
      </c>
      <c r="Q876" s="41" t="s">
        <v>497</v>
      </c>
      <c r="R876" s="27" t="s">
        <v>11447</v>
      </c>
      <c r="S876" s="27" t="s">
        <v>11448</v>
      </c>
      <c r="T876" s="41" t="s">
        <v>4383</v>
      </c>
      <c r="U876" t="s">
        <v>15586</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9757</v>
      </c>
      <c r="I877" s="3">
        <v>41204</v>
      </c>
      <c r="J877" s="27" t="s">
        <v>6431</v>
      </c>
      <c r="K877" s="27" t="s">
        <v>7272</v>
      </c>
      <c r="L877" s="27" t="s">
        <v>5241</v>
      </c>
      <c r="M877" s="27" t="s">
        <v>7273</v>
      </c>
      <c r="N877" s="27" t="s">
        <v>9758</v>
      </c>
      <c r="O877" s="27" t="s">
        <v>9718</v>
      </c>
      <c r="P877" s="3">
        <v>41236</v>
      </c>
      <c r="Q877" s="41" t="s">
        <v>7274</v>
      </c>
      <c r="R877" s="27" t="s">
        <v>11449</v>
      </c>
      <c r="S877" s="27" t="s">
        <v>11450</v>
      </c>
      <c r="T877" t="s">
        <v>15383</v>
      </c>
      <c r="U877" t="s">
        <v>15587</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7630</v>
      </c>
      <c r="I878" s="3">
        <v>41141</v>
      </c>
      <c r="J878" s="27" t="s">
        <v>6432</v>
      </c>
      <c r="K878" s="27" t="s">
        <v>6433</v>
      </c>
      <c r="L878" s="27" t="s">
        <v>5241</v>
      </c>
      <c r="M878" s="27" t="s">
        <v>6434</v>
      </c>
      <c r="N878" s="27" t="s">
        <v>7631</v>
      </c>
      <c r="O878" s="27" t="s">
        <v>7993</v>
      </c>
      <c r="P878" s="3">
        <v>41173</v>
      </c>
      <c r="Q878" s="41" t="s">
        <v>497</v>
      </c>
      <c r="R878" s="27" t="s">
        <v>11451</v>
      </c>
      <c r="S878" s="27" t="s">
        <v>11452</v>
      </c>
      <c r="T878" s="41" t="s">
        <v>4383</v>
      </c>
      <c r="U878" t="s">
        <v>15588</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7632</v>
      </c>
      <c r="I879" s="3">
        <v>41163</v>
      </c>
      <c r="J879" s="27" t="s">
        <v>6435</v>
      </c>
      <c r="K879" s="27" t="s">
        <v>6436</v>
      </c>
      <c r="L879" s="27" t="s">
        <v>5241</v>
      </c>
      <c r="M879" s="27" t="s">
        <v>6437</v>
      </c>
      <c r="N879" s="27" t="s">
        <v>7848</v>
      </c>
      <c r="O879" s="27" t="s">
        <v>7849</v>
      </c>
      <c r="P879" s="3">
        <v>41172</v>
      </c>
      <c r="Q879" s="41" t="s">
        <v>497</v>
      </c>
      <c r="R879" s="27" t="s">
        <v>11453</v>
      </c>
      <c r="S879" s="27" t="s">
        <v>11454</v>
      </c>
      <c r="T879" s="41" t="s">
        <v>4383</v>
      </c>
      <c r="U879" t="s">
        <v>15571</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11455</v>
      </c>
      <c r="I880" s="3">
        <v>41141</v>
      </c>
      <c r="J880" s="27" t="s">
        <v>13238</v>
      </c>
      <c r="K880" s="27" t="s">
        <v>6438</v>
      </c>
      <c r="L880" s="27" t="s">
        <v>6439</v>
      </c>
      <c r="M880" s="27" t="s">
        <v>6440</v>
      </c>
      <c r="N880" s="27" t="s">
        <v>13994</v>
      </c>
      <c r="O880" s="27" t="s">
        <v>497</v>
      </c>
      <c r="P880" s="3">
        <v>41269</v>
      </c>
      <c r="Q880" s="41" t="s">
        <v>497</v>
      </c>
      <c r="R880" s="27" t="s">
        <v>11456</v>
      </c>
      <c r="S880" s="27" t="s">
        <v>11457</v>
      </c>
      <c r="T880" s="41" t="s">
        <v>15383</v>
      </c>
      <c r="U880" t="s">
        <v>15402</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7633</v>
      </c>
      <c r="I881" s="3">
        <v>41141</v>
      </c>
      <c r="J881" s="27" t="s">
        <v>6441</v>
      </c>
      <c r="K881" s="27" t="s">
        <v>6442</v>
      </c>
      <c r="L881" s="27" t="s">
        <v>5236</v>
      </c>
      <c r="M881" s="27" t="s">
        <v>6443</v>
      </c>
      <c r="N881" s="27" t="s">
        <v>7634</v>
      </c>
      <c r="O881" s="27" t="s">
        <v>1521</v>
      </c>
      <c r="P881" s="3">
        <v>41164</v>
      </c>
      <c r="Q881" s="41" t="s">
        <v>497</v>
      </c>
      <c r="R881" s="27" t="s">
        <v>11458</v>
      </c>
      <c r="S881" s="27" t="s">
        <v>11459</v>
      </c>
      <c r="T881" s="41" t="s">
        <v>4383</v>
      </c>
      <c r="U881" t="s">
        <v>15530</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8019</v>
      </c>
      <c r="I882" s="3">
        <v>41141</v>
      </c>
      <c r="J882" s="27" t="s">
        <v>6444</v>
      </c>
      <c r="K882" s="27" t="s">
        <v>15774</v>
      </c>
      <c r="L882" s="27" t="s">
        <v>5236</v>
      </c>
      <c r="M882" s="27" t="s">
        <v>6445</v>
      </c>
      <c r="N882" s="27" t="s">
        <v>8020</v>
      </c>
      <c r="O882" s="27" t="s">
        <v>1449</v>
      </c>
      <c r="P882" s="3">
        <v>41173</v>
      </c>
      <c r="Q882" s="41" t="s">
        <v>497</v>
      </c>
      <c r="R882" s="27" t="s">
        <v>11460</v>
      </c>
      <c r="S882" s="27" t="s">
        <v>11461</v>
      </c>
      <c r="T882" s="41" t="s">
        <v>4383</v>
      </c>
      <c r="U882" t="s">
        <v>15589</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11462</v>
      </c>
      <c r="I883" s="3">
        <v>41141</v>
      </c>
      <c r="J883" s="27" t="s">
        <v>6446</v>
      </c>
      <c r="K883" s="27" t="s">
        <v>7247</v>
      </c>
      <c r="L883" s="27" t="s">
        <v>5236</v>
      </c>
      <c r="M883" s="27" t="s">
        <v>6447</v>
      </c>
      <c r="N883" s="27" t="s">
        <v>12404</v>
      </c>
      <c r="O883" s="27" t="s">
        <v>9761</v>
      </c>
      <c r="P883" s="3">
        <v>41248</v>
      </c>
      <c r="Q883" s="41" t="s">
        <v>7248</v>
      </c>
      <c r="R883" s="27" t="s">
        <v>11463</v>
      </c>
      <c r="S883" s="27" t="s">
        <v>11464</v>
      </c>
      <c r="T883" t="s">
        <v>4383</v>
      </c>
      <c r="U883" t="s">
        <v>15590</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9759</v>
      </c>
      <c r="I884" s="3">
        <v>41141</v>
      </c>
      <c r="J884" s="27" t="s">
        <v>6448</v>
      </c>
      <c r="K884" s="27" t="s">
        <v>8283</v>
      </c>
      <c r="L884" s="27" t="s">
        <v>5236</v>
      </c>
      <c r="M884" s="27" t="s">
        <v>6449</v>
      </c>
      <c r="N884" s="27" t="s">
        <v>13239</v>
      </c>
      <c r="O884" s="27" t="s">
        <v>9712</v>
      </c>
      <c r="P884" s="3">
        <v>41256</v>
      </c>
      <c r="Q884" s="41" t="s">
        <v>497</v>
      </c>
      <c r="R884" s="27" t="s">
        <v>13240</v>
      </c>
      <c r="S884" s="27" t="s">
        <v>11465</v>
      </c>
      <c r="T884" s="41" t="s">
        <v>15383</v>
      </c>
      <c r="U884" t="s">
        <v>15468</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9441</v>
      </c>
      <c r="I885" s="3">
        <v>41141</v>
      </c>
      <c r="J885" s="27" t="s">
        <v>6450</v>
      </c>
      <c r="K885" s="27" t="s">
        <v>6451</v>
      </c>
      <c r="L885" s="27" t="s">
        <v>5236</v>
      </c>
      <c r="M885" s="27" t="s">
        <v>6452</v>
      </c>
      <c r="N885" s="27" t="s">
        <v>9760</v>
      </c>
      <c r="O885" s="27" t="s">
        <v>9761</v>
      </c>
      <c r="P885" s="3">
        <v>41242</v>
      </c>
      <c r="Q885" s="41" t="s">
        <v>497</v>
      </c>
      <c r="R885" s="27" t="s">
        <v>11466</v>
      </c>
      <c r="S885" s="27" t="s">
        <v>11467</v>
      </c>
      <c r="T885" s="41" t="s">
        <v>4383</v>
      </c>
      <c r="U885" t="s">
        <v>15591</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6720</v>
      </c>
      <c r="I886" s="3">
        <v>41141</v>
      </c>
      <c r="J886" s="27" t="s">
        <v>6254</v>
      </c>
      <c r="K886" s="27" t="s">
        <v>6453</v>
      </c>
      <c r="L886" s="27" t="s">
        <v>4710</v>
      </c>
      <c r="M886" s="27" t="s">
        <v>6454</v>
      </c>
      <c r="N886" s="27" t="s">
        <v>6949</v>
      </c>
      <c r="O886" s="27" t="s">
        <v>6640</v>
      </c>
      <c r="P886" s="3">
        <v>41143</v>
      </c>
      <c r="Q886" s="41" t="s">
        <v>497</v>
      </c>
      <c r="R886" s="27" t="s">
        <v>11468</v>
      </c>
      <c r="S886" s="27" t="s">
        <v>11469</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6950</v>
      </c>
      <c r="I887" s="3">
        <v>41141</v>
      </c>
      <c r="J887" s="27" t="s">
        <v>6254</v>
      </c>
      <c r="K887" s="27" t="s">
        <v>6455</v>
      </c>
      <c r="L887" s="27" t="s">
        <v>4710</v>
      </c>
      <c r="M887" s="27" t="s">
        <v>6456</v>
      </c>
      <c r="N887" s="27" t="s">
        <v>6951</v>
      </c>
      <c r="O887" s="27" t="s">
        <v>6701</v>
      </c>
      <c r="P887" s="3">
        <v>41143</v>
      </c>
      <c r="Q887" s="41" t="s">
        <v>497</v>
      </c>
      <c r="R887" s="27" t="s">
        <v>11470</v>
      </c>
      <c r="S887" s="27" t="s">
        <v>11471</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6325</v>
      </c>
      <c r="H888" s="27" t="s">
        <v>9762</v>
      </c>
      <c r="I888" s="3">
        <v>41141</v>
      </c>
      <c r="J888" s="27" t="s">
        <v>6457</v>
      </c>
      <c r="K888" s="27" t="s">
        <v>6458</v>
      </c>
      <c r="L888" s="27" t="s">
        <v>6328</v>
      </c>
      <c r="M888" s="27">
        <v>38935181</v>
      </c>
      <c r="N888" s="27" t="s">
        <v>9763</v>
      </c>
      <c r="O888" s="27" t="s">
        <v>4980</v>
      </c>
      <c r="P888" s="3">
        <v>41236</v>
      </c>
      <c r="Q888" s="41" t="s">
        <v>497</v>
      </c>
      <c r="R888" s="27" t="s">
        <v>11472</v>
      </c>
      <c r="S888" s="27" t="s">
        <v>11473</v>
      </c>
      <c r="T888" s="41" t="s">
        <v>4383</v>
      </c>
      <c r="U888" t="s">
        <v>15509</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6325</v>
      </c>
      <c r="H889" s="27" t="s">
        <v>9442</v>
      </c>
      <c r="I889" s="3">
        <v>41141</v>
      </c>
      <c r="J889" s="27" t="s">
        <v>6457</v>
      </c>
      <c r="K889" s="27" t="s">
        <v>6459</v>
      </c>
      <c r="L889" s="27" t="s">
        <v>6328</v>
      </c>
      <c r="M889" s="27">
        <v>3138935181</v>
      </c>
      <c r="N889" s="27" t="s">
        <v>9443</v>
      </c>
      <c r="O889" s="27" t="s">
        <v>4980</v>
      </c>
      <c r="P889" s="3">
        <v>41221</v>
      </c>
      <c r="Q889" s="41" t="s">
        <v>497</v>
      </c>
      <c r="R889" s="27" t="s">
        <v>11474</v>
      </c>
      <c r="S889" s="27" t="s">
        <v>11475</v>
      </c>
      <c r="T889" s="41" t="s">
        <v>4383</v>
      </c>
      <c r="U889" t="s">
        <v>15509</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6325</v>
      </c>
      <c r="H890" s="27" t="s">
        <v>497</v>
      </c>
      <c r="I890" s="3">
        <v>41169</v>
      </c>
      <c r="J890" s="27" t="s">
        <v>6457</v>
      </c>
      <c r="K890" s="27" t="s">
        <v>6952</v>
      </c>
      <c r="L890" s="27" t="s">
        <v>6328</v>
      </c>
      <c r="M890" s="27">
        <v>3138935181</v>
      </c>
      <c r="N890" s="27" t="s">
        <v>497</v>
      </c>
      <c r="O890" s="27" t="s">
        <v>497</v>
      </c>
      <c r="P890" s="27" t="s">
        <v>497</v>
      </c>
      <c r="Q890" s="41" t="s">
        <v>14132</v>
      </c>
      <c r="R890" s="27" t="s">
        <v>497</v>
      </c>
      <c r="S890" s="27" t="s">
        <v>11476</v>
      </c>
      <c r="T890" s="41" t="s">
        <v>15383</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6351</v>
      </c>
      <c r="H891" s="27" t="s">
        <v>9929</v>
      </c>
      <c r="I891" s="3">
        <v>41162</v>
      </c>
      <c r="J891" s="27" t="s">
        <v>6460</v>
      </c>
      <c r="K891" s="27" t="s">
        <v>6461</v>
      </c>
      <c r="L891" s="27" t="s">
        <v>6462</v>
      </c>
      <c r="M891" s="27" t="s">
        <v>7973</v>
      </c>
      <c r="N891" s="27" t="s">
        <v>11477</v>
      </c>
      <c r="O891" s="27" t="s">
        <v>9956</v>
      </c>
      <c r="P891" s="3">
        <v>41242</v>
      </c>
      <c r="Q891" s="27" t="s">
        <v>7275</v>
      </c>
      <c r="R891" s="27" t="s">
        <v>11478</v>
      </c>
      <c r="S891" s="27" t="s">
        <v>11479</v>
      </c>
      <c r="T891" t="s">
        <v>4383</v>
      </c>
      <c r="U891" t="s">
        <v>15592</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6352</v>
      </c>
      <c r="H892" s="27" t="s">
        <v>12536</v>
      </c>
      <c r="I892" s="3">
        <v>41213</v>
      </c>
      <c r="J892" s="27" t="s">
        <v>6463</v>
      </c>
      <c r="K892" s="27" t="s">
        <v>6464</v>
      </c>
      <c r="L892" s="27" t="s">
        <v>6465</v>
      </c>
      <c r="M892" s="27" t="s">
        <v>7974</v>
      </c>
      <c r="N892" s="27" t="s">
        <v>13092</v>
      </c>
      <c r="O892" s="27" t="s">
        <v>4980</v>
      </c>
      <c r="P892" s="3">
        <v>41254</v>
      </c>
      <c r="Q892" s="27" t="s">
        <v>7276</v>
      </c>
      <c r="R892" s="27" t="s">
        <v>12537</v>
      </c>
      <c r="S892" s="27" t="s">
        <v>11480</v>
      </c>
      <c r="T892" t="s">
        <v>4383</v>
      </c>
      <c r="U892" t="s">
        <v>15387</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6352</v>
      </c>
      <c r="H893" s="27" t="s">
        <v>12405</v>
      </c>
      <c r="I893" s="3">
        <v>41197</v>
      </c>
      <c r="J893" s="27" t="s">
        <v>6466</v>
      </c>
      <c r="K893" s="27" t="s">
        <v>6467</v>
      </c>
      <c r="L893" s="27" t="s">
        <v>6465</v>
      </c>
      <c r="M893" s="27" t="s">
        <v>7975</v>
      </c>
      <c r="N893" s="27" t="s">
        <v>12406</v>
      </c>
      <c r="O893" s="27" t="s">
        <v>6543</v>
      </c>
      <c r="P893" s="3">
        <v>41248</v>
      </c>
      <c r="Q893" s="27" t="s">
        <v>7277</v>
      </c>
      <c r="R893" s="27" t="s">
        <v>12407</v>
      </c>
      <c r="S893" s="27" t="s">
        <v>11481</v>
      </c>
      <c r="T893" t="s">
        <v>15383</v>
      </c>
      <c r="U893" t="s">
        <v>15402</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6953</v>
      </c>
      <c r="I894" s="3">
        <v>41141</v>
      </c>
      <c r="J894" s="27" t="s">
        <v>6468</v>
      </c>
      <c r="K894" s="27" t="s">
        <v>6469</v>
      </c>
      <c r="L894" s="27" t="s">
        <v>4792</v>
      </c>
      <c r="M894" s="27" t="s">
        <v>6470</v>
      </c>
      <c r="N894" s="27" t="s">
        <v>9930</v>
      </c>
      <c r="O894" s="27" t="s">
        <v>1456</v>
      </c>
      <c r="P894" s="3">
        <v>41239</v>
      </c>
      <c r="Q894" s="27" t="s">
        <v>497</v>
      </c>
      <c r="R894" s="27" t="s">
        <v>10259</v>
      </c>
      <c r="S894" s="27" t="s">
        <v>11482</v>
      </c>
      <c r="T894" s="41" t="s">
        <v>15383</v>
      </c>
      <c r="U894" t="s">
        <v>15593</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8583</v>
      </c>
      <c r="I895" s="3">
        <v>41141</v>
      </c>
      <c r="J895" s="27" t="s">
        <v>6471</v>
      </c>
      <c r="K895" s="27" t="s">
        <v>6472</v>
      </c>
      <c r="L895" s="27" t="s">
        <v>5241</v>
      </c>
      <c r="M895" s="27" t="s">
        <v>6473</v>
      </c>
      <c r="N895" s="27" t="s">
        <v>8584</v>
      </c>
      <c r="O895" s="27" t="s">
        <v>7993</v>
      </c>
      <c r="P895" s="3">
        <v>41185</v>
      </c>
      <c r="Q895" s="27" t="s">
        <v>497</v>
      </c>
      <c r="R895" s="27" t="s">
        <v>11483</v>
      </c>
      <c r="S895" s="27" t="s">
        <v>11484</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8585</v>
      </c>
      <c r="I896" s="3">
        <v>41164</v>
      </c>
      <c r="J896" s="27" t="s">
        <v>6954</v>
      </c>
      <c r="K896" s="27" t="s">
        <v>6955</v>
      </c>
      <c r="L896" s="27" t="s">
        <v>5241</v>
      </c>
      <c r="M896" s="27" t="s">
        <v>6956</v>
      </c>
      <c r="N896" s="27" t="s">
        <v>8586</v>
      </c>
      <c r="O896" s="27" t="s">
        <v>7849</v>
      </c>
      <c r="P896" s="3">
        <v>41185</v>
      </c>
      <c r="Q896" s="27" t="s">
        <v>497</v>
      </c>
      <c r="R896" s="27" t="s">
        <v>11485</v>
      </c>
      <c r="S896" s="27" t="s">
        <v>11486</v>
      </c>
      <c r="T896" s="41" t="s">
        <v>4383</v>
      </c>
      <c r="U896" t="s">
        <v>15562</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9764</v>
      </c>
      <c r="I897" s="3">
        <v>41141</v>
      </c>
      <c r="J897" s="27" t="s">
        <v>6474</v>
      </c>
      <c r="K897" s="27" t="s">
        <v>6475</v>
      </c>
      <c r="L897" s="27" t="s">
        <v>5241</v>
      </c>
      <c r="M897" s="27" t="s">
        <v>6476</v>
      </c>
      <c r="N897" s="27" t="s">
        <v>9765</v>
      </c>
      <c r="O897" s="27" t="s">
        <v>9665</v>
      </c>
      <c r="P897" s="3">
        <v>41235</v>
      </c>
      <c r="Q897" s="41" t="s">
        <v>7976</v>
      </c>
      <c r="R897" s="27" t="s">
        <v>11487</v>
      </c>
      <c r="S897" s="27" t="s">
        <v>11488</v>
      </c>
      <c r="T897" t="s">
        <v>15383</v>
      </c>
      <c r="U897" t="s">
        <v>15475</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9766</v>
      </c>
      <c r="I898" s="3">
        <v>41141</v>
      </c>
      <c r="J898" s="27" t="s">
        <v>6477</v>
      </c>
      <c r="K898" s="27" t="s">
        <v>6478</v>
      </c>
      <c r="L898" s="27" t="s">
        <v>5241</v>
      </c>
      <c r="M898" s="27" t="s">
        <v>6479</v>
      </c>
      <c r="N898" s="27" t="s">
        <v>9767</v>
      </c>
      <c r="O898" s="27" t="s">
        <v>9714</v>
      </c>
      <c r="P898" s="3">
        <v>41236</v>
      </c>
      <c r="Q898" s="41" t="s">
        <v>7977</v>
      </c>
      <c r="R898" s="27" t="s">
        <v>11489</v>
      </c>
      <c r="S898" s="27" t="s">
        <v>11490</v>
      </c>
      <c r="T898" t="s">
        <v>15383</v>
      </c>
      <c r="U898" t="s">
        <v>15459</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9768</v>
      </c>
      <c r="I899" s="3">
        <v>41141</v>
      </c>
      <c r="J899" s="27" t="s">
        <v>6480</v>
      </c>
      <c r="K899" s="27" t="s">
        <v>6481</v>
      </c>
      <c r="L899" s="27" t="s">
        <v>5241</v>
      </c>
      <c r="M899" s="27" t="s">
        <v>6482</v>
      </c>
      <c r="N899" s="27" t="s">
        <v>9769</v>
      </c>
      <c r="O899" s="27" t="s">
        <v>9665</v>
      </c>
      <c r="P899" s="3">
        <v>41235</v>
      </c>
      <c r="Q899" s="27" t="s">
        <v>497</v>
      </c>
      <c r="R899" s="27" t="s">
        <v>11491</v>
      </c>
      <c r="S899" s="27" t="s">
        <v>11492</v>
      </c>
      <c r="T899" s="41" t="s">
        <v>15383</v>
      </c>
      <c r="U899" t="s">
        <v>15514</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9770</v>
      </c>
      <c r="I900" s="3">
        <v>41141</v>
      </c>
      <c r="J900" s="27" t="s">
        <v>6483</v>
      </c>
      <c r="K900" s="27" t="s">
        <v>6484</v>
      </c>
      <c r="L900" s="27" t="s">
        <v>5241</v>
      </c>
      <c r="M900" s="27" t="s">
        <v>6485</v>
      </c>
      <c r="N900" s="27" t="s">
        <v>9771</v>
      </c>
      <c r="O900" s="27" t="s">
        <v>9772</v>
      </c>
      <c r="P900" s="3">
        <v>41234</v>
      </c>
      <c r="Q900" s="27" t="s">
        <v>497</v>
      </c>
      <c r="R900" s="27" t="s">
        <v>11493</v>
      </c>
      <c r="S900" s="27" t="s">
        <v>11493</v>
      </c>
      <c r="T900" s="41" t="s">
        <v>15383</v>
      </c>
      <c r="U900" t="s">
        <v>15529</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9773</v>
      </c>
      <c r="I901" s="3">
        <v>41141</v>
      </c>
      <c r="J901" s="27" t="s">
        <v>6486</v>
      </c>
      <c r="K901" s="27" t="s">
        <v>6487</v>
      </c>
      <c r="L901" s="27" t="s">
        <v>6439</v>
      </c>
      <c r="M901" s="27" t="s">
        <v>6488</v>
      </c>
      <c r="N901" s="27" t="s">
        <v>9774</v>
      </c>
      <c r="O901" s="27" t="s">
        <v>9664</v>
      </c>
      <c r="P901" s="3">
        <v>41233</v>
      </c>
      <c r="Q901" s="27" t="s">
        <v>497</v>
      </c>
      <c r="R901" s="27" t="s">
        <v>11494</v>
      </c>
      <c r="S901" s="27" t="s">
        <v>11495</v>
      </c>
      <c r="T901" s="41" t="s">
        <v>15383</v>
      </c>
      <c r="U901" t="s">
        <v>15475</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9674</v>
      </c>
      <c r="I902" s="3">
        <v>41164</v>
      </c>
      <c r="J902" s="27" t="s">
        <v>6957</v>
      </c>
      <c r="K902" s="27" t="s">
        <v>6958</v>
      </c>
      <c r="L902" s="27" t="s">
        <v>6439</v>
      </c>
      <c r="M902" s="27" t="s">
        <v>6959</v>
      </c>
      <c r="N902" s="27" t="s">
        <v>9675</v>
      </c>
      <c r="O902" s="27" t="s">
        <v>9665</v>
      </c>
      <c r="P902" s="3">
        <v>41233</v>
      </c>
      <c r="Q902" s="27" t="s">
        <v>497</v>
      </c>
      <c r="R902" s="27" t="s">
        <v>11496</v>
      </c>
      <c r="S902" s="27" t="s">
        <v>11497</v>
      </c>
      <c r="T902" s="41" t="s">
        <v>4383</v>
      </c>
      <c r="U902" t="s">
        <v>15571</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13241</v>
      </c>
      <c r="I903" s="3">
        <v>41141</v>
      </c>
      <c r="J903" s="27" t="s">
        <v>6489</v>
      </c>
      <c r="K903" s="27" t="s">
        <v>6490</v>
      </c>
      <c r="L903" s="27" t="s">
        <v>5250</v>
      </c>
      <c r="M903" s="27" t="s">
        <v>5251</v>
      </c>
      <c r="N903" s="27" t="s">
        <v>13242</v>
      </c>
      <c r="O903" s="27" t="s">
        <v>9956</v>
      </c>
      <c r="P903" s="3">
        <v>41257</v>
      </c>
      <c r="Q903" s="27" t="s">
        <v>497</v>
      </c>
      <c r="R903" s="27" t="s">
        <v>13094</v>
      </c>
      <c r="S903" s="27" t="s">
        <v>11498</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13093</v>
      </c>
      <c r="I904" s="3">
        <v>41141</v>
      </c>
      <c r="J904" s="27" t="s">
        <v>6491</v>
      </c>
      <c r="K904" s="27" t="s">
        <v>15099</v>
      </c>
      <c r="L904" s="27" t="s">
        <v>5250</v>
      </c>
      <c r="M904" s="27" t="s">
        <v>5251</v>
      </c>
      <c r="N904" s="27" t="s">
        <v>497</v>
      </c>
      <c r="O904" s="27" t="s">
        <v>497</v>
      </c>
      <c r="P904" s="27" t="s">
        <v>497</v>
      </c>
      <c r="Q904" s="27" t="s">
        <v>15100</v>
      </c>
      <c r="R904" s="27" t="s">
        <v>13094</v>
      </c>
      <c r="S904" s="27" t="s">
        <v>11499</v>
      </c>
      <c r="T904" s="41" t="s">
        <v>15383</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6492</v>
      </c>
      <c r="K905" s="27" t="s">
        <v>6493</v>
      </c>
      <c r="L905" s="27" t="s">
        <v>5250</v>
      </c>
      <c r="M905" s="27" t="s">
        <v>5251</v>
      </c>
      <c r="N905" s="27" t="s">
        <v>497</v>
      </c>
      <c r="O905" s="27" t="s">
        <v>497</v>
      </c>
      <c r="P905" s="27" t="s">
        <v>497</v>
      </c>
      <c r="Q905" s="27" t="s">
        <v>497</v>
      </c>
      <c r="R905" s="27" t="s">
        <v>497</v>
      </c>
      <c r="S905" s="27" t="s">
        <v>11500</v>
      </c>
      <c r="T905" s="41" t="s">
        <v>15383</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13643</v>
      </c>
      <c r="I906" s="3">
        <v>41141</v>
      </c>
      <c r="J906" s="27" t="s">
        <v>6494</v>
      </c>
      <c r="K906" s="27" t="s">
        <v>6495</v>
      </c>
      <c r="L906" s="27" t="s">
        <v>5250</v>
      </c>
      <c r="M906" s="27" t="s">
        <v>5251</v>
      </c>
      <c r="N906" s="27" t="s">
        <v>13644</v>
      </c>
      <c r="O906" s="27" t="s">
        <v>7849</v>
      </c>
      <c r="P906" s="3">
        <v>41263</v>
      </c>
      <c r="Q906" s="27" t="s">
        <v>497</v>
      </c>
      <c r="R906" s="27" t="s">
        <v>13645</v>
      </c>
      <c r="S906" s="27" t="s">
        <v>11501</v>
      </c>
      <c r="T906" s="41" t="s">
        <v>15383</v>
      </c>
      <c r="U906" s="41" t="s">
        <v>15594</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13646</v>
      </c>
      <c r="I907" s="3">
        <v>41141</v>
      </c>
      <c r="J907" s="27" t="s">
        <v>6496</v>
      </c>
      <c r="K907" s="27" t="s">
        <v>6497</v>
      </c>
      <c r="L907" s="27" t="s">
        <v>5250</v>
      </c>
      <c r="M907" s="27" t="s">
        <v>5251</v>
      </c>
      <c r="N907" s="27" t="s">
        <v>13647</v>
      </c>
      <c r="O907" s="27" t="s">
        <v>7849</v>
      </c>
      <c r="P907" s="3">
        <v>41262</v>
      </c>
      <c r="Q907" s="27" t="s">
        <v>497</v>
      </c>
      <c r="R907" s="27" t="s">
        <v>13648</v>
      </c>
      <c r="S907" s="27" t="s">
        <v>11502</v>
      </c>
      <c r="T907" s="41" t="s">
        <v>15383</v>
      </c>
      <c r="U907" s="41" t="s">
        <v>15518</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13243</v>
      </c>
      <c r="I908" s="3">
        <v>41162</v>
      </c>
      <c r="J908" s="27" t="s">
        <v>6498</v>
      </c>
      <c r="K908" s="27" t="s">
        <v>6499</v>
      </c>
      <c r="L908" s="27" t="s">
        <v>5250</v>
      </c>
      <c r="M908" s="27" t="s">
        <v>5251</v>
      </c>
      <c r="N908" s="27" t="s">
        <v>13649</v>
      </c>
      <c r="O908" s="27" t="s">
        <v>7849</v>
      </c>
      <c r="P908" s="3">
        <v>41262</v>
      </c>
      <c r="Q908" s="27" t="s">
        <v>497</v>
      </c>
      <c r="R908" s="27" t="s">
        <v>13244</v>
      </c>
      <c r="S908" s="27" t="s">
        <v>11503</v>
      </c>
      <c r="T908" s="41" t="s">
        <v>15383</v>
      </c>
      <c r="U908" s="41" t="s">
        <v>15402</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13650</v>
      </c>
      <c r="I909" s="3">
        <v>41141</v>
      </c>
      <c r="J909" s="27" t="s">
        <v>6500</v>
      </c>
      <c r="K909" s="27" t="s">
        <v>6501</v>
      </c>
      <c r="L909" s="27" t="s">
        <v>5250</v>
      </c>
      <c r="M909" s="27" t="s">
        <v>5251</v>
      </c>
      <c r="N909" s="27" t="s">
        <v>13651</v>
      </c>
      <c r="O909" s="27" t="s">
        <v>7849</v>
      </c>
      <c r="P909" s="3">
        <v>41261</v>
      </c>
      <c r="Q909" s="27" t="s">
        <v>497</v>
      </c>
      <c r="R909" s="27" t="s">
        <v>13652</v>
      </c>
      <c r="S909" s="27" t="s">
        <v>11504</v>
      </c>
      <c r="T909" s="41" t="s">
        <v>15383</v>
      </c>
      <c r="U909" s="41" t="s">
        <v>15416</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7635</v>
      </c>
      <c r="I910" s="3">
        <v>41141</v>
      </c>
      <c r="J910" s="27" t="s">
        <v>6502</v>
      </c>
      <c r="K910" s="27" t="s">
        <v>6503</v>
      </c>
      <c r="L910" s="27" t="s">
        <v>5236</v>
      </c>
      <c r="M910" s="27" t="s">
        <v>6504</v>
      </c>
      <c r="N910" s="27" t="s">
        <v>7636</v>
      </c>
      <c r="O910" s="27" t="s">
        <v>6642</v>
      </c>
      <c r="P910" s="3">
        <v>41166</v>
      </c>
      <c r="Q910" s="27" t="s">
        <v>497</v>
      </c>
      <c r="R910" s="27" t="s">
        <v>11505</v>
      </c>
      <c r="S910" s="27" t="s">
        <v>11506</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11507</v>
      </c>
      <c r="I911" s="3">
        <v>41141</v>
      </c>
      <c r="J911" s="27" t="s">
        <v>6505</v>
      </c>
      <c r="K911" s="27" t="s">
        <v>15287</v>
      </c>
      <c r="L911" s="27" t="s">
        <v>5236</v>
      </c>
      <c r="M911" s="27" t="s">
        <v>6506</v>
      </c>
      <c r="N911" s="27" t="s">
        <v>11508</v>
      </c>
      <c r="O911" s="27" t="s">
        <v>9761</v>
      </c>
      <c r="P911" s="3">
        <v>41243</v>
      </c>
      <c r="Q911" s="27" t="s">
        <v>497</v>
      </c>
      <c r="R911" s="27" t="s">
        <v>11509</v>
      </c>
      <c r="S911" s="27" t="s">
        <v>11510</v>
      </c>
      <c r="T911" s="41" t="s">
        <v>4383</v>
      </c>
      <c r="U911" t="s">
        <v>15595</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8587</v>
      </c>
      <c r="I912" s="3">
        <v>41141</v>
      </c>
      <c r="J912" s="27" t="s">
        <v>6507</v>
      </c>
      <c r="K912" s="27" t="s">
        <v>6508</v>
      </c>
      <c r="L912" s="27" t="s">
        <v>4761</v>
      </c>
      <c r="M912" s="27" t="s">
        <v>15872</v>
      </c>
      <c r="N912" s="27" t="s">
        <v>8588</v>
      </c>
      <c r="O912" s="27" t="s">
        <v>8422</v>
      </c>
      <c r="P912" s="3">
        <v>41185</v>
      </c>
      <c r="Q912" s="27" t="s">
        <v>497</v>
      </c>
      <c r="R912" s="27" t="s">
        <v>11511</v>
      </c>
      <c r="S912" s="27" t="s">
        <v>11512</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6353</v>
      </c>
      <c r="H913" s="27" t="s">
        <v>497</v>
      </c>
      <c r="I913" s="3">
        <v>41251</v>
      </c>
      <c r="J913" s="27" t="s">
        <v>15827</v>
      </c>
      <c r="K913" s="27" t="s">
        <v>15828</v>
      </c>
      <c r="L913" s="27" t="s">
        <v>6509</v>
      </c>
      <c r="M913" s="27" t="s">
        <v>6510</v>
      </c>
      <c r="N913" s="27" t="s">
        <v>497</v>
      </c>
      <c r="O913" s="27" t="s">
        <v>497</v>
      </c>
      <c r="P913" s="27" t="s">
        <v>497</v>
      </c>
      <c r="Q913" s="27" t="s">
        <v>15829</v>
      </c>
      <c r="R913" s="27" t="s">
        <v>497</v>
      </c>
      <c r="S913" s="27" t="s">
        <v>11513</v>
      </c>
      <c r="T913" s="41" t="s">
        <v>15383</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12538</v>
      </c>
      <c r="I914" s="3">
        <v>41254</v>
      </c>
      <c r="J914" s="27" t="s">
        <v>8589</v>
      </c>
      <c r="K914" s="27" t="s">
        <v>6511</v>
      </c>
      <c r="L914" s="27" t="s">
        <v>6512</v>
      </c>
      <c r="M914" s="27" t="s">
        <v>6513</v>
      </c>
      <c r="N914" s="27" t="s">
        <v>12539</v>
      </c>
      <c r="O914" s="27" t="s">
        <v>12540</v>
      </c>
      <c r="P914" s="3">
        <v>41254</v>
      </c>
      <c r="Q914" s="41" t="s">
        <v>8884</v>
      </c>
      <c r="R914" s="27" t="s">
        <v>12541</v>
      </c>
      <c r="S914" s="27" t="s">
        <v>11514</v>
      </c>
      <c r="T914" t="s">
        <v>4383</v>
      </c>
      <c r="U914" t="s">
        <v>15426</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7249</v>
      </c>
      <c r="I915" s="3">
        <v>41155</v>
      </c>
      <c r="J915" s="27" t="s">
        <v>6514</v>
      </c>
      <c r="K915" s="27" t="s">
        <v>6515</v>
      </c>
      <c r="L915" s="27" t="s">
        <v>6516</v>
      </c>
      <c r="M915" s="27" t="s">
        <v>6517</v>
      </c>
      <c r="N915" s="27" t="s">
        <v>11515</v>
      </c>
      <c r="O915" s="27" t="s">
        <v>11516</v>
      </c>
      <c r="P915" s="3">
        <v>41243</v>
      </c>
      <c r="Q915" s="41" t="s">
        <v>8885</v>
      </c>
      <c r="R915" s="27" t="s">
        <v>11517</v>
      </c>
      <c r="S915" s="27" t="s">
        <v>11518</v>
      </c>
      <c r="T915" t="s">
        <v>4383</v>
      </c>
      <c r="U915" t="s">
        <v>15576</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7637</v>
      </c>
      <c r="I916" s="3">
        <v>41163</v>
      </c>
      <c r="J916" s="27" t="s">
        <v>6518</v>
      </c>
      <c r="K916" s="27" t="s">
        <v>6519</v>
      </c>
      <c r="L916" s="27" t="s">
        <v>6520</v>
      </c>
      <c r="M916" s="27" t="s">
        <v>6521</v>
      </c>
      <c r="N916" s="27" t="s">
        <v>7638</v>
      </c>
      <c r="O916" s="27" t="s">
        <v>4091</v>
      </c>
      <c r="P916" s="3">
        <v>41164</v>
      </c>
      <c r="Q916" s="27" t="s">
        <v>497</v>
      </c>
      <c r="R916" s="27" t="s">
        <v>11519</v>
      </c>
      <c r="S916" s="27" t="s">
        <v>11520</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8590</v>
      </c>
      <c r="I917" s="3">
        <v>41186</v>
      </c>
      <c r="J917" s="27" t="s">
        <v>8591</v>
      </c>
      <c r="K917" s="27" t="s">
        <v>6522</v>
      </c>
      <c r="L917" s="27" t="s">
        <v>6523</v>
      </c>
      <c r="M917" s="27" t="s">
        <v>6524</v>
      </c>
      <c r="N917" s="27" t="s">
        <v>8711</v>
      </c>
      <c r="O917" s="27" t="s">
        <v>4091</v>
      </c>
      <c r="P917" s="3">
        <v>41198</v>
      </c>
      <c r="Q917" s="27" t="s">
        <v>497</v>
      </c>
      <c r="R917" s="27" t="s">
        <v>11521</v>
      </c>
      <c r="S917" s="27" t="s">
        <v>11522</v>
      </c>
      <c r="T917" s="41" t="s">
        <v>4383</v>
      </c>
      <c r="U917" t="s">
        <v>15509</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7639</v>
      </c>
      <c r="I918" s="3">
        <v>41165</v>
      </c>
      <c r="J918" s="27" t="s">
        <v>6525</v>
      </c>
      <c r="K918" s="27" t="s">
        <v>6526</v>
      </c>
      <c r="L918" s="27" t="s">
        <v>6527</v>
      </c>
      <c r="M918" s="27" t="s">
        <v>6528</v>
      </c>
      <c r="N918" s="27" t="s">
        <v>9444</v>
      </c>
      <c r="O918" s="27" t="s">
        <v>4091</v>
      </c>
      <c r="P918" s="3">
        <v>41172</v>
      </c>
      <c r="Q918" s="27" t="s">
        <v>8021</v>
      </c>
      <c r="R918" s="27" t="s">
        <v>11523</v>
      </c>
      <c r="S918" s="27" t="s">
        <v>11524</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8284</v>
      </c>
      <c r="I919" s="3">
        <v>41179</v>
      </c>
      <c r="J919" s="27" t="s">
        <v>6529</v>
      </c>
      <c r="K919" s="27" t="s">
        <v>6530</v>
      </c>
      <c r="L919" s="27" t="s">
        <v>6523</v>
      </c>
      <c r="M919" s="27" t="s">
        <v>6531</v>
      </c>
      <c r="N919" s="27" t="s">
        <v>8933</v>
      </c>
      <c r="O919" s="27" t="s">
        <v>4091</v>
      </c>
      <c r="P919" s="3">
        <v>41197</v>
      </c>
      <c r="Q919" s="27" t="s">
        <v>497</v>
      </c>
      <c r="R919" s="27" t="s">
        <v>11525</v>
      </c>
      <c r="S919" s="27" t="s">
        <v>11526</v>
      </c>
      <c r="T919" s="41" t="s">
        <v>4383</v>
      </c>
      <c r="U919" t="s">
        <v>15394</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8592</v>
      </c>
      <c r="I920" s="3">
        <v>41185</v>
      </c>
      <c r="J920" s="27" t="s">
        <v>6532</v>
      </c>
      <c r="K920" s="27" t="s">
        <v>6533</v>
      </c>
      <c r="L920" s="27" t="s">
        <v>6534</v>
      </c>
      <c r="M920" s="27" t="s">
        <v>6535</v>
      </c>
      <c r="N920" s="27" t="s">
        <v>8593</v>
      </c>
      <c r="O920" s="27" t="s">
        <v>7043</v>
      </c>
      <c r="P920" s="3">
        <v>41186</v>
      </c>
      <c r="Q920" s="27" t="s">
        <v>497</v>
      </c>
      <c r="R920" s="27" t="s">
        <v>11527</v>
      </c>
      <c r="S920" s="27" t="s">
        <v>11528</v>
      </c>
      <c r="T920" s="41" t="s">
        <v>4383</v>
      </c>
      <c r="U920" t="s">
        <v>15562</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8594</v>
      </c>
      <c r="I921" s="3">
        <v>41184</v>
      </c>
      <c r="J921" s="27" t="s">
        <v>6536</v>
      </c>
      <c r="K921" s="27" t="s">
        <v>6537</v>
      </c>
      <c r="L921" s="27" t="s">
        <v>5576</v>
      </c>
      <c r="M921" s="27" t="s">
        <v>6538</v>
      </c>
      <c r="N921" s="27" t="s">
        <v>8595</v>
      </c>
      <c r="O921" s="27" t="s">
        <v>6674</v>
      </c>
      <c r="P921" s="3">
        <v>41184</v>
      </c>
      <c r="Q921" s="27" t="s">
        <v>497</v>
      </c>
      <c r="R921" s="27" t="s">
        <v>11529</v>
      </c>
      <c r="S921" s="27" t="s">
        <v>11530</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8596</v>
      </c>
      <c r="I922" s="3">
        <v>41185</v>
      </c>
      <c r="J922" s="27" t="s">
        <v>6539</v>
      </c>
      <c r="K922" s="27" t="s">
        <v>6540</v>
      </c>
      <c r="L922" s="27" t="s">
        <v>6541</v>
      </c>
      <c r="M922" s="27" t="s">
        <v>6542</v>
      </c>
      <c r="N922" s="27" t="s">
        <v>8712</v>
      </c>
      <c r="O922" s="27" t="s">
        <v>4090</v>
      </c>
      <c r="P922" s="3">
        <v>41187</v>
      </c>
      <c r="Q922" s="27" t="s">
        <v>497</v>
      </c>
      <c r="R922" s="27" t="s">
        <v>11531</v>
      </c>
      <c r="S922" s="27" t="s">
        <v>11532</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8597</v>
      </c>
      <c r="I923" s="3">
        <v>41184</v>
      </c>
      <c r="J923" s="27" t="s">
        <v>6601</v>
      </c>
      <c r="K923" s="27" t="s">
        <v>6602</v>
      </c>
      <c r="L923" s="27" t="s">
        <v>6603</v>
      </c>
      <c r="M923" s="27" t="s">
        <v>6604</v>
      </c>
      <c r="N923" s="27" t="s">
        <v>8863</v>
      </c>
      <c r="O923" s="27" t="s">
        <v>4090</v>
      </c>
      <c r="P923" s="3">
        <v>41193</v>
      </c>
      <c r="Q923" s="27" t="s">
        <v>497</v>
      </c>
      <c r="R923" s="27" t="s">
        <v>11533</v>
      </c>
      <c r="S923" s="27" t="s">
        <v>11534</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6605</v>
      </c>
      <c r="H924" s="27" t="s">
        <v>8598</v>
      </c>
      <c r="I924" s="3">
        <v>41162</v>
      </c>
      <c r="J924" s="27" t="s">
        <v>6606</v>
      </c>
      <c r="K924" s="27" t="s">
        <v>6607</v>
      </c>
      <c r="L924" s="27" t="s">
        <v>6608</v>
      </c>
      <c r="M924" s="27" t="s">
        <v>6609</v>
      </c>
      <c r="N924" s="27" t="s">
        <v>5653</v>
      </c>
      <c r="O924" s="27" t="s">
        <v>497</v>
      </c>
      <c r="P924" s="3">
        <v>41187</v>
      </c>
      <c r="Q924" s="27" t="s">
        <v>497</v>
      </c>
      <c r="R924" s="27" t="s">
        <v>11535</v>
      </c>
      <c r="S924" s="27" t="s">
        <v>11536</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6605</v>
      </c>
      <c r="H925" s="27" t="s">
        <v>8713</v>
      </c>
      <c r="I925" s="3">
        <v>41169</v>
      </c>
      <c r="J925" s="27" t="s">
        <v>6610</v>
      </c>
      <c r="K925" s="27" t="s">
        <v>6611</v>
      </c>
      <c r="L925" s="27" t="s">
        <v>6608</v>
      </c>
      <c r="M925" s="27" t="s">
        <v>6612</v>
      </c>
      <c r="N925" s="27" t="s">
        <v>8714</v>
      </c>
      <c r="O925" s="27" t="s">
        <v>7808</v>
      </c>
      <c r="P925" s="3">
        <v>41187</v>
      </c>
      <c r="Q925" s="27" t="s">
        <v>497</v>
      </c>
      <c r="R925" s="27" t="s">
        <v>11537</v>
      </c>
      <c r="S925" s="27" t="s">
        <v>11538</v>
      </c>
      <c r="T925" s="41" t="s">
        <v>4383</v>
      </c>
      <c r="U925" t="s">
        <v>15596</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6605</v>
      </c>
      <c r="H926" s="27" t="s">
        <v>8022</v>
      </c>
      <c r="I926" s="3">
        <v>41173</v>
      </c>
      <c r="J926" s="27" t="s">
        <v>6613</v>
      </c>
      <c r="K926" s="27" t="s">
        <v>6614</v>
      </c>
      <c r="L926" s="27" t="s">
        <v>6608</v>
      </c>
      <c r="M926" s="27" t="s">
        <v>6615</v>
      </c>
      <c r="N926" s="27" t="s">
        <v>8117</v>
      </c>
      <c r="O926" s="27" t="s">
        <v>7808</v>
      </c>
      <c r="P926" s="3">
        <v>41177</v>
      </c>
      <c r="Q926" s="27" t="s">
        <v>497</v>
      </c>
      <c r="R926" s="27" t="s">
        <v>11335</v>
      </c>
      <c r="S926" s="27" t="s">
        <v>11539</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6307</v>
      </c>
      <c r="H927" s="27" t="s">
        <v>8023</v>
      </c>
      <c r="I927" s="3">
        <v>41169</v>
      </c>
      <c r="J927" s="27" t="s">
        <v>6616</v>
      </c>
      <c r="K927" s="27" t="s">
        <v>6617</v>
      </c>
      <c r="L927" s="27" t="s">
        <v>6310</v>
      </c>
      <c r="M927" s="27" t="s">
        <v>6618</v>
      </c>
      <c r="N927" s="27" t="s">
        <v>8024</v>
      </c>
      <c r="O927" s="27" t="s">
        <v>6024</v>
      </c>
      <c r="P927" s="3">
        <v>41172</v>
      </c>
      <c r="Q927" s="27" t="s">
        <v>497</v>
      </c>
      <c r="R927" s="27" t="s">
        <v>11540</v>
      </c>
      <c r="S927" s="27" t="s">
        <v>11541</v>
      </c>
      <c r="T927" s="41" t="s">
        <v>4383</v>
      </c>
      <c r="U927" t="s">
        <v>15476</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6307</v>
      </c>
      <c r="H928" s="27" t="s">
        <v>8599</v>
      </c>
      <c r="I928" s="3">
        <v>41169</v>
      </c>
      <c r="J928" s="27" t="s">
        <v>6619</v>
      </c>
      <c r="K928" s="27" t="s">
        <v>6620</v>
      </c>
      <c r="L928" s="27" t="s">
        <v>6310</v>
      </c>
      <c r="M928" s="27" t="s">
        <v>6618</v>
      </c>
      <c r="N928" s="27" t="s">
        <v>8600</v>
      </c>
      <c r="O928" s="27" t="s">
        <v>7624</v>
      </c>
      <c r="P928" s="3">
        <v>41185</v>
      </c>
      <c r="Q928" s="27" t="s">
        <v>497</v>
      </c>
      <c r="R928" s="27" t="s">
        <v>11542</v>
      </c>
      <c r="S928" s="27" t="s">
        <v>11543</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6307</v>
      </c>
      <c r="H929" s="27" t="s">
        <v>8025</v>
      </c>
      <c r="I929" s="3">
        <v>41169</v>
      </c>
      <c r="J929" s="27" t="s">
        <v>6621</v>
      </c>
      <c r="K929" s="27" t="s">
        <v>6622</v>
      </c>
      <c r="L929" s="27" t="s">
        <v>6310</v>
      </c>
      <c r="M929" s="27" t="s">
        <v>6618</v>
      </c>
      <c r="N929" s="27" t="s">
        <v>8026</v>
      </c>
      <c r="O929" s="27" t="s">
        <v>6024</v>
      </c>
      <c r="P929" s="3">
        <v>41173</v>
      </c>
      <c r="Q929" s="27" t="s">
        <v>497</v>
      </c>
      <c r="R929" s="27" t="s">
        <v>11544</v>
      </c>
      <c r="S929" s="27" t="s">
        <v>11545</v>
      </c>
      <c r="T929" s="41" t="s">
        <v>4383</v>
      </c>
      <c r="U929" t="s">
        <v>15392</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8601</v>
      </c>
      <c r="I930" s="3">
        <v>41184</v>
      </c>
      <c r="J930" s="27" t="s">
        <v>6623</v>
      </c>
      <c r="K930" s="27" t="s">
        <v>6624</v>
      </c>
      <c r="L930" s="27" t="s">
        <v>4761</v>
      </c>
      <c r="M930" s="27" t="s">
        <v>6625</v>
      </c>
      <c r="N930" s="27" t="s">
        <v>8732</v>
      </c>
      <c r="O930" s="27" t="s">
        <v>8422</v>
      </c>
      <c r="P930" s="3">
        <v>41191</v>
      </c>
      <c r="Q930" s="27" t="s">
        <v>497</v>
      </c>
      <c r="R930" s="27" t="s">
        <v>11546</v>
      </c>
      <c r="S930" s="27" t="s">
        <v>11547</v>
      </c>
      <c r="T930" s="41" t="s">
        <v>4383</v>
      </c>
      <c r="U930" t="s">
        <v>15394</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8602</v>
      </c>
      <c r="I931" s="3">
        <v>41185</v>
      </c>
      <c r="J931" s="27" t="s">
        <v>6626</v>
      </c>
      <c r="K931" s="27" t="s">
        <v>6627</v>
      </c>
      <c r="L931" s="27" t="s">
        <v>4761</v>
      </c>
      <c r="M931" s="27" t="s">
        <v>6628</v>
      </c>
      <c r="N931" s="27" t="s">
        <v>8715</v>
      </c>
      <c r="O931" s="27" t="s">
        <v>8422</v>
      </c>
      <c r="P931" s="3">
        <v>41187</v>
      </c>
      <c r="Q931" s="27" t="s">
        <v>497</v>
      </c>
      <c r="R931" s="27" t="s">
        <v>11548</v>
      </c>
      <c r="S931" s="27" t="s">
        <v>11549</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8716</v>
      </c>
      <c r="I932" s="3">
        <v>41187</v>
      </c>
      <c r="J932" s="27" t="s">
        <v>6629</v>
      </c>
      <c r="K932" s="27" t="s">
        <v>6630</v>
      </c>
      <c r="L932" s="27" t="s">
        <v>4761</v>
      </c>
      <c r="M932" s="27" t="s">
        <v>6631</v>
      </c>
      <c r="N932" s="27" t="s">
        <v>8864</v>
      </c>
      <c r="O932" s="27" t="s">
        <v>8422</v>
      </c>
      <c r="P932" s="3">
        <v>41197</v>
      </c>
      <c r="Q932" s="27" t="s">
        <v>497</v>
      </c>
      <c r="R932" s="27" t="s">
        <v>11550</v>
      </c>
      <c r="S932" s="27" t="s">
        <v>11551</v>
      </c>
      <c r="T932" s="41" t="s">
        <v>4383</v>
      </c>
      <c r="U932" t="s">
        <v>15394</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8603</v>
      </c>
      <c r="I933" s="3">
        <v>41197</v>
      </c>
      <c r="J933" s="27" t="s">
        <v>6632</v>
      </c>
      <c r="K933" s="27" t="s">
        <v>6633</v>
      </c>
      <c r="L933" s="27" t="s">
        <v>4761</v>
      </c>
      <c r="M933" s="27" t="s">
        <v>6634</v>
      </c>
      <c r="N933" s="27" t="s">
        <v>8717</v>
      </c>
      <c r="O933" s="27" t="s">
        <v>8422</v>
      </c>
      <c r="P933" s="3">
        <v>41187</v>
      </c>
      <c r="Q933" s="27" t="s">
        <v>497</v>
      </c>
      <c r="R933" s="27" t="s">
        <v>11552</v>
      </c>
      <c r="S933" s="27" t="s">
        <v>11553</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8027</v>
      </c>
      <c r="I934" s="3">
        <v>41173</v>
      </c>
      <c r="J934" s="27" t="s">
        <v>6721</v>
      </c>
      <c r="K934" s="27" t="s">
        <v>6722</v>
      </c>
      <c r="L934" s="27" t="s">
        <v>5577</v>
      </c>
      <c r="M934" s="27" t="s">
        <v>6723</v>
      </c>
      <c r="N934" s="27" t="s">
        <v>8118</v>
      </c>
      <c r="O934" s="27" t="s">
        <v>6187</v>
      </c>
      <c r="P934" s="3">
        <v>41176</v>
      </c>
      <c r="Q934" s="27" t="s">
        <v>497</v>
      </c>
      <c r="R934" s="27" t="s">
        <v>11554</v>
      </c>
      <c r="S934" s="27" t="s">
        <v>11555</v>
      </c>
      <c r="T934" s="41" t="s">
        <v>4383</v>
      </c>
      <c r="U934" t="s">
        <v>15457</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14079</v>
      </c>
      <c r="I935" s="3">
        <v>41276</v>
      </c>
      <c r="J935" s="27" t="s">
        <v>6724</v>
      </c>
      <c r="K935" s="27" t="s">
        <v>6725</v>
      </c>
      <c r="L935" s="27" t="s">
        <v>5577</v>
      </c>
      <c r="M935" s="27" t="s">
        <v>6726</v>
      </c>
      <c r="N935" s="27" t="s">
        <v>14080</v>
      </c>
      <c r="O935" s="27" t="s">
        <v>12392</v>
      </c>
      <c r="P935" s="3">
        <v>41278</v>
      </c>
      <c r="Q935" s="27" t="s">
        <v>497</v>
      </c>
      <c r="R935" s="27" t="s">
        <v>14081</v>
      </c>
      <c r="S935" s="27" t="s">
        <v>11556</v>
      </c>
      <c r="T935" s="41" t="s">
        <v>4383</v>
      </c>
      <c r="U935" s="41" t="s">
        <v>15426</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14082</v>
      </c>
      <c r="I936" s="3">
        <v>41276</v>
      </c>
      <c r="J936" s="27" t="s">
        <v>6727</v>
      </c>
      <c r="K936" s="27" t="s">
        <v>13245</v>
      </c>
      <c r="L936" s="27" t="s">
        <v>5577</v>
      </c>
      <c r="M936" s="27" t="s">
        <v>6728</v>
      </c>
      <c r="N936" s="27" t="s">
        <v>14101</v>
      </c>
      <c r="O936" s="27" t="s">
        <v>12392</v>
      </c>
      <c r="P936" s="3">
        <v>41281</v>
      </c>
      <c r="Q936" s="27" t="s">
        <v>497</v>
      </c>
      <c r="R936" s="27" t="s">
        <v>14083</v>
      </c>
      <c r="S936" s="27" t="s">
        <v>11557</v>
      </c>
      <c r="T936" s="41" t="s">
        <v>4383</v>
      </c>
      <c r="U936" s="41" t="s">
        <v>15457</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8028</v>
      </c>
      <c r="I937" s="3">
        <v>41172</v>
      </c>
      <c r="J937" s="27" t="s">
        <v>6729</v>
      </c>
      <c r="K937" s="27" t="s">
        <v>6730</v>
      </c>
      <c r="L937" s="27" t="s">
        <v>5577</v>
      </c>
      <c r="M937" s="27" t="s">
        <v>6731</v>
      </c>
      <c r="N937" s="27" t="s">
        <v>14084</v>
      </c>
      <c r="O937" s="27" t="s">
        <v>12392</v>
      </c>
      <c r="P937" s="27">
        <v>41281</v>
      </c>
      <c r="Q937" s="27" t="s">
        <v>497</v>
      </c>
      <c r="R937" s="27" t="s">
        <v>11558</v>
      </c>
      <c r="S937" s="27" t="s">
        <v>11559</v>
      </c>
      <c r="T937" s="41" t="s">
        <v>15383</v>
      </c>
      <c r="U937" t="s">
        <v>15402</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8029</v>
      </c>
      <c r="I938" s="3">
        <v>41172</v>
      </c>
      <c r="J938" s="27" t="s">
        <v>16041</v>
      </c>
      <c r="K938" s="27" t="s">
        <v>6732</v>
      </c>
      <c r="L938" s="27" t="s">
        <v>5577</v>
      </c>
      <c r="M938" s="27" t="s">
        <v>6733</v>
      </c>
      <c r="N938" s="27" t="s">
        <v>8030</v>
      </c>
      <c r="O938" s="27" t="s">
        <v>6147</v>
      </c>
      <c r="P938" s="3">
        <v>41173</v>
      </c>
      <c r="Q938" s="27" t="s">
        <v>497</v>
      </c>
      <c r="R938" s="27" t="s">
        <v>11560</v>
      </c>
      <c r="S938" s="27" t="s">
        <v>11561</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8031</v>
      </c>
      <c r="I939" s="3">
        <v>41172</v>
      </c>
      <c r="J939" s="27" t="s">
        <v>15775</v>
      </c>
      <c r="K939" s="27" t="s">
        <v>15776</v>
      </c>
      <c r="L939" s="27" t="s">
        <v>5577</v>
      </c>
      <c r="M939" s="27" t="s">
        <v>6734</v>
      </c>
      <c r="N939" s="27" t="s">
        <v>8032</v>
      </c>
      <c r="O939" s="27" t="s">
        <v>6187</v>
      </c>
      <c r="P939" s="3">
        <v>41173</v>
      </c>
      <c r="Q939" s="27" t="s">
        <v>497</v>
      </c>
      <c r="R939" s="27" t="s">
        <v>11562</v>
      </c>
      <c r="S939" s="27" t="s">
        <v>11563</v>
      </c>
      <c r="T939" s="41" t="s">
        <v>4383</v>
      </c>
      <c r="U939" t="s">
        <v>15457</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7978</v>
      </c>
      <c r="I940" s="3">
        <v>41166</v>
      </c>
      <c r="J940" s="27" t="s">
        <v>6735</v>
      </c>
      <c r="K940" s="27" t="s">
        <v>6736</v>
      </c>
      <c r="L940" s="27" t="s">
        <v>4575</v>
      </c>
      <c r="M940" s="27" t="s">
        <v>6737</v>
      </c>
      <c r="N940" s="27" t="s">
        <v>7979</v>
      </c>
      <c r="O940" s="27" t="s">
        <v>7992</v>
      </c>
      <c r="P940" s="3">
        <v>41171</v>
      </c>
      <c r="Q940" s="27" t="s">
        <v>497</v>
      </c>
      <c r="R940" s="27" t="s">
        <v>11564</v>
      </c>
      <c r="S940" s="27" t="s">
        <v>11565</v>
      </c>
      <c r="T940" s="41" t="s">
        <v>4383</v>
      </c>
      <c r="U940" t="s">
        <v>15571</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8033</v>
      </c>
      <c r="I941" s="3">
        <v>41166</v>
      </c>
      <c r="J941" s="27" t="s">
        <v>6738</v>
      </c>
      <c r="K941" s="27" t="s">
        <v>6739</v>
      </c>
      <c r="L941" s="27" t="s">
        <v>4575</v>
      </c>
      <c r="M941" s="27" t="s">
        <v>6740</v>
      </c>
      <c r="N941" s="27" t="s">
        <v>8034</v>
      </c>
      <c r="O941" s="27" t="s">
        <v>7992</v>
      </c>
      <c r="P941" s="3">
        <v>41173</v>
      </c>
      <c r="Q941" s="27" t="s">
        <v>497</v>
      </c>
      <c r="R941" s="27" t="s">
        <v>11566</v>
      </c>
      <c r="S941" s="27" t="s">
        <v>11567</v>
      </c>
      <c r="T941" s="41" t="s">
        <v>4383</v>
      </c>
      <c r="U941" t="s">
        <v>15562</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7850</v>
      </c>
      <c r="I942" s="3">
        <v>41166</v>
      </c>
      <c r="J942" s="27" t="s">
        <v>6741</v>
      </c>
      <c r="K942" s="27" t="s">
        <v>6742</v>
      </c>
      <c r="L942" s="27" t="s">
        <v>4575</v>
      </c>
      <c r="M942" s="27" t="s">
        <v>6743</v>
      </c>
      <c r="N942" s="27" t="s">
        <v>8035</v>
      </c>
      <c r="O942" s="27" t="s">
        <v>7992</v>
      </c>
      <c r="P942" s="3">
        <v>41172</v>
      </c>
      <c r="Q942" s="27" t="s">
        <v>497</v>
      </c>
      <c r="R942" s="27" t="s">
        <v>11568</v>
      </c>
      <c r="S942" s="27" t="s">
        <v>11569</v>
      </c>
      <c r="T942" s="41" t="s">
        <v>4383</v>
      </c>
      <c r="U942" t="s">
        <v>15562</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8036</v>
      </c>
      <c r="I943" s="3">
        <v>41166</v>
      </c>
      <c r="J943" s="27" t="s">
        <v>6744</v>
      </c>
      <c r="K943" s="27" t="s">
        <v>15597</v>
      </c>
      <c r="L943" s="27" t="s">
        <v>4575</v>
      </c>
      <c r="M943" s="27" t="s">
        <v>6745</v>
      </c>
      <c r="N943" s="27" t="s">
        <v>8037</v>
      </c>
      <c r="O943" s="27" t="s">
        <v>7992</v>
      </c>
      <c r="P943" s="3">
        <v>41173</v>
      </c>
      <c r="Q943" s="27" t="s">
        <v>497</v>
      </c>
      <c r="R943" s="27" t="s">
        <v>11570</v>
      </c>
      <c r="S943" s="27" t="s">
        <v>11571</v>
      </c>
      <c r="T943" s="41" t="s">
        <v>4383</v>
      </c>
      <c r="U943" t="s">
        <v>15406</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7980</v>
      </c>
      <c r="I944" s="3">
        <v>41166</v>
      </c>
      <c r="J944" s="27" t="s">
        <v>6746</v>
      </c>
      <c r="K944" s="27" t="s">
        <v>6747</v>
      </c>
      <c r="L944" s="27" t="s">
        <v>4575</v>
      </c>
      <c r="M944" s="27" t="s">
        <v>6748</v>
      </c>
      <c r="N944" s="27" t="s">
        <v>8038</v>
      </c>
      <c r="O944" s="27" t="s">
        <v>7992</v>
      </c>
      <c r="P944" s="3">
        <v>41173</v>
      </c>
      <c r="Q944" s="27" t="s">
        <v>497</v>
      </c>
      <c r="R944" s="27" t="s">
        <v>11572</v>
      </c>
      <c r="S944" s="27" t="s">
        <v>11573</v>
      </c>
      <c r="T944" s="41" t="s">
        <v>4383</v>
      </c>
      <c r="U944" t="s">
        <v>15394</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6749</v>
      </c>
      <c r="H945" s="27" t="s">
        <v>9010</v>
      </c>
      <c r="I945" s="3">
        <v>41200</v>
      </c>
      <c r="J945" s="27" t="s">
        <v>6750</v>
      </c>
      <c r="K945" s="27" t="s">
        <v>6751</v>
      </c>
      <c r="L945" s="27" t="s">
        <v>6752</v>
      </c>
      <c r="M945" s="27" t="s">
        <v>6753</v>
      </c>
      <c r="N945" s="27" t="s">
        <v>9011</v>
      </c>
      <c r="O945" s="27" t="s">
        <v>8422</v>
      </c>
      <c r="P945" s="3">
        <v>41200</v>
      </c>
      <c r="Q945" s="27" t="s">
        <v>497</v>
      </c>
      <c r="R945" s="27" t="s">
        <v>11574</v>
      </c>
      <c r="S945" s="27" t="s">
        <v>11575</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6749</v>
      </c>
      <c r="H946" s="27" t="s">
        <v>9012</v>
      </c>
      <c r="I946" s="3">
        <v>41197</v>
      </c>
      <c r="J946" s="27" t="s">
        <v>6754</v>
      </c>
      <c r="K946" s="27" t="s">
        <v>6755</v>
      </c>
      <c r="L946" s="27" t="s">
        <v>6752</v>
      </c>
      <c r="M946" s="27" t="s">
        <v>6756</v>
      </c>
      <c r="N946" s="27" t="s">
        <v>9013</v>
      </c>
      <c r="O946" s="27" t="s">
        <v>8422</v>
      </c>
      <c r="P946" s="3">
        <v>41201</v>
      </c>
      <c r="Q946" s="27" t="s">
        <v>497</v>
      </c>
      <c r="R946" s="27" t="s">
        <v>11576</v>
      </c>
      <c r="S946" s="27" t="s">
        <v>11577</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6749</v>
      </c>
      <c r="H947" s="27" t="s">
        <v>11578</v>
      </c>
      <c r="I947" s="3">
        <v>41198</v>
      </c>
      <c r="J947" s="27" t="s">
        <v>6757</v>
      </c>
      <c r="K947" s="27" t="s">
        <v>15777</v>
      </c>
      <c r="L947" s="27" t="s">
        <v>6752</v>
      </c>
      <c r="M947" s="27" t="s">
        <v>6753</v>
      </c>
      <c r="N947" s="27" t="s">
        <v>8934</v>
      </c>
      <c r="O947" s="27" t="s">
        <v>8422</v>
      </c>
      <c r="P947" s="3">
        <v>41198</v>
      </c>
      <c r="Q947" s="27" t="s">
        <v>497</v>
      </c>
      <c r="R947" s="27" t="s">
        <v>11579</v>
      </c>
      <c r="S947" s="27" t="s">
        <v>11580</v>
      </c>
      <c r="T947" s="41" t="s">
        <v>4383</v>
      </c>
      <c r="U947" t="s">
        <v>15562</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6749</v>
      </c>
      <c r="H948" s="27" t="s">
        <v>9014</v>
      </c>
      <c r="I948" s="3">
        <v>41200</v>
      </c>
      <c r="J948" s="27" t="s">
        <v>6758</v>
      </c>
      <c r="K948" s="27" t="s">
        <v>15778</v>
      </c>
      <c r="L948" s="27" t="s">
        <v>6752</v>
      </c>
      <c r="M948" s="27" t="s">
        <v>6753</v>
      </c>
      <c r="N948" s="27" t="s">
        <v>9015</v>
      </c>
      <c r="O948" s="27" t="s">
        <v>8422</v>
      </c>
      <c r="P948" s="3">
        <v>41204</v>
      </c>
      <c r="Q948" s="27" t="s">
        <v>497</v>
      </c>
      <c r="R948" s="27" t="s">
        <v>11581</v>
      </c>
      <c r="S948" s="27" t="s">
        <v>11582</v>
      </c>
      <c r="T948" s="41" t="s">
        <v>4383</v>
      </c>
      <c r="U948" t="s">
        <v>15576</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6749</v>
      </c>
      <c r="H949" s="27" t="s">
        <v>8947</v>
      </c>
      <c r="I949" s="3">
        <v>41198</v>
      </c>
      <c r="J949" s="27" t="s">
        <v>6759</v>
      </c>
      <c r="K949" s="27" t="s">
        <v>6760</v>
      </c>
      <c r="L949" s="27" t="s">
        <v>6752</v>
      </c>
      <c r="M949" s="27" t="s">
        <v>6753</v>
      </c>
      <c r="N949" s="27" t="s">
        <v>9016</v>
      </c>
      <c r="O949" s="27" t="s">
        <v>8422</v>
      </c>
      <c r="P949" s="3">
        <v>41199</v>
      </c>
      <c r="Q949" s="27" t="s">
        <v>497</v>
      </c>
      <c r="R949" s="27" t="s">
        <v>11583</v>
      </c>
      <c r="S949" s="27" t="s">
        <v>11584</v>
      </c>
      <c r="T949" s="41" t="s">
        <v>4383</v>
      </c>
      <c r="U949" t="s">
        <v>15562</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7531</v>
      </c>
      <c r="H950" s="27" t="s">
        <v>15288</v>
      </c>
      <c r="I950" s="3">
        <v>41162</v>
      </c>
      <c r="J950" s="27" t="s">
        <v>6761</v>
      </c>
      <c r="K950" s="27" t="s">
        <v>6762</v>
      </c>
      <c r="L950" s="27" t="s">
        <v>6763</v>
      </c>
      <c r="M950" s="27" t="s">
        <v>6764</v>
      </c>
      <c r="N950" s="27" t="s">
        <v>15289</v>
      </c>
      <c r="O950" s="27" t="s">
        <v>5283</v>
      </c>
      <c r="P950" s="27">
        <v>41309</v>
      </c>
      <c r="Q950" s="27" t="s">
        <v>497</v>
      </c>
      <c r="R950" s="27" t="s">
        <v>15290</v>
      </c>
      <c r="S950" s="27" t="s">
        <v>11585</v>
      </c>
      <c r="T950" s="41" t="s">
        <v>15383</v>
      </c>
      <c r="U950" s="41" t="s">
        <v>15594</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6765</v>
      </c>
      <c r="H951" s="27" t="s">
        <v>9775</v>
      </c>
      <c r="I951" s="3">
        <v>41233</v>
      </c>
      <c r="J951" s="27" t="s">
        <v>6766</v>
      </c>
      <c r="K951" s="27" t="s">
        <v>6767</v>
      </c>
      <c r="L951" s="27" t="s">
        <v>6768</v>
      </c>
      <c r="M951" s="27" t="s">
        <v>6769</v>
      </c>
      <c r="N951" s="27" t="s">
        <v>9776</v>
      </c>
      <c r="O951" s="27" t="s">
        <v>6640</v>
      </c>
      <c r="P951" s="3">
        <v>41234</v>
      </c>
      <c r="Q951" s="27" t="s">
        <v>497</v>
      </c>
      <c r="R951" s="27" t="s">
        <v>11586</v>
      </c>
      <c r="S951" s="27" t="s">
        <v>11587</v>
      </c>
      <c r="T951" s="41" t="s">
        <v>4383</v>
      </c>
      <c r="U951" t="s">
        <v>15457</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14627</v>
      </c>
      <c r="I952" s="27">
        <v>41284</v>
      </c>
      <c r="J952" s="27" t="s">
        <v>6770</v>
      </c>
      <c r="K952" s="27" t="s">
        <v>6771</v>
      </c>
      <c r="L952" s="27" t="s">
        <v>4594</v>
      </c>
      <c r="M952" s="27" t="s">
        <v>6772</v>
      </c>
      <c r="N952" s="27" t="s">
        <v>14628</v>
      </c>
      <c r="O952" s="27" t="s">
        <v>13611</v>
      </c>
      <c r="P952" s="27">
        <v>41285</v>
      </c>
      <c r="Q952" s="27" t="s">
        <v>497</v>
      </c>
      <c r="R952" s="27" t="s">
        <v>14629</v>
      </c>
      <c r="S952" s="27" t="s">
        <v>11588</v>
      </c>
      <c r="T952" s="41" t="s">
        <v>15383</v>
      </c>
      <c r="U952" s="41" t="s">
        <v>15475</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14133</v>
      </c>
      <c r="I953" s="27">
        <v>41284</v>
      </c>
      <c r="J953" s="27" t="s">
        <v>6773</v>
      </c>
      <c r="K953" s="27" t="s">
        <v>6774</v>
      </c>
      <c r="L953" s="27" t="s">
        <v>4594</v>
      </c>
      <c r="M953" s="27" t="s">
        <v>6772</v>
      </c>
      <c r="N953" s="27" t="s">
        <v>14174</v>
      </c>
      <c r="O953" s="27" t="s">
        <v>13611</v>
      </c>
      <c r="P953" s="27">
        <v>41284</v>
      </c>
      <c r="Q953" s="27" t="s">
        <v>497</v>
      </c>
      <c r="R953" s="27" t="s">
        <v>14134</v>
      </c>
      <c r="S953" s="27" t="s">
        <v>11589</v>
      </c>
      <c r="T953" s="41" t="s">
        <v>15383</v>
      </c>
      <c r="U953" s="41" t="s">
        <v>15475</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14630</v>
      </c>
      <c r="I954" s="27">
        <v>41285</v>
      </c>
      <c r="J954" s="27" t="s">
        <v>6775</v>
      </c>
      <c r="K954" s="27" t="s">
        <v>6776</v>
      </c>
      <c r="L954" s="27" t="s">
        <v>6777</v>
      </c>
      <c r="M954" s="27" t="s">
        <v>6778</v>
      </c>
      <c r="N954" s="27" t="s">
        <v>14631</v>
      </c>
      <c r="O954" s="27" t="s">
        <v>13611</v>
      </c>
      <c r="P954" s="27">
        <v>41285</v>
      </c>
      <c r="Q954" s="27" t="s">
        <v>497</v>
      </c>
      <c r="R954" s="27" t="s">
        <v>14632</v>
      </c>
      <c r="S954" s="27" t="s">
        <v>11590</v>
      </c>
      <c r="T954" s="41" t="s">
        <v>4383</v>
      </c>
      <c r="U954" s="41" t="s">
        <v>15457</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11591</v>
      </c>
      <c r="I955" s="27" t="s">
        <v>497</v>
      </c>
      <c r="J955" s="27" t="s">
        <v>6779</v>
      </c>
      <c r="K955" s="27" t="s">
        <v>6780</v>
      </c>
      <c r="L955" s="27" t="s">
        <v>4594</v>
      </c>
      <c r="M955" s="27" t="s">
        <v>6781</v>
      </c>
      <c r="N955" s="27" t="s">
        <v>8285</v>
      </c>
      <c r="O955" s="27" t="s">
        <v>5283</v>
      </c>
      <c r="P955" s="3">
        <v>41177</v>
      </c>
      <c r="Q955" s="27" t="s">
        <v>497</v>
      </c>
      <c r="R955" s="27" t="s">
        <v>11592</v>
      </c>
      <c r="S955" s="27" t="s">
        <v>11593</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13246</v>
      </c>
      <c r="I956" s="3">
        <v>41165</v>
      </c>
      <c r="J956" s="27" t="s">
        <v>6782</v>
      </c>
      <c r="K956" s="27" t="s">
        <v>6783</v>
      </c>
      <c r="L956" s="27" t="s">
        <v>4887</v>
      </c>
      <c r="M956" s="27" t="s">
        <v>6784</v>
      </c>
      <c r="N956" s="27" t="s">
        <v>13247</v>
      </c>
      <c r="O956" s="27" t="s">
        <v>12392</v>
      </c>
      <c r="P956" s="3">
        <v>41257</v>
      </c>
      <c r="Q956" s="27" t="s">
        <v>497</v>
      </c>
      <c r="R956" s="27" t="s">
        <v>13248</v>
      </c>
      <c r="S956" s="27" t="s">
        <v>11594</v>
      </c>
      <c r="T956" s="41" t="s">
        <v>4383</v>
      </c>
      <c r="U956" s="41" t="s">
        <v>15598</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8604</v>
      </c>
      <c r="I957" s="3">
        <v>41186</v>
      </c>
      <c r="J957" s="27" t="s">
        <v>6785</v>
      </c>
      <c r="K957" s="27" t="s">
        <v>6786</v>
      </c>
      <c r="L957" s="27" t="s">
        <v>6787</v>
      </c>
      <c r="M957" s="27" t="s">
        <v>6788</v>
      </c>
      <c r="N957" s="27" t="s">
        <v>8718</v>
      </c>
      <c r="O957" s="27" t="s">
        <v>4090</v>
      </c>
      <c r="P957" s="3">
        <v>41187</v>
      </c>
      <c r="Q957" s="27" t="s">
        <v>497</v>
      </c>
      <c r="R957" s="27" t="s">
        <v>11595</v>
      </c>
      <c r="S957" s="27" t="s">
        <v>11596</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12320</v>
      </c>
      <c r="I958" s="3">
        <v>41247</v>
      </c>
      <c r="J958" s="27" t="s">
        <v>6789</v>
      </c>
      <c r="K958" s="27" t="s">
        <v>6790</v>
      </c>
      <c r="L958" s="27" t="s">
        <v>6791</v>
      </c>
      <c r="M958" s="27" t="s">
        <v>6792</v>
      </c>
      <c r="N958" s="27" t="s">
        <v>12321</v>
      </c>
      <c r="O958" s="27" t="s">
        <v>5453</v>
      </c>
      <c r="P958" s="3">
        <v>41247</v>
      </c>
      <c r="Q958" s="27" t="s">
        <v>497</v>
      </c>
      <c r="R958" s="27" t="s">
        <v>12322</v>
      </c>
      <c r="S958" s="27" t="s">
        <v>11597</v>
      </c>
      <c r="T958" s="41" t="s">
        <v>15383</v>
      </c>
      <c r="U958" t="s">
        <v>15493</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8605</v>
      </c>
      <c r="I959" s="3">
        <v>41186</v>
      </c>
      <c r="J959" s="27" t="s">
        <v>6793</v>
      </c>
      <c r="K959" s="27" t="s">
        <v>6794</v>
      </c>
      <c r="L959" s="27" t="s">
        <v>6527</v>
      </c>
      <c r="M959" s="27" t="s">
        <v>6795</v>
      </c>
      <c r="N959" s="27" t="s">
        <v>8606</v>
      </c>
      <c r="O959" s="27" t="s">
        <v>7043</v>
      </c>
      <c r="P959" s="3">
        <v>41186</v>
      </c>
      <c r="Q959" s="27" t="s">
        <v>497</v>
      </c>
      <c r="R959" s="27" t="s">
        <v>11598</v>
      </c>
      <c r="S959" s="27" t="s">
        <v>11599</v>
      </c>
      <c r="T959" s="41" t="s">
        <v>4383</v>
      </c>
      <c r="U959" t="s">
        <v>15562</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11600</v>
      </c>
      <c r="I960" s="3">
        <v>41221</v>
      </c>
      <c r="J960" s="27" t="s">
        <v>6796</v>
      </c>
      <c r="K960" s="27" t="s">
        <v>6797</v>
      </c>
      <c r="L960" s="27" t="s">
        <v>6798</v>
      </c>
      <c r="M960" s="27" t="s">
        <v>6799</v>
      </c>
      <c r="N960" s="27" t="s">
        <v>9445</v>
      </c>
      <c r="O960" s="27" t="s">
        <v>5453</v>
      </c>
      <c r="P960" s="3">
        <v>41221</v>
      </c>
      <c r="Q960" s="27" t="s">
        <v>497</v>
      </c>
      <c r="R960" s="27" t="s">
        <v>11601</v>
      </c>
      <c r="S960" s="27" t="s">
        <v>11602</v>
      </c>
      <c r="T960" s="41" t="s">
        <v>4383</v>
      </c>
      <c r="U960" t="s">
        <v>15392</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14135</v>
      </c>
      <c r="I961" s="3">
        <v>41166</v>
      </c>
      <c r="J961" s="27" t="s">
        <v>6800</v>
      </c>
      <c r="K961" s="27" t="s">
        <v>6801</v>
      </c>
      <c r="L961" s="27" t="s">
        <v>4575</v>
      </c>
      <c r="M961" s="27" t="s">
        <v>6802</v>
      </c>
      <c r="N961" s="27" t="s">
        <v>14136</v>
      </c>
      <c r="O961" s="27" t="s">
        <v>14109</v>
      </c>
      <c r="P961" s="27">
        <v>41282</v>
      </c>
      <c r="Q961" s="27" t="s">
        <v>497</v>
      </c>
      <c r="R961" s="27" t="s">
        <v>14137</v>
      </c>
      <c r="S961" s="27" t="s">
        <v>11603</v>
      </c>
      <c r="T961" s="41" t="s">
        <v>15383</v>
      </c>
      <c r="U961" s="41" t="s">
        <v>15493</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14138</v>
      </c>
      <c r="I962" s="3">
        <v>41166</v>
      </c>
      <c r="J962" s="27" t="s">
        <v>6800</v>
      </c>
      <c r="K962" s="27" t="s">
        <v>6803</v>
      </c>
      <c r="L962" s="27" t="s">
        <v>4575</v>
      </c>
      <c r="M962" s="27" t="s">
        <v>6804</v>
      </c>
      <c r="N962" s="27" t="s">
        <v>14139</v>
      </c>
      <c r="O962" s="27" t="s">
        <v>14109</v>
      </c>
      <c r="P962" s="27">
        <v>41282</v>
      </c>
      <c r="Q962" s="27" t="s">
        <v>497</v>
      </c>
      <c r="R962" s="27" t="s">
        <v>14140</v>
      </c>
      <c r="S962" s="27" t="s">
        <v>11604</v>
      </c>
      <c r="T962" s="41" t="s">
        <v>15383</v>
      </c>
      <c r="U962" s="41" t="s">
        <v>15493</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8286</v>
      </c>
      <c r="I963" s="3">
        <v>41166</v>
      </c>
      <c r="J963" s="27" t="s">
        <v>6800</v>
      </c>
      <c r="K963" s="27" t="s">
        <v>6805</v>
      </c>
      <c r="L963" s="27" t="s">
        <v>4575</v>
      </c>
      <c r="M963" s="27" t="s">
        <v>6806</v>
      </c>
      <c r="N963" s="27" t="s">
        <v>497</v>
      </c>
      <c r="O963" s="27" t="s">
        <v>497</v>
      </c>
      <c r="P963" s="27" t="s">
        <v>497</v>
      </c>
      <c r="Q963" s="27" t="s">
        <v>14141</v>
      </c>
      <c r="R963" s="27" t="s">
        <v>11605</v>
      </c>
      <c r="S963" s="27" t="s">
        <v>11606</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8865</v>
      </c>
      <c r="I964" s="3">
        <v>41166</v>
      </c>
      <c r="J964" s="27" t="s">
        <v>6807</v>
      </c>
      <c r="K964" s="27" t="s">
        <v>6808</v>
      </c>
      <c r="L964" s="27" t="s">
        <v>4575</v>
      </c>
      <c r="M964" s="27" t="s">
        <v>6809</v>
      </c>
      <c r="N964" s="27" t="s">
        <v>8866</v>
      </c>
      <c r="O964" s="27" t="s">
        <v>3099</v>
      </c>
      <c r="P964" s="3">
        <v>41192</v>
      </c>
      <c r="Q964" s="27" t="s">
        <v>497</v>
      </c>
      <c r="R964" s="27" t="s">
        <v>11607</v>
      </c>
      <c r="S964" s="27" t="s">
        <v>11608</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14621</v>
      </c>
      <c r="G965" s="27" t="s">
        <v>166</v>
      </c>
      <c r="H965" s="27" t="s">
        <v>11609</v>
      </c>
      <c r="I965" s="3">
        <v>41162</v>
      </c>
      <c r="J965" s="27" t="s">
        <v>6810</v>
      </c>
      <c r="K965" s="27" t="s">
        <v>13653</v>
      </c>
      <c r="L965" s="27" t="s">
        <v>4575</v>
      </c>
      <c r="M965" s="27" t="s">
        <v>6811</v>
      </c>
      <c r="N965" s="27" t="s">
        <v>15101</v>
      </c>
      <c r="O965" s="27" t="s">
        <v>14597</v>
      </c>
      <c r="P965" s="27">
        <v>41298</v>
      </c>
      <c r="Q965" s="41" t="s">
        <v>9035</v>
      </c>
      <c r="R965" s="27" t="s">
        <v>11610</v>
      </c>
      <c r="S965" s="27" t="s">
        <v>11611</v>
      </c>
      <c r="T965" t="s">
        <v>4383</v>
      </c>
      <c r="U965" t="s">
        <v>15599</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8287</v>
      </c>
      <c r="I966" s="3">
        <v>41166</v>
      </c>
      <c r="J966" s="27" t="s">
        <v>6812</v>
      </c>
      <c r="K966" s="27" t="s">
        <v>6813</v>
      </c>
      <c r="L966" s="27" t="s">
        <v>4575</v>
      </c>
      <c r="M966" s="27" t="s">
        <v>6814</v>
      </c>
      <c r="N966" s="27" t="s">
        <v>8288</v>
      </c>
      <c r="O966" s="27" t="s">
        <v>6187</v>
      </c>
      <c r="P966" s="3">
        <v>41179</v>
      </c>
      <c r="Q966" s="27" t="s">
        <v>497</v>
      </c>
      <c r="R966" s="27" t="s">
        <v>11612</v>
      </c>
      <c r="S966" s="27" t="s">
        <v>11613</v>
      </c>
      <c r="T966" s="41" t="s">
        <v>4383</v>
      </c>
      <c r="U966" t="s">
        <v>15600</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6815</v>
      </c>
      <c r="H967" s="27" t="s">
        <v>12542</v>
      </c>
      <c r="I967" s="3">
        <v>41253</v>
      </c>
      <c r="J967" s="27" t="s">
        <v>6816</v>
      </c>
      <c r="K967" s="27" t="s">
        <v>6817</v>
      </c>
      <c r="L967" s="27" t="s">
        <v>6818</v>
      </c>
      <c r="M967" s="27" t="s">
        <v>6819</v>
      </c>
      <c r="N967" s="27" t="s">
        <v>13249</v>
      </c>
      <c r="O967" s="27" t="s">
        <v>13072</v>
      </c>
      <c r="P967" s="3">
        <v>41257</v>
      </c>
      <c r="Q967" s="27" t="s">
        <v>497</v>
      </c>
      <c r="R967" s="27" t="s">
        <v>12543</v>
      </c>
      <c r="S967" s="27" t="s">
        <v>11614</v>
      </c>
      <c r="T967" s="41" t="s">
        <v>4383</v>
      </c>
      <c r="U967" t="s">
        <v>15576</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6815</v>
      </c>
      <c r="H968" s="27" t="s">
        <v>12544</v>
      </c>
      <c r="I968" s="3">
        <v>41165</v>
      </c>
      <c r="J968" s="27" t="s">
        <v>6816</v>
      </c>
      <c r="K968" s="27" t="s">
        <v>6820</v>
      </c>
      <c r="L968" s="27" t="s">
        <v>6818</v>
      </c>
      <c r="M968" s="27" t="s">
        <v>6821</v>
      </c>
      <c r="N968" s="27" t="s">
        <v>13654</v>
      </c>
      <c r="O968" s="27" t="s">
        <v>2594</v>
      </c>
      <c r="P968" s="3">
        <v>41262</v>
      </c>
      <c r="Q968" s="27" t="s">
        <v>497</v>
      </c>
      <c r="R968" s="27" t="s">
        <v>12545</v>
      </c>
      <c r="S968" s="27" t="s">
        <v>11615</v>
      </c>
      <c r="T968" s="41" t="s">
        <v>4383</v>
      </c>
      <c r="U968" t="s">
        <v>15601</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11616</v>
      </c>
      <c r="I969" s="3">
        <v>41166</v>
      </c>
      <c r="J969" s="27" t="s">
        <v>6822</v>
      </c>
      <c r="K969" s="27" t="s">
        <v>6823</v>
      </c>
      <c r="L969" s="27" t="s">
        <v>4575</v>
      </c>
      <c r="M969" s="27" t="s">
        <v>6824</v>
      </c>
      <c r="N969" s="27" t="s">
        <v>8289</v>
      </c>
      <c r="O969" s="27" t="s">
        <v>6039</v>
      </c>
      <c r="P969" s="3">
        <v>41179</v>
      </c>
      <c r="Q969" s="27" t="s">
        <v>497</v>
      </c>
      <c r="R969" s="27" t="s">
        <v>11617</v>
      </c>
      <c r="S969" s="27" t="s">
        <v>11618</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7981</v>
      </c>
      <c r="I970" s="3">
        <v>41166</v>
      </c>
      <c r="J970" s="27" t="s">
        <v>6825</v>
      </c>
      <c r="K970" s="27" t="s">
        <v>6826</v>
      </c>
      <c r="L970" s="27" t="s">
        <v>4575</v>
      </c>
      <c r="M970" s="27" t="s">
        <v>6827</v>
      </c>
      <c r="N970" s="27" t="s">
        <v>8867</v>
      </c>
      <c r="O970" s="27" t="s">
        <v>5299</v>
      </c>
      <c r="P970" s="3">
        <v>41193</v>
      </c>
      <c r="Q970" s="27" t="s">
        <v>497</v>
      </c>
      <c r="R970" s="27" t="s">
        <v>11619</v>
      </c>
      <c r="S970" s="27" t="s">
        <v>11620</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8607</v>
      </c>
      <c r="I971" s="3">
        <v>41163</v>
      </c>
      <c r="J971" s="27" t="s">
        <v>5245</v>
      </c>
      <c r="K971" s="27" t="s">
        <v>6828</v>
      </c>
      <c r="L971" s="27" t="s">
        <v>6829</v>
      </c>
      <c r="M971" s="27" t="s">
        <v>6830</v>
      </c>
      <c r="N971" s="27" t="s">
        <v>8608</v>
      </c>
      <c r="O971" s="27" t="s">
        <v>6345</v>
      </c>
      <c r="P971" s="3">
        <v>41186</v>
      </c>
      <c r="Q971" s="27" t="s">
        <v>497</v>
      </c>
      <c r="R971" s="27" t="s">
        <v>11621</v>
      </c>
      <c r="S971" s="27" t="s">
        <v>11622</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11623</v>
      </c>
      <c r="I972" s="3">
        <v>41163</v>
      </c>
      <c r="J972" s="27" t="s">
        <v>5245</v>
      </c>
      <c r="K972" s="27" t="s">
        <v>6831</v>
      </c>
      <c r="L972" s="27" t="s">
        <v>6829</v>
      </c>
      <c r="M972" s="27" t="s">
        <v>6832</v>
      </c>
      <c r="N972" s="27" t="s">
        <v>8719</v>
      </c>
      <c r="O972" s="27" t="s">
        <v>6545</v>
      </c>
      <c r="P972" s="3">
        <v>41187</v>
      </c>
      <c r="Q972" s="27" t="s">
        <v>497</v>
      </c>
      <c r="R972" s="27" t="s">
        <v>11624</v>
      </c>
      <c r="S972" s="27" t="s">
        <v>11625</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8609</v>
      </c>
      <c r="I973" s="3">
        <v>41163</v>
      </c>
      <c r="J973" s="27" t="s">
        <v>5245</v>
      </c>
      <c r="K973" s="27" t="s">
        <v>6833</v>
      </c>
      <c r="L973" s="27" t="s">
        <v>6829</v>
      </c>
      <c r="M973" s="27" t="s">
        <v>6834</v>
      </c>
      <c r="N973" s="27" t="s">
        <v>8610</v>
      </c>
      <c r="O973" s="27" t="s">
        <v>6545</v>
      </c>
      <c r="P973" s="3">
        <v>41186</v>
      </c>
      <c r="Q973" s="27" t="s">
        <v>497</v>
      </c>
      <c r="R973" s="27" t="s">
        <v>11626</v>
      </c>
      <c r="S973" s="27" t="s">
        <v>11627</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6835</v>
      </c>
      <c r="L974" s="27" t="s">
        <v>6829</v>
      </c>
      <c r="M974" s="27" t="s">
        <v>8098</v>
      </c>
      <c r="N974" s="27" t="s">
        <v>497</v>
      </c>
      <c r="O974" s="27" t="s">
        <v>497</v>
      </c>
      <c r="P974" s="27" t="s">
        <v>497</v>
      </c>
      <c r="Q974" s="41" t="s">
        <v>8099</v>
      </c>
      <c r="R974" s="27" t="s">
        <v>497</v>
      </c>
      <c r="S974" s="27" t="s">
        <v>11628</v>
      </c>
      <c r="T974" t="s">
        <v>15383</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8611</v>
      </c>
      <c r="I975" s="3">
        <v>41163</v>
      </c>
      <c r="J975" s="27" t="s">
        <v>5245</v>
      </c>
      <c r="K975" s="27" t="s">
        <v>6836</v>
      </c>
      <c r="L975" s="27" t="s">
        <v>6829</v>
      </c>
      <c r="M975" s="27" t="s">
        <v>6837</v>
      </c>
      <c r="N975" s="27" t="s">
        <v>8612</v>
      </c>
      <c r="O975" s="27" t="s">
        <v>6545</v>
      </c>
      <c r="P975" s="3">
        <v>41187</v>
      </c>
      <c r="Q975" s="27" t="s">
        <v>497</v>
      </c>
      <c r="R975" s="27" t="s">
        <v>11629</v>
      </c>
      <c r="S975" s="27" t="s">
        <v>11630</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6838</v>
      </c>
      <c r="K976" s="27" t="s">
        <v>6839</v>
      </c>
      <c r="L976" s="27" t="s">
        <v>6840</v>
      </c>
      <c r="M976" s="27" t="s">
        <v>8886</v>
      </c>
      <c r="N976" s="27" t="s">
        <v>497</v>
      </c>
      <c r="O976" s="27" t="s">
        <v>497</v>
      </c>
      <c r="P976" s="27" t="s">
        <v>497</v>
      </c>
      <c r="Q976" s="27" t="s">
        <v>9036</v>
      </c>
      <c r="R976" s="27" t="s">
        <v>497</v>
      </c>
      <c r="S976" s="27" t="s">
        <v>11631</v>
      </c>
      <c r="T976" t="s">
        <v>15383</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11632</v>
      </c>
      <c r="I977" s="3">
        <v>41162</v>
      </c>
      <c r="J977" s="27" t="s">
        <v>6841</v>
      </c>
      <c r="K977" s="27" t="s">
        <v>6842</v>
      </c>
      <c r="L977" s="27" t="s">
        <v>6840</v>
      </c>
      <c r="M977" s="27" t="s">
        <v>6843</v>
      </c>
      <c r="N977" s="27" t="s">
        <v>7851</v>
      </c>
      <c r="O977" s="27" t="s">
        <v>6147</v>
      </c>
      <c r="P977" s="3">
        <v>41170</v>
      </c>
      <c r="Q977" s="27" t="s">
        <v>497</v>
      </c>
      <c r="R977" s="27" t="s">
        <v>11633</v>
      </c>
      <c r="S977" s="27" t="s">
        <v>11634</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11635</v>
      </c>
      <c r="I978" s="3">
        <v>41157</v>
      </c>
      <c r="J978" s="27" t="s">
        <v>6844</v>
      </c>
      <c r="K978" s="27" t="s">
        <v>6845</v>
      </c>
      <c r="L978" s="27" t="s">
        <v>6840</v>
      </c>
      <c r="M978" s="27" t="s">
        <v>6846</v>
      </c>
      <c r="N978" s="27" t="s">
        <v>7982</v>
      </c>
      <c r="O978" s="27" t="s">
        <v>6039</v>
      </c>
      <c r="P978" s="3">
        <v>41171</v>
      </c>
      <c r="Q978" s="27" t="s">
        <v>497</v>
      </c>
      <c r="R978" s="27" t="s">
        <v>11636</v>
      </c>
      <c r="S978" s="27" t="s">
        <v>11637</v>
      </c>
      <c r="T978" s="41" t="s">
        <v>4383</v>
      </c>
      <c r="U978" t="s">
        <v>15387</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11638</v>
      </c>
      <c r="I979" s="3">
        <v>41157</v>
      </c>
      <c r="J979" s="27" t="s">
        <v>6847</v>
      </c>
      <c r="K979" s="27" t="s">
        <v>6848</v>
      </c>
      <c r="L979" s="27" t="s">
        <v>6840</v>
      </c>
      <c r="M979" s="27" t="s">
        <v>6849</v>
      </c>
      <c r="N979" s="27" t="s">
        <v>7852</v>
      </c>
      <c r="O979" s="27" t="s">
        <v>6147</v>
      </c>
      <c r="P979" s="3">
        <v>41170</v>
      </c>
      <c r="Q979" s="27" t="s">
        <v>497</v>
      </c>
      <c r="R979" s="27" t="s">
        <v>11639</v>
      </c>
      <c r="S979" s="27" t="s">
        <v>11640</v>
      </c>
      <c r="T979" s="41" t="s">
        <v>4383</v>
      </c>
      <c r="U979" t="s">
        <v>15602</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11641</v>
      </c>
      <c r="I980" s="3">
        <v>41157</v>
      </c>
      <c r="J980" s="27" t="s">
        <v>6850</v>
      </c>
      <c r="K980" s="27" t="s">
        <v>6851</v>
      </c>
      <c r="L980" s="27" t="s">
        <v>6840</v>
      </c>
      <c r="M980" s="27" t="s">
        <v>6852</v>
      </c>
      <c r="N980" s="27" t="s">
        <v>7983</v>
      </c>
      <c r="O980" s="27" t="s">
        <v>6147</v>
      </c>
      <c r="P980" s="3">
        <v>41171</v>
      </c>
      <c r="Q980" s="27" t="s">
        <v>497</v>
      </c>
      <c r="R980" s="27" t="s">
        <v>10255</v>
      </c>
      <c r="S980" s="27" t="s">
        <v>11642</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6815</v>
      </c>
      <c r="H981" s="27" t="s">
        <v>12546</v>
      </c>
      <c r="I981" s="3">
        <v>41253</v>
      </c>
      <c r="J981" s="27" t="s">
        <v>6816</v>
      </c>
      <c r="K981" s="27" t="s">
        <v>6853</v>
      </c>
      <c r="L981" s="27" t="s">
        <v>6818</v>
      </c>
      <c r="M981" s="27" t="s">
        <v>6854</v>
      </c>
      <c r="N981" s="27" t="s">
        <v>13095</v>
      </c>
      <c r="O981" s="27" t="s">
        <v>13072</v>
      </c>
      <c r="P981" s="3">
        <v>41256</v>
      </c>
      <c r="Q981" s="27" t="s">
        <v>497</v>
      </c>
      <c r="R981" s="27" t="s">
        <v>12547</v>
      </c>
      <c r="S981" s="27" t="s">
        <v>11643</v>
      </c>
      <c r="T981" s="41" t="s">
        <v>4383</v>
      </c>
      <c r="U981" t="s">
        <v>15603</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6960</v>
      </c>
      <c r="H982" s="27" t="s">
        <v>7853</v>
      </c>
      <c r="I982" s="3">
        <v>41162</v>
      </c>
      <c r="J982" s="27" t="s">
        <v>6961</v>
      </c>
      <c r="K982" s="27" t="s">
        <v>6962</v>
      </c>
      <c r="L982" s="27" t="s">
        <v>6963</v>
      </c>
      <c r="M982" s="27" t="s">
        <v>6964</v>
      </c>
      <c r="N982" s="27" t="s">
        <v>7854</v>
      </c>
      <c r="O982" s="27" t="s">
        <v>7855</v>
      </c>
      <c r="P982" s="3">
        <v>41170</v>
      </c>
      <c r="Q982" s="27" t="s">
        <v>497</v>
      </c>
      <c r="R982" s="27" t="s">
        <v>11644</v>
      </c>
      <c r="S982" s="27" t="s">
        <v>11645</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7640</v>
      </c>
      <c r="I983" s="3">
        <v>41162</v>
      </c>
      <c r="J983" s="27" t="s">
        <v>6847</v>
      </c>
      <c r="K983" s="27" t="s">
        <v>6965</v>
      </c>
      <c r="L983" s="27" t="s">
        <v>6840</v>
      </c>
      <c r="M983" s="27" t="s">
        <v>6966</v>
      </c>
      <c r="N983" s="27" t="s">
        <v>7641</v>
      </c>
      <c r="O983" s="27" t="s">
        <v>6147</v>
      </c>
      <c r="P983" s="3">
        <v>41166</v>
      </c>
      <c r="Q983" s="27" t="s">
        <v>497</v>
      </c>
      <c r="R983" s="27" t="s">
        <v>11646</v>
      </c>
      <c r="S983" s="27" t="s">
        <v>11647</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6960</v>
      </c>
      <c r="H984" s="27" t="s">
        <v>8039</v>
      </c>
      <c r="I984" s="3">
        <v>41162</v>
      </c>
      <c r="J984" s="27" t="s">
        <v>6967</v>
      </c>
      <c r="K984" s="27" t="s">
        <v>15779</v>
      </c>
      <c r="L984" s="27" t="s">
        <v>6963</v>
      </c>
      <c r="M984" s="27" t="s">
        <v>6968</v>
      </c>
      <c r="N984" s="27" t="s">
        <v>8119</v>
      </c>
      <c r="O984" s="27" t="s">
        <v>8111</v>
      </c>
      <c r="P984" s="3">
        <v>41183</v>
      </c>
      <c r="Q984" s="27" t="s">
        <v>497</v>
      </c>
      <c r="R984" s="27" t="s">
        <v>11648</v>
      </c>
      <c r="S984" s="27" t="s">
        <v>11649</v>
      </c>
      <c r="T984" s="41" t="s">
        <v>4383</v>
      </c>
      <c r="U984" t="s">
        <v>15544</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13655</v>
      </c>
      <c r="I985" s="3">
        <v>41263</v>
      </c>
      <c r="J985" s="27" t="s">
        <v>6969</v>
      </c>
      <c r="K985" s="27" t="s">
        <v>6970</v>
      </c>
      <c r="L985" s="27" t="s">
        <v>4713</v>
      </c>
      <c r="M985" s="27" t="s">
        <v>6971</v>
      </c>
      <c r="N985" s="27" t="s">
        <v>13656</v>
      </c>
      <c r="O985" s="27" t="s">
        <v>5666</v>
      </c>
      <c r="P985" s="3">
        <v>41263</v>
      </c>
      <c r="Q985" s="27" t="s">
        <v>497</v>
      </c>
      <c r="R985" s="27" t="s">
        <v>13657</v>
      </c>
      <c r="S985" s="27" t="s">
        <v>11650</v>
      </c>
      <c r="T985" s="41" t="s">
        <v>4383</v>
      </c>
      <c r="U985" s="41" t="s">
        <v>15426</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9388</v>
      </c>
      <c r="I986" s="3">
        <v>41211</v>
      </c>
      <c r="J986" s="27" t="s">
        <v>6972</v>
      </c>
      <c r="K986" s="27" t="s">
        <v>6973</v>
      </c>
      <c r="L986" s="27" t="s">
        <v>5023</v>
      </c>
      <c r="M986" s="27" t="s">
        <v>6974</v>
      </c>
      <c r="N986" s="27" t="s">
        <v>9389</v>
      </c>
      <c r="O986" s="27" t="s">
        <v>4091</v>
      </c>
      <c r="P986" s="3">
        <v>41211</v>
      </c>
      <c r="Q986" s="27" t="s">
        <v>497</v>
      </c>
      <c r="R986" s="27" t="s">
        <v>11651</v>
      </c>
      <c r="S986" s="27" t="s">
        <v>11652</v>
      </c>
      <c r="T986" s="41" t="s">
        <v>4383</v>
      </c>
      <c r="U986" t="s">
        <v>15523</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6960</v>
      </c>
      <c r="H987" s="27" t="s">
        <v>8040</v>
      </c>
      <c r="I987" s="27" t="s">
        <v>7099</v>
      </c>
      <c r="J987" s="27" t="s">
        <v>6975</v>
      </c>
      <c r="K987" s="27" t="s">
        <v>6976</v>
      </c>
      <c r="L987" s="27" t="s">
        <v>6963</v>
      </c>
      <c r="M987" s="27" t="s">
        <v>6964</v>
      </c>
      <c r="N987" s="27" t="s">
        <v>8041</v>
      </c>
      <c r="O987" s="27" t="s">
        <v>7808</v>
      </c>
      <c r="P987" s="3">
        <v>41172</v>
      </c>
      <c r="Q987" s="27" t="s">
        <v>497</v>
      </c>
      <c r="R987" s="27" t="s">
        <v>11653</v>
      </c>
      <c r="S987" s="27" t="s">
        <v>11654</v>
      </c>
      <c r="T987" s="41" t="s">
        <v>4383</v>
      </c>
      <c r="U987" t="s">
        <v>15604</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7642</v>
      </c>
      <c r="I988" s="3">
        <v>41162</v>
      </c>
      <c r="J988" s="27" t="s">
        <v>6977</v>
      </c>
      <c r="K988" s="27" t="s">
        <v>6978</v>
      </c>
      <c r="L988" s="27" t="s">
        <v>6840</v>
      </c>
      <c r="M988" s="27" t="s">
        <v>6979</v>
      </c>
      <c r="N988" s="27" t="s">
        <v>7643</v>
      </c>
      <c r="O988" s="27" t="s">
        <v>6147</v>
      </c>
      <c r="P988" s="3">
        <v>41166</v>
      </c>
      <c r="Q988" s="27" t="s">
        <v>497</v>
      </c>
      <c r="R988" s="27" t="s">
        <v>11655</v>
      </c>
      <c r="S988" s="27" t="s">
        <v>11656</v>
      </c>
      <c r="T988" s="41" t="s">
        <v>4383</v>
      </c>
      <c r="U988" t="s">
        <v>15605</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9446</v>
      </c>
      <c r="I989" s="3">
        <v>41162</v>
      </c>
      <c r="J989" s="27" t="s">
        <v>6980</v>
      </c>
      <c r="K989" s="27" t="s">
        <v>6981</v>
      </c>
      <c r="L989" s="27" t="s">
        <v>4606</v>
      </c>
      <c r="M989" s="27" t="s">
        <v>6982</v>
      </c>
      <c r="N989" s="27" t="s">
        <v>9447</v>
      </c>
      <c r="O989" s="27" t="s">
        <v>5283</v>
      </c>
      <c r="P989" s="3">
        <v>41213</v>
      </c>
      <c r="Q989" s="27" t="s">
        <v>497</v>
      </c>
      <c r="R989" s="27" t="s">
        <v>11657</v>
      </c>
      <c r="S989" s="27" t="s">
        <v>11658</v>
      </c>
      <c r="T989" s="41" t="s">
        <v>15383</v>
      </c>
      <c r="U989" t="s">
        <v>15468</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13658</v>
      </c>
      <c r="I990" s="3">
        <v>41162</v>
      </c>
      <c r="J990" s="27" t="s">
        <v>6983</v>
      </c>
      <c r="K990" s="27" t="s">
        <v>6984</v>
      </c>
      <c r="L990" s="27" t="s">
        <v>4713</v>
      </c>
      <c r="M990" s="27" t="s">
        <v>6985</v>
      </c>
      <c r="N990" s="27" t="s">
        <v>13659</v>
      </c>
      <c r="O990" s="27" t="s">
        <v>5692</v>
      </c>
      <c r="P990" s="3">
        <v>41263</v>
      </c>
      <c r="Q990" s="27" t="s">
        <v>497</v>
      </c>
      <c r="R990" s="27" t="s">
        <v>13660</v>
      </c>
      <c r="S990" s="27" t="s">
        <v>11659</v>
      </c>
      <c r="T990" s="41" t="s">
        <v>15383</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9777</v>
      </c>
      <c r="I991" s="3">
        <v>41233</v>
      </c>
      <c r="J991" s="27" t="s">
        <v>6972</v>
      </c>
      <c r="K991" s="27" t="s">
        <v>15780</v>
      </c>
      <c r="L991" s="27" t="s">
        <v>5023</v>
      </c>
      <c r="M991" s="27" t="s">
        <v>6974</v>
      </c>
      <c r="N991" s="27" t="s">
        <v>9778</v>
      </c>
      <c r="O991" s="27" t="s">
        <v>4091</v>
      </c>
      <c r="P991" s="3">
        <v>41234</v>
      </c>
      <c r="Q991" s="27" t="s">
        <v>497</v>
      </c>
      <c r="R991" s="27" t="s">
        <v>11660</v>
      </c>
      <c r="S991" s="27" t="s">
        <v>11661</v>
      </c>
      <c r="T991" s="41" t="s">
        <v>15383</v>
      </c>
      <c r="U991" t="s">
        <v>15468</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6960</v>
      </c>
      <c r="H992" s="27" t="s">
        <v>7856</v>
      </c>
      <c r="I992" s="3">
        <v>41162</v>
      </c>
      <c r="J992" s="27" t="s">
        <v>6986</v>
      </c>
      <c r="K992" s="27" t="s">
        <v>6987</v>
      </c>
      <c r="L992" s="27" t="s">
        <v>6963</v>
      </c>
      <c r="M992" s="27" t="s">
        <v>6964</v>
      </c>
      <c r="N992" s="27" t="s">
        <v>7857</v>
      </c>
      <c r="O992" s="27" t="s">
        <v>7810</v>
      </c>
      <c r="P992" s="3">
        <v>41170</v>
      </c>
      <c r="Q992" s="27" t="s">
        <v>497</v>
      </c>
      <c r="R992" s="27" t="s">
        <v>11662</v>
      </c>
      <c r="S992" s="27" t="s">
        <v>11663</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13661</v>
      </c>
      <c r="I993" s="3">
        <v>41162</v>
      </c>
      <c r="J993" s="27" t="s">
        <v>6988</v>
      </c>
      <c r="K993" s="27" t="s">
        <v>6989</v>
      </c>
      <c r="L993" s="27" t="s">
        <v>6840</v>
      </c>
      <c r="M993" s="27" t="s">
        <v>6990</v>
      </c>
      <c r="N993" s="27" t="s">
        <v>13662</v>
      </c>
      <c r="O993" s="27" t="s">
        <v>12392</v>
      </c>
      <c r="P993" s="3">
        <v>41262</v>
      </c>
      <c r="Q993" s="27" t="s">
        <v>497</v>
      </c>
      <c r="R993" s="27" t="s">
        <v>13663</v>
      </c>
      <c r="S993" s="27" t="s">
        <v>11664</v>
      </c>
      <c r="T993" s="41" t="s">
        <v>15383</v>
      </c>
      <c r="U993" s="41" t="s">
        <v>15493</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9448</v>
      </c>
      <c r="I994" s="3">
        <v>41220</v>
      </c>
      <c r="J994" s="27" t="s">
        <v>6972</v>
      </c>
      <c r="K994" s="27" t="s">
        <v>6991</v>
      </c>
      <c r="L994" s="27" t="s">
        <v>5023</v>
      </c>
      <c r="M994" s="27" t="s">
        <v>6974</v>
      </c>
      <c r="N994" s="27" t="s">
        <v>9449</v>
      </c>
      <c r="O994" s="27" t="s">
        <v>6098</v>
      </c>
      <c r="P994" s="3">
        <v>41221</v>
      </c>
      <c r="Q994" s="27" t="s">
        <v>497</v>
      </c>
      <c r="R994" s="27" t="s">
        <v>11665</v>
      </c>
      <c r="S994" s="27" t="s">
        <v>11666</v>
      </c>
      <c r="T994" s="41" t="s">
        <v>4383</v>
      </c>
      <c r="U994" t="s">
        <v>15606</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8290</v>
      </c>
      <c r="I995" s="3">
        <v>41162</v>
      </c>
      <c r="J995" s="27" t="s">
        <v>6992</v>
      </c>
      <c r="K995" s="27" t="s">
        <v>6993</v>
      </c>
      <c r="L995" s="27" t="s">
        <v>4713</v>
      </c>
      <c r="M995" s="27" t="s">
        <v>6994</v>
      </c>
      <c r="N995" s="27" t="s">
        <v>8425</v>
      </c>
      <c r="O995" s="27" t="s">
        <v>7808</v>
      </c>
      <c r="P995" s="3">
        <v>41183</v>
      </c>
      <c r="Q995" s="27" t="s">
        <v>497</v>
      </c>
      <c r="R995" s="27" t="s">
        <v>11667</v>
      </c>
      <c r="S995" s="27" t="s">
        <v>11668</v>
      </c>
      <c r="T995" s="41" t="s">
        <v>4383</v>
      </c>
      <c r="U995" t="s">
        <v>15607</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8291</v>
      </c>
      <c r="I996" s="3">
        <v>41162</v>
      </c>
      <c r="J996" s="27" t="s">
        <v>6995</v>
      </c>
      <c r="K996" s="27" t="s">
        <v>6996</v>
      </c>
      <c r="L996" s="27" t="s">
        <v>4713</v>
      </c>
      <c r="M996" s="27" t="s">
        <v>6997</v>
      </c>
      <c r="N996" s="27" t="s">
        <v>8292</v>
      </c>
      <c r="O996" s="27" t="s">
        <v>7808</v>
      </c>
      <c r="P996" s="3">
        <v>41179</v>
      </c>
      <c r="Q996" s="27" t="s">
        <v>497</v>
      </c>
      <c r="R996" s="27" t="s">
        <v>11669</v>
      </c>
      <c r="S996" s="27" t="s">
        <v>11670</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6960</v>
      </c>
      <c r="H997" s="27" t="s">
        <v>7858</v>
      </c>
      <c r="I997" s="3">
        <v>41162</v>
      </c>
      <c r="J997" s="27" t="s">
        <v>6998</v>
      </c>
      <c r="K997" s="27" t="s">
        <v>6999</v>
      </c>
      <c r="L997" s="27" t="s">
        <v>6963</v>
      </c>
      <c r="M997" s="27" t="s">
        <v>6964</v>
      </c>
      <c r="N997" s="27" t="s">
        <v>7859</v>
      </c>
      <c r="O997" s="27" t="s">
        <v>7808</v>
      </c>
      <c r="P997" s="3">
        <v>41170</v>
      </c>
      <c r="Q997" s="27" t="s">
        <v>497</v>
      </c>
      <c r="R997" s="27" t="s">
        <v>11671</v>
      </c>
      <c r="S997" s="27" t="s">
        <v>11672</v>
      </c>
      <c r="T997" s="41" t="s">
        <v>4383</v>
      </c>
      <c r="U997" t="s">
        <v>15571</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7644</v>
      </c>
      <c r="I998" s="3">
        <v>41162</v>
      </c>
      <c r="J998" s="27" t="s">
        <v>7000</v>
      </c>
      <c r="K998" s="27" t="s">
        <v>7001</v>
      </c>
      <c r="L998" s="27" t="s">
        <v>6840</v>
      </c>
      <c r="M998" s="27" t="s">
        <v>7002</v>
      </c>
      <c r="N998" s="27" t="s">
        <v>7860</v>
      </c>
      <c r="O998" s="27" t="s">
        <v>6147</v>
      </c>
      <c r="P998" s="3">
        <v>41169</v>
      </c>
      <c r="Q998" s="27" t="s">
        <v>497</v>
      </c>
      <c r="R998" s="27" t="s">
        <v>11673</v>
      </c>
      <c r="S998" s="27" t="s">
        <v>11674</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9390</v>
      </c>
      <c r="I999" s="3">
        <v>41212</v>
      </c>
      <c r="J999" s="27" t="s">
        <v>6972</v>
      </c>
      <c r="K999" s="27" t="s">
        <v>7003</v>
      </c>
      <c r="L999" s="27" t="s">
        <v>5023</v>
      </c>
      <c r="M999" s="27" t="s">
        <v>6974</v>
      </c>
      <c r="N999" s="27" t="s">
        <v>9391</v>
      </c>
      <c r="O999" s="27" t="s">
        <v>6098</v>
      </c>
      <c r="P999" s="3">
        <v>41212</v>
      </c>
      <c r="Q999" s="27" t="s">
        <v>497</v>
      </c>
      <c r="R999" s="27" t="s">
        <v>11675</v>
      </c>
      <c r="S999" s="27" t="s">
        <v>11676</v>
      </c>
      <c r="T999" s="41" t="s">
        <v>4383</v>
      </c>
      <c r="U999" t="s">
        <v>15608</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9779</v>
      </c>
      <c r="I1000" s="3">
        <v>41235</v>
      </c>
      <c r="J1000" s="27" t="s">
        <v>7004</v>
      </c>
      <c r="K1000" s="27" t="s">
        <v>7005</v>
      </c>
      <c r="L1000" s="27" t="s">
        <v>5023</v>
      </c>
      <c r="M1000" s="27" t="s">
        <v>16265</v>
      </c>
      <c r="N1000" s="27" t="s">
        <v>9780</v>
      </c>
      <c r="O1000" s="27" t="s">
        <v>6098</v>
      </c>
      <c r="P1000" s="3">
        <v>41236</v>
      </c>
      <c r="Q1000" s="27" t="s">
        <v>497</v>
      </c>
      <c r="R1000" s="27" t="s">
        <v>11677</v>
      </c>
      <c r="S1000" s="27" t="s">
        <v>11678</v>
      </c>
      <c r="T1000" s="41" t="s">
        <v>4383</v>
      </c>
      <c r="U1000" t="s">
        <v>15476</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8426</v>
      </c>
      <c r="I1001" s="3">
        <v>41162</v>
      </c>
      <c r="J1001" s="27" t="s">
        <v>7006</v>
      </c>
      <c r="K1001" s="27" t="s">
        <v>7007</v>
      </c>
      <c r="L1001" s="27" t="s">
        <v>4713</v>
      </c>
      <c r="M1001" s="27" t="s">
        <v>7008</v>
      </c>
      <c r="N1001" s="27" t="s">
        <v>8427</v>
      </c>
      <c r="O1001" s="27" t="s">
        <v>7808</v>
      </c>
      <c r="P1001" s="3">
        <v>41180</v>
      </c>
      <c r="Q1001" s="27" t="s">
        <v>497</v>
      </c>
      <c r="R1001" s="27" t="s">
        <v>11679</v>
      </c>
      <c r="S1001" s="27" t="s">
        <v>11680</v>
      </c>
      <c r="T1001" s="41" t="s">
        <v>4383</v>
      </c>
      <c r="U1001" t="s">
        <v>15607</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6972</v>
      </c>
      <c r="K1002" s="27" t="s">
        <v>7009</v>
      </c>
      <c r="L1002" s="27" t="s">
        <v>5023</v>
      </c>
      <c r="M1002" s="27" t="s">
        <v>6974</v>
      </c>
      <c r="N1002" s="27" t="s">
        <v>497</v>
      </c>
      <c r="O1002" s="27" t="s">
        <v>497</v>
      </c>
      <c r="P1002" s="27" t="s">
        <v>497</v>
      </c>
      <c r="Q1002" s="27" t="s">
        <v>15102</v>
      </c>
      <c r="R1002" s="27" t="s">
        <v>497</v>
      </c>
      <c r="S1002" s="27" t="s">
        <v>11681</v>
      </c>
      <c r="T1002" s="41" t="s">
        <v>15383</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7010</v>
      </c>
      <c r="K1003" s="27" t="s">
        <v>7011</v>
      </c>
      <c r="L1003" s="27" t="s">
        <v>5023</v>
      </c>
      <c r="M1003" s="27" t="s">
        <v>7012</v>
      </c>
      <c r="N1003" s="27" t="s">
        <v>497</v>
      </c>
      <c r="O1003" s="27" t="s">
        <v>497</v>
      </c>
      <c r="P1003" s="27" t="s">
        <v>497</v>
      </c>
      <c r="Q1003" s="27" t="s">
        <v>12408</v>
      </c>
      <c r="R1003" s="27" t="s">
        <v>497</v>
      </c>
      <c r="S1003" s="27" t="s">
        <v>11682</v>
      </c>
      <c r="T1003" t="s">
        <v>15383</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9781</v>
      </c>
      <c r="I1004" s="3">
        <v>41234</v>
      </c>
      <c r="J1004" s="27" t="s">
        <v>7004</v>
      </c>
      <c r="K1004" s="27" t="s">
        <v>7013</v>
      </c>
      <c r="L1004" s="27" t="s">
        <v>5023</v>
      </c>
      <c r="M1004" s="27" t="s">
        <v>7012</v>
      </c>
      <c r="N1004" s="27" t="s">
        <v>9782</v>
      </c>
      <c r="O1004" s="27" t="s">
        <v>4091</v>
      </c>
      <c r="P1004" s="3">
        <v>41235</v>
      </c>
      <c r="Q1004" s="27" t="s">
        <v>497</v>
      </c>
      <c r="R1004" s="27" t="s">
        <v>11683</v>
      </c>
      <c r="S1004" s="27" t="s">
        <v>11684</v>
      </c>
      <c r="T1004" s="41" t="s">
        <v>15383</v>
      </c>
      <c r="U1004" t="s">
        <v>15475</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7645</v>
      </c>
      <c r="I1005" s="3">
        <v>41157</v>
      </c>
      <c r="J1005" s="27" t="s">
        <v>7014</v>
      </c>
      <c r="K1005" s="27" t="s">
        <v>7015</v>
      </c>
      <c r="L1005" s="27" t="s">
        <v>6840</v>
      </c>
      <c r="M1005" s="27" t="s">
        <v>7016</v>
      </c>
      <c r="N1005" s="27" t="s">
        <v>7646</v>
      </c>
      <c r="O1005" s="27" t="s">
        <v>6147</v>
      </c>
      <c r="P1005" s="3">
        <v>41165</v>
      </c>
      <c r="Q1005" s="27" t="s">
        <v>497</v>
      </c>
      <c r="R1005" s="27" t="s">
        <v>11685</v>
      </c>
      <c r="S1005" s="27" t="s">
        <v>11686</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6960</v>
      </c>
      <c r="H1006" s="27" t="s">
        <v>11687</v>
      </c>
      <c r="I1006" s="3">
        <v>41162</v>
      </c>
      <c r="J1006" s="27" t="s">
        <v>7017</v>
      </c>
      <c r="K1006" s="27" t="s">
        <v>7018</v>
      </c>
      <c r="L1006" s="27" t="s">
        <v>6963</v>
      </c>
      <c r="M1006" s="27" t="s">
        <v>7019</v>
      </c>
      <c r="N1006" s="27" t="s">
        <v>7984</v>
      </c>
      <c r="O1006" s="27" t="s">
        <v>7810</v>
      </c>
      <c r="P1006" s="3">
        <v>41235</v>
      </c>
      <c r="Q1006" s="27" t="s">
        <v>497</v>
      </c>
      <c r="R1006" s="27" t="s">
        <v>11688</v>
      </c>
      <c r="S1006" s="27" t="s">
        <v>11689</v>
      </c>
      <c r="T1006" s="41" t="s">
        <v>15383</v>
      </c>
      <c r="U1006" t="s">
        <v>15609</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7100</v>
      </c>
      <c r="H1007" s="27" t="s">
        <v>497</v>
      </c>
      <c r="I1007" s="27" t="s">
        <v>497</v>
      </c>
      <c r="J1007" s="27" t="s">
        <v>7101</v>
      </c>
      <c r="K1007" s="27" t="s">
        <v>7102</v>
      </c>
      <c r="L1007" s="27" t="s">
        <v>7103</v>
      </c>
      <c r="M1007" s="27" t="s">
        <v>7104</v>
      </c>
      <c r="N1007" s="27" t="s">
        <v>497</v>
      </c>
      <c r="O1007" s="27" t="s">
        <v>497</v>
      </c>
      <c r="P1007" s="27" t="s">
        <v>497</v>
      </c>
      <c r="Q1007" s="27" t="s">
        <v>8100</v>
      </c>
      <c r="R1007" s="27" t="s">
        <v>497</v>
      </c>
      <c r="S1007" s="27" t="s">
        <v>11690</v>
      </c>
      <c r="T1007" t="s">
        <v>15383</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7100</v>
      </c>
      <c r="H1008" s="27" t="s">
        <v>8428</v>
      </c>
      <c r="I1008" s="3">
        <v>41164</v>
      </c>
      <c r="J1008" s="27" t="s">
        <v>7101</v>
      </c>
      <c r="K1008" s="27" t="s">
        <v>7105</v>
      </c>
      <c r="L1008" s="27" t="s">
        <v>7103</v>
      </c>
      <c r="M1008" s="27" t="s">
        <v>7106</v>
      </c>
      <c r="N1008" s="27" t="s">
        <v>8429</v>
      </c>
      <c r="O1008" s="27" t="s">
        <v>8423</v>
      </c>
      <c r="P1008" s="3">
        <v>41180</v>
      </c>
      <c r="Q1008" s="27" t="s">
        <v>497</v>
      </c>
      <c r="R1008" s="27" t="s">
        <v>11691</v>
      </c>
      <c r="S1008" s="27" t="s">
        <v>11692</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12323</v>
      </c>
      <c r="G1009" s="27" t="s">
        <v>7107</v>
      </c>
      <c r="H1009" s="27" t="s">
        <v>12548</v>
      </c>
      <c r="I1009" s="3">
        <v>41250</v>
      </c>
      <c r="J1009" s="27" t="s">
        <v>7108</v>
      </c>
      <c r="K1009" s="27" t="s">
        <v>7109</v>
      </c>
      <c r="L1009" s="27" t="s">
        <v>7110</v>
      </c>
      <c r="M1009" s="27" t="s">
        <v>7111</v>
      </c>
      <c r="N1009" s="27" t="s">
        <v>12549</v>
      </c>
      <c r="O1009" s="27" t="s">
        <v>12470</v>
      </c>
      <c r="P1009" s="3">
        <v>41250</v>
      </c>
      <c r="Q1009" s="27" t="s">
        <v>497</v>
      </c>
      <c r="R1009" s="27" t="s">
        <v>12550</v>
      </c>
      <c r="S1009" s="27" t="s">
        <v>11693</v>
      </c>
      <c r="T1009" s="41" t="s">
        <v>4383</v>
      </c>
      <c r="U1009" t="s">
        <v>15610</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12323</v>
      </c>
      <c r="G1010" s="27" t="s">
        <v>7107</v>
      </c>
      <c r="H1010" s="27" t="s">
        <v>12551</v>
      </c>
      <c r="I1010" s="3">
        <v>41250</v>
      </c>
      <c r="J1010" s="27" t="s">
        <v>7112</v>
      </c>
      <c r="K1010" s="27" t="s">
        <v>7113</v>
      </c>
      <c r="L1010" s="27" t="s">
        <v>7110</v>
      </c>
      <c r="M1010" s="27" t="s">
        <v>7114</v>
      </c>
      <c r="N1010" s="27" t="s">
        <v>12552</v>
      </c>
      <c r="O1010" s="27" t="s">
        <v>12472</v>
      </c>
      <c r="P1010" s="3">
        <v>41250</v>
      </c>
      <c r="Q1010" s="27" t="s">
        <v>497</v>
      </c>
      <c r="R1010" s="27" t="s">
        <v>12553</v>
      </c>
      <c r="S1010" s="27" t="s">
        <v>11694</v>
      </c>
      <c r="T1010" s="41" t="s">
        <v>4383</v>
      </c>
      <c r="U1010" t="s">
        <v>15394</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7115</v>
      </c>
      <c r="H1011" s="27" t="s">
        <v>9596</v>
      </c>
      <c r="I1011" s="3">
        <v>41164</v>
      </c>
      <c r="J1011" s="27" t="s">
        <v>7116</v>
      </c>
      <c r="K1011" s="27" t="s">
        <v>7117</v>
      </c>
      <c r="L1011" s="27" t="s">
        <v>7118</v>
      </c>
      <c r="M1011" s="27" t="s">
        <v>7119</v>
      </c>
      <c r="N1011" s="27" t="s">
        <v>9597</v>
      </c>
      <c r="O1011" s="27" t="s">
        <v>5283</v>
      </c>
      <c r="P1011" s="3">
        <v>41222</v>
      </c>
      <c r="Q1011" s="27" t="s">
        <v>497</v>
      </c>
      <c r="R1011" s="27" t="s">
        <v>11695</v>
      </c>
      <c r="S1011" s="27" t="s">
        <v>11696</v>
      </c>
      <c r="T1011" s="41" t="s">
        <v>15383</v>
      </c>
      <c r="U1011" t="s">
        <v>15443</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7647</v>
      </c>
      <c r="I1012" s="3">
        <v>41164</v>
      </c>
      <c r="J1012" s="27" t="s">
        <v>7120</v>
      </c>
      <c r="K1012" s="27" t="s">
        <v>7121</v>
      </c>
      <c r="L1012" s="27" t="s">
        <v>4901</v>
      </c>
      <c r="M1012" s="27" t="s">
        <v>7122</v>
      </c>
      <c r="N1012" s="27" t="s">
        <v>7648</v>
      </c>
      <c r="O1012" s="27" t="s">
        <v>6033</v>
      </c>
      <c r="P1012" s="3">
        <v>41166</v>
      </c>
      <c r="Q1012" s="27" t="s">
        <v>497</v>
      </c>
      <c r="R1012" s="27" t="s">
        <v>11697</v>
      </c>
      <c r="S1012" s="27" t="s">
        <v>11698</v>
      </c>
      <c r="T1012" s="41" t="s">
        <v>4383</v>
      </c>
      <c r="U1012" t="s">
        <v>15611</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7123</v>
      </c>
      <c r="H1013" s="27" t="s">
        <v>15873</v>
      </c>
      <c r="I1013" s="3">
        <v>41165</v>
      </c>
      <c r="J1013" s="27" t="s">
        <v>7124</v>
      </c>
      <c r="K1013" s="27" t="s">
        <v>7125</v>
      </c>
      <c r="L1013" s="27" t="s">
        <v>7126</v>
      </c>
      <c r="M1013" s="27" t="s">
        <v>7127</v>
      </c>
      <c r="N1013" s="27" t="s">
        <v>15874</v>
      </c>
      <c r="O1013" s="27" t="s">
        <v>9712</v>
      </c>
      <c r="P1013" s="27">
        <v>41330</v>
      </c>
      <c r="Q1013" s="27" t="s">
        <v>497</v>
      </c>
      <c r="R1013" s="27" t="s">
        <v>15875</v>
      </c>
      <c r="S1013" s="27" t="s">
        <v>11699</v>
      </c>
      <c r="T1013" s="41" t="s">
        <v>15383</v>
      </c>
      <c r="U1013" s="41" t="s">
        <v>15587</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7123</v>
      </c>
      <c r="H1014" s="27" t="s">
        <v>16132</v>
      </c>
      <c r="I1014" s="3">
        <v>41165</v>
      </c>
      <c r="J1014" s="27" t="s">
        <v>7128</v>
      </c>
      <c r="K1014" s="27" t="s">
        <v>7129</v>
      </c>
      <c r="L1014" s="27" t="s">
        <v>7126</v>
      </c>
      <c r="M1014" s="27" t="s">
        <v>7130</v>
      </c>
      <c r="N1014" s="27" t="s">
        <v>497</v>
      </c>
      <c r="O1014" s="27" t="s">
        <v>497</v>
      </c>
      <c r="P1014" s="27" t="s">
        <v>497</v>
      </c>
      <c r="Q1014" s="27" t="s">
        <v>16133</v>
      </c>
      <c r="R1014" s="27" t="s">
        <v>16134</v>
      </c>
      <c r="S1014" s="27" t="s">
        <v>11700</v>
      </c>
      <c r="T1014" s="41" t="s">
        <v>15383</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7123</v>
      </c>
      <c r="H1015" s="27" t="s">
        <v>16135</v>
      </c>
      <c r="I1015" s="3">
        <v>41165</v>
      </c>
      <c r="J1015" s="27" t="s">
        <v>7131</v>
      </c>
      <c r="K1015" s="27" t="s">
        <v>7132</v>
      </c>
      <c r="L1015" s="27" t="s">
        <v>7126</v>
      </c>
      <c r="M1015" s="27" t="s">
        <v>7133</v>
      </c>
      <c r="N1015" s="27" t="s">
        <v>16136</v>
      </c>
      <c r="O1015" s="27" t="s">
        <v>16096</v>
      </c>
      <c r="P1015" s="27">
        <v>41338</v>
      </c>
      <c r="Q1015" s="27" t="s">
        <v>497</v>
      </c>
      <c r="R1015" s="27" t="s">
        <v>16137</v>
      </c>
      <c r="S1015" s="27" t="s">
        <v>11701</v>
      </c>
      <c r="T1015" s="41" t="s">
        <v>4383</v>
      </c>
      <c r="U1015" s="41" t="s">
        <v>15392</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7985</v>
      </c>
      <c r="I1016" s="3">
        <v>41169</v>
      </c>
      <c r="J1016" s="27" t="s">
        <v>7134</v>
      </c>
      <c r="K1016" s="27" t="s">
        <v>7135</v>
      </c>
      <c r="L1016" s="27" t="s">
        <v>4680</v>
      </c>
      <c r="M1016" s="27" t="s">
        <v>7136</v>
      </c>
      <c r="N1016" s="27" t="s">
        <v>8042</v>
      </c>
      <c r="O1016" s="27" t="s">
        <v>5630</v>
      </c>
      <c r="P1016" s="3">
        <v>41172</v>
      </c>
      <c r="Q1016" s="27" t="s">
        <v>497</v>
      </c>
      <c r="R1016" s="27" t="s">
        <v>11702</v>
      </c>
      <c r="S1016" s="27" t="s">
        <v>11703</v>
      </c>
      <c r="T1016" s="41" t="s">
        <v>4383</v>
      </c>
      <c r="U1016" t="s">
        <v>15562</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7986</v>
      </c>
      <c r="I1017" s="27" t="s">
        <v>497</v>
      </c>
      <c r="J1017" s="27" t="s">
        <v>7134</v>
      </c>
      <c r="K1017" s="27" t="s">
        <v>7137</v>
      </c>
      <c r="L1017" s="27" t="s">
        <v>4680</v>
      </c>
      <c r="M1017" s="27" t="s">
        <v>7138</v>
      </c>
      <c r="N1017" s="27" t="s">
        <v>7987</v>
      </c>
      <c r="O1017" s="27" t="s">
        <v>5630</v>
      </c>
      <c r="P1017" s="3">
        <v>41172</v>
      </c>
      <c r="Q1017" s="27" t="s">
        <v>497</v>
      </c>
      <c r="R1017" s="27" t="s">
        <v>11704</v>
      </c>
      <c r="S1017" s="27" t="s">
        <v>11705</v>
      </c>
      <c r="T1017" s="41" t="s">
        <v>4383</v>
      </c>
      <c r="U1017" t="s">
        <v>15612</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7861</v>
      </c>
      <c r="I1018" s="3">
        <v>41170</v>
      </c>
      <c r="J1018" s="27" t="s">
        <v>7134</v>
      </c>
      <c r="K1018" s="27" t="s">
        <v>7139</v>
      </c>
      <c r="L1018" s="27" t="s">
        <v>4680</v>
      </c>
      <c r="M1018" s="27" t="s">
        <v>7140</v>
      </c>
      <c r="N1018" s="27" t="s">
        <v>7988</v>
      </c>
      <c r="O1018" s="27" t="s">
        <v>5630</v>
      </c>
      <c r="P1018" s="3">
        <v>41171</v>
      </c>
      <c r="Q1018" s="27" t="s">
        <v>497</v>
      </c>
      <c r="R1018" s="27" t="s">
        <v>11706</v>
      </c>
      <c r="S1018" s="27" t="s">
        <v>11707</v>
      </c>
      <c r="T1018" s="41" t="s">
        <v>4383</v>
      </c>
      <c r="U1018" t="s">
        <v>15581</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8293</v>
      </c>
      <c r="I1019" s="3">
        <v>41166</v>
      </c>
      <c r="J1019" s="27" t="s">
        <v>7141</v>
      </c>
      <c r="K1019" s="27" t="s">
        <v>7142</v>
      </c>
      <c r="L1019" s="27" t="s">
        <v>4891</v>
      </c>
      <c r="M1019" s="27" t="s">
        <v>7143</v>
      </c>
      <c r="N1019" s="27" t="s">
        <v>8294</v>
      </c>
      <c r="O1019" s="27" t="s">
        <v>8295</v>
      </c>
      <c r="P1019" s="3">
        <v>41180</v>
      </c>
      <c r="Q1019" s="27" t="s">
        <v>497</v>
      </c>
      <c r="R1019" s="27" t="s">
        <v>11708</v>
      </c>
      <c r="S1019" s="27" t="s">
        <v>11709</v>
      </c>
      <c r="T1019" s="41" t="s">
        <v>4383</v>
      </c>
      <c r="U1019" t="s">
        <v>15512</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8296</v>
      </c>
      <c r="I1020" s="3">
        <v>41166</v>
      </c>
      <c r="J1020" s="27" t="s">
        <v>7144</v>
      </c>
      <c r="K1020" s="27" t="s">
        <v>7145</v>
      </c>
      <c r="L1020" s="27" t="s">
        <v>4891</v>
      </c>
      <c r="M1020" s="27" t="s">
        <v>7146</v>
      </c>
      <c r="N1020" s="27" t="s">
        <v>8613</v>
      </c>
      <c r="O1020" s="27" t="s">
        <v>8295</v>
      </c>
      <c r="P1020" s="3">
        <v>41186</v>
      </c>
      <c r="Q1020" s="27" t="s">
        <v>497</v>
      </c>
      <c r="R1020" s="27" t="s">
        <v>11710</v>
      </c>
      <c r="S1020" s="27" t="s">
        <v>11711</v>
      </c>
      <c r="T1020" s="41" t="s">
        <v>4383</v>
      </c>
      <c r="U1020" t="s">
        <v>15394</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8430</v>
      </c>
      <c r="I1021" s="3">
        <v>41166</v>
      </c>
      <c r="J1021" s="27" t="s">
        <v>7147</v>
      </c>
      <c r="K1021" s="27" t="s">
        <v>7148</v>
      </c>
      <c r="L1021" s="27" t="s">
        <v>4891</v>
      </c>
      <c r="M1021" s="27" t="s">
        <v>7149</v>
      </c>
      <c r="N1021" s="27" t="s">
        <v>8431</v>
      </c>
      <c r="O1021" s="27" t="s">
        <v>6545</v>
      </c>
      <c r="P1021" s="3">
        <v>41183</v>
      </c>
      <c r="Q1021" s="27" t="s">
        <v>497</v>
      </c>
      <c r="R1021" s="27" t="s">
        <v>11712</v>
      </c>
      <c r="S1021" s="27" t="s">
        <v>11713</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8432</v>
      </c>
      <c r="I1022" s="3">
        <v>41166</v>
      </c>
      <c r="J1022" s="27" t="s">
        <v>7150</v>
      </c>
      <c r="K1022" s="27" t="s">
        <v>7151</v>
      </c>
      <c r="L1022" s="27" t="s">
        <v>4891</v>
      </c>
      <c r="M1022" s="27" t="s">
        <v>7152</v>
      </c>
      <c r="N1022" s="27" t="s">
        <v>8433</v>
      </c>
      <c r="O1022" s="27" t="s">
        <v>5630</v>
      </c>
      <c r="P1022" s="3">
        <v>41180</v>
      </c>
      <c r="Q1022" s="27" t="s">
        <v>497</v>
      </c>
      <c r="R1022" s="27" t="s">
        <v>11714</v>
      </c>
      <c r="S1022" s="27" t="s">
        <v>11715</v>
      </c>
      <c r="T1022" s="41" t="s">
        <v>4383</v>
      </c>
      <c r="U1022" t="s">
        <v>15563</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8434</v>
      </c>
      <c r="I1023" s="3">
        <v>41166</v>
      </c>
      <c r="J1023" s="27" t="s">
        <v>7153</v>
      </c>
      <c r="K1023" s="27" t="s">
        <v>7154</v>
      </c>
      <c r="L1023" s="27" t="s">
        <v>4891</v>
      </c>
      <c r="M1023" s="27" t="s">
        <v>7155</v>
      </c>
      <c r="N1023" s="27" t="s">
        <v>8435</v>
      </c>
      <c r="O1023" s="27" t="s">
        <v>5630</v>
      </c>
      <c r="P1023" s="3">
        <v>41183</v>
      </c>
      <c r="Q1023" s="27" t="s">
        <v>497</v>
      </c>
      <c r="R1023" s="27" t="s">
        <v>11716</v>
      </c>
      <c r="S1023" s="27" t="s">
        <v>11717</v>
      </c>
      <c r="T1023" s="41" t="s">
        <v>4383</v>
      </c>
      <c r="U1023" t="s">
        <v>15562</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7156</v>
      </c>
      <c r="K1024" s="27" t="s">
        <v>14142</v>
      </c>
      <c r="L1024" s="27" t="s">
        <v>4891</v>
      </c>
      <c r="M1024" s="27" t="s">
        <v>7989</v>
      </c>
      <c r="N1024" s="27" t="s">
        <v>497</v>
      </c>
      <c r="O1024" s="27" t="s">
        <v>497</v>
      </c>
      <c r="P1024" s="27" t="s">
        <v>497</v>
      </c>
      <c r="Q1024" s="41" t="s">
        <v>7990</v>
      </c>
      <c r="R1024" s="27" t="s">
        <v>497</v>
      </c>
      <c r="S1024" s="27" t="s">
        <v>11718</v>
      </c>
      <c r="T1024" t="s">
        <v>15383</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9340</v>
      </c>
      <c r="I1025" s="3">
        <v>41166</v>
      </c>
      <c r="J1025" s="27" t="s">
        <v>7157</v>
      </c>
      <c r="K1025" s="27" t="s">
        <v>7158</v>
      </c>
      <c r="L1025" s="27" t="s">
        <v>4911</v>
      </c>
      <c r="M1025" s="27" t="s">
        <v>7159</v>
      </c>
      <c r="N1025" s="27" t="s">
        <v>9341</v>
      </c>
      <c r="O1025" s="27" t="s">
        <v>7808</v>
      </c>
      <c r="P1025" s="3">
        <v>41208</v>
      </c>
      <c r="Q1025" s="27" t="s">
        <v>497</v>
      </c>
      <c r="R1025" s="27" t="s">
        <v>11719</v>
      </c>
      <c r="S1025" s="27" t="s">
        <v>11720</v>
      </c>
      <c r="T1025" s="41" t="s">
        <v>4383</v>
      </c>
      <c r="U1025" t="s">
        <v>15613</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9064</v>
      </c>
      <c r="I1026" s="3">
        <v>41162</v>
      </c>
      <c r="J1026" s="27" t="s">
        <v>7160</v>
      </c>
      <c r="K1026" s="27" t="s">
        <v>7161</v>
      </c>
      <c r="L1026" s="27" t="s">
        <v>4911</v>
      </c>
      <c r="M1026" s="27" t="s">
        <v>7162</v>
      </c>
      <c r="N1026" s="27" t="s">
        <v>9065</v>
      </c>
      <c r="O1026" s="27" t="s">
        <v>7808</v>
      </c>
      <c r="P1026" s="3">
        <v>41205</v>
      </c>
      <c r="Q1026" s="27" t="s">
        <v>497</v>
      </c>
      <c r="R1026" s="27" t="s">
        <v>11721</v>
      </c>
      <c r="S1026" s="27" t="s">
        <v>11722</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9093</v>
      </c>
      <c r="I1027" s="3">
        <v>41166</v>
      </c>
      <c r="J1027" s="27" t="s">
        <v>7163</v>
      </c>
      <c r="K1027" s="27" t="s">
        <v>7164</v>
      </c>
      <c r="L1027" s="27" t="s">
        <v>4911</v>
      </c>
      <c r="M1027" s="27" t="s">
        <v>7165</v>
      </c>
      <c r="N1027" s="27" t="s">
        <v>9342</v>
      </c>
      <c r="O1027" s="27" t="s">
        <v>8926</v>
      </c>
      <c r="P1027" s="3">
        <v>41260</v>
      </c>
      <c r="Q1027" s="27" t="s">
        <v>497</v>
      </c>
      <c r="R1027" s="27" t="s">
        <v>11723</v>
      </c>
      <c r="S1027" s="27" t="s">
        <v>11724</v>
      </c>
      <c r="T1027" s="41" t="s">
        <v>15383</v>
      </c>
      <c r="U1027" t="s">
        <v>15587</v>
      </c>
      <c r="V1027" s="3">
        <v>18</v>
      </c>
      <c r="W1027">
        <v>43</v>
      </c>
      <c r="X1027">
        <v>21</v>
      </c>
      <c r="Y1027">
        <v>49</v>
      </c>
      <c r="Z1027">
        <v>11</v>
      </c>
      <c r="AA1027">
        <v>37</v>
      </c>
    </row>
    <row r="1028" spans="1:27" ht="18" customHeight="1">
      <c r="A1028" s="27" t="s">
        <v>8614</v>
      </c>
      <c r="B1028" s="27">
        <v>4274</v>
      </c>
      <c r="C1028" s="3">
        <v>41149</v>
      </c>
      <c r="D1028" s="3">
        <v>41194</v>
      </c>
      <c r="E1028" s="27" t="s">
        <v>1495</v>
      </c>
      <c r="F1028" s="27" t="s">
        <v>1432</v>
      </c>
      <c r="G1028" s="27" t="s">
        <v>2918</v>
      </c>
      <c r="H1028" s="27" t="s">
        <v>497</v>
      </c>
      <c r="I1028" s="3">
        <v>41166</v>
      </c>
      <c r="J1028" s="27" t="s">
        <v>7166</v>
      </c>
      <c r="K1028" s="27" t="s">
        <v>7167</v>
      </c>
      <c r="L1028" s="27" t="s">
        <v>4911</v>
      </c>
      <c r="M1028" s="27" t="s">
        <v>7168</v>
      </c>
      <c r="N1028" s="27" t="s">
        <v>497</v>
      </c>
      <c r="O1028" s="27" t="s">
        <v>497</v>
      </c>
      <c r="P1028" s="27" t="s">
        <v>497</v>
      </c>
      <c r="Q1028" s="27" t="s">
        <v>497</v>
      </c>
      <c r="R1028" s="27" t="s">
        <v>497</v>
      </c>
      <c r="S1028" s="27" t="s">
        <v>11725</v>
      </c>
      <c r="T1028" s="41" t="s">
        <v>15383</v>
      </c>
      <c r="U1028" s="41" t="s">
        <v>497</v>
      </c>
      <c r="V1028" s="3" t="s">
        <v>497</v>
      </c>
      <c r="W1028" s="27" t="s">
        <v>497</v>
      </c>
      <c r="X1028" s="27" t="s">
        <v>497</v>
      </c>
      <c r="Y1028" s="27" t="s">
        <v>497</v>
      </c>
      <c r="Z1028" s="27" t="s">
        <v>497</v>
      </c>
      <c r="AA1028" s="27" t="s">
        <v>497</v>
      </c>
    </row>
    <row r="1029" spans="1:27" ht="18" customHeight="1">
      <c r="A1029" s="27" t="s">
        <v>8615</v>
      </c>
      <c r="B1029" s="27">
        <v>4272</v>
      </c>
      <c r="C1029" s="3">
        <v>41149</v>
      </c>
      <c r="D1029" s="3">
        <v>41194</v>
      </c>
      <c r="E1029" s="27" t="s">
        <v>1440</v>
      </c>
      <c r="F1029" s="27" t="s">
        <v>1432</v>
      </c>
      <c r="G1029" s="27" t="s">
        <v>7169</v>
      </c>
      <c r="H1029" s="27" t="s">
        <v>497</v>
      </c>
      <c r="I1029" s="27" t="s">
        <v>497</v>
      </c>
      <c r="J1029" s="27" t="s">
        <v>7170</v>
      </c>
      <c r="K1029" s="27" t="s">
        <v>7171</v>
      </c>
      <c r="L1029" s="27" t="s">
        <v>7172</v>
      </c>
      <c r="M1029" s="27" t="s">
        <v>7173</v>
      </c>
      <c r="N1029" s="27" t="s">
        <v>497</v>
      </c>
      <c r="O1029" s="27" t="s">
        <v>497</v>
      </c>
      <c r="P1029" s="27" t="s">
        <v>497</v>
      </c>
      <c r="Q1029" s="27" t="s">
        <v>8101</v>
      </c>
      <c r="R1029" s="27" t="s">
        <v>497</v>
      </c>
      <c r="S1029" s="27" t="s">
        <v>11726</v>
      </c>
      <c r="T1029" t="s">
        <v>15383</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7169</v>
      </c>
      <c r="H1030" s="27" t="s">
        <v>9343</v>
      </c>
      <c r="I1030" s="3">
        <v>41207</v>
      </c>
      <c r="J1030" s="27" t="s">
        <v>7174</v>
      </c>
      <c r="K1030" s="27" t="s">
        <v>7175</v>
      </c>
      <c r="L1030" s="27" t="s">
        <v>7172</v>
      </c>
      <c r="M1030" s="27" t="s">
        <v>8720</v>
      </c>
      <c r="N1030" s="27" t="s">
        <v>9344</v>
      </c>
      <c r="O1030" s="27" t="s">
        <v>6701</v>
      </c>
      <c r="P1030" s="3">
        <v>41221</v>
      </c>
      <c r="Q1030" s="27" t="s">
        <v>8102</v>
      </c>
      <c r="R1030" s="27" t="s">
        <v>11727</v>
      </c>
      <c r="S1030" s="27" t="s">
        <v>11728</v>
      </c>
      <c r="T1030" t="s">
        <v>15383</v>
      </c>
      <c r="U1030" t="s">
        <v>15614</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7100</v>
      </c>
      <c r="H1031" s="27" t="s">
        <v>8297</v>
      </c>
      <c r="I1031" s="3">
        <v>41164</v>
      </c>
      <c r="J1031" s="27" t="s">
        <v>7101</v>
      </c>
      <c r="K1031" s="27" t="s">
        <v>7176</v>
      </c>
      <c r="L1031" s="27" t="s">
        <v>7103</v>
      </c>
      <c r="M1031" s="27" t="s">
        <v>7177</v>
      </c>
      <c r="N1031" s="27" t="s">
        <v>8298</v>
      </c>
      <c r="O1031" s="27" t="s">
        <v>8253</v>
      </c>
      <c r="P1031" s="3">
        <v>41179</v>
      </c>
      <c r="Q1031" s="27" t="s">
        <v>497</v>
      </c>
      <c r="R1031" s="27" t="s">
        <v>11729</v>
      </c>
      <c r="S1031" s="27" t="s">
        <v>11730</v>
      </c>
      <c r="T1031" s="41" t="s">
        <v>4383</v>
      </c>
      <c r="U1031" t="s">
        <v>15562</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7281</v>
      </c>
      <c r="H1032" s="27" t="s">
        <v>12324</v>
      </c>
      <c r="I1032" s="3">
        <v>41197</v>
      </c>
      <c r="J1032" s="27" t="s">
        <v>7282</v>
      </c>
      <c r="K1032" s="27" t="s">
        <v>7283</v>
      </c>
      <c r="L1032" s="27" t="s">
        <v>7284</v>
      </c>
      <c r="M1032" s="27" t="s">
        <v>7285</v>
      </c>
      <c r="N1032" s="27" t="s">
        <v>12409</v>
      </c>
      <c r="O1032" s="27" t="s">
        <v>6345</v>
      </c>
      <c r="P1032" s="3">
        <v>41248</v>
      </c>
      <c r="Q1032" s="27" t="s">
        <v>497</v>
      </c>
      <c r="R1032" s="27" t="s">
        <v>12325</v>
      </c>
      <c r="S1032" s="27" t="s">
        <v>11731</v>
      </c>
      <c r="T1032" s="41" t="s">
        <v>15383</v>
      </c>
      <c r="U1032" t="s">
        <v>15402</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7281</v>
      </c>
      <c r="H1033" s="27" t="s">
        <v>497</v>
      </c>
      <c r="I1033" s="3">
        <v>41197</v>
      </c>
      <c r="J1033" s="27" t="s">
        <v>7282</v>
      </c>
      <c r="K1033" s="27" t="s">
        <v>7286</v>
      </c>
      <c r="L1033" s="27" t="s">
        <v>7284</v>
      </c>
      <c r="M1033" s="27" t="s">
        <v>7285</v>
      </c>
      <c r="N1033" s="27" t="s">
        <v>497</v>
      </c>
      <c r="O1033" s="27" t="s">
        <v>497</v>
      </c>
      <c r="P1033" s="27" t="s">
        <v>497</v>
      </c>
      <c r="Q1033" s="27" t="s">
        <v>12410</v>
      </c>
      <c r="R1033" s="27" t="s">
        <v>497</v>
      </c>
      <c r="S1033" s="27" t="s">
        <v>11732</v>
      </c>
      <c r="T1033" t="s">
        <v>15383</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7281</v>
      </c>
      <c r="H1034" s="27" t="s">
        <v>12411</v>
      </c>
      <c r="I1034" s="3">
        <v>41197</v>
      </c>
      <c r="J1034" s="27" t="s">
        <v>7282</v>
      </c>
      <c r="K1034" s="27" t="s">
        <v>7287</v>
      </c>
      <c r="L1034" s="27" t="s">
        <v>7284</v>
      </c>
      <c r="M1034" s="27" t="s">
        <v>7285</v>
      </c>
      <c r="N1034" s="27" t="s">
        <v>12412</v>
      </c>
      <c r="O1034" s="27" t="s">
        <v>8295</v>
      </c>
      <c r="P1034" s="3">
        <v>41250</v>
      </c>
      <c r="Q1034" s="27" t="s">
        <v>497</v>
      </c>
      <c r="R1034" s="27" t="s">
        <v>12413</v>
      </c>
      <c r="S1034" s="27" t="s">
        <v>11733</v>
      </c>
      <c r="T1034" s="41" t="s">
        <v>4383</v>
      </c>
      <c r="U1034" t="s">
        <v>15615</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7281</v>
      </c>
      <c r="H1035" s="27" t="s">
        <v>12414</v>
      </c>
      <c r="I1035" s="3">
        <v>41197</v>
      </c>
      <c r="J1035" s="27" t="s">
        <v>7282</v>
      </c>
      <c r="K1035" s="27" t="s">
        <v>7288</v>
      </c>
      <c r="L1035" s="27" t="s">
        <v>7284</v>
      </c>
      <c r="M1035" s="27" t="s">
        <v>7285</v>
      </c>
      <c r="N1035" s="27" t="s">
        <v>12415</v>
      </c>
      <c r="O1035" s="27" t="s">
        <v>5630</v>
      </c>
      <c r="P1035" s="3">
        <v>41249</v>
      </c>
      <c r="Q1035" s="27" t="s">
        <v>497</v>
      </c>
      <c r="R1035" s="27" t="s">
        <v>12416</v>
      </c>
      <c r="S1035" s="27" t="s">
        <v>11734</v>
      </c>
      <c r="T1035" s="41" t="s">
        <v>4383</v>
      </c>
      <c r="U1035" t="s">
        <v>15616</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7281</v>
      </c>
      <c r="H1036" s="27" t="s">
        <v>497</v>
      </c>
      <c r="I1036" s="3">
        <v>41197</v>
      </c>
      <c r="J1036" s="27" t="s">
        <v>7282</v>
      </c>
      <c r="K1036" s="27" t="s">
        <v>7289</v>
      </c>
      <c r="L1036" s="27" t="s">
        <v>7284</v>
      </c>
      <c r="M1036" s="27" t="s">
        <v>7285</v>
      </c>
      <c r="N1036" s="27" t="s">
        <v>497</v>
      </c>
      <c r="O1036" s="27" t="s">
        <v>497</v>
      </c>
      <c r="P1036" s="27" t="s">
        <v>497</v>
      </c>
      <c r="Q1036" s="27" t="s">
        <v>13250</v>
      </c>
      <c r="R1036" s="27" t="s">
        <v>497</v>
      </c>
      <c r="S1036" s="27" t="s">
        <v>11735</v>
      </c>
      <c r="T1036" s="41" t="s">
        <v>15383</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7290</v>
      </c>
      <c r="H1037" s="27" t="s">
        <v>9392</v>
      </c>
      <c r="I1037" s="3">
        <v>41163</v>
      </c>
      <c r="J1037" s="27" t="s">
        <v>7291</v>
      </c>
      <c r="K1037" s="27" t="s">
        <v>8299</v>
      </c>
      <c r="L1037" s="27" t="s">
        <v>7292</v>
      </c>
      <c r="M1037" s="27" t="s">
        <v>7293</v>
      </c>
      <c r="N1037" s="27" t="s">
        <v>9393</v>
      </c>
      <c r="O1037" s="27" t="s">
        <v>8881</v>
      </c>
      <c r="P1037" s="3">
        <v>41211</v>
      </c>
      <c r="Q1037" s="41" t="s">
        <v>8103</v>
      </c>
      <c r="R1037" s="27" t="s">
        <v>11736</v>
      </c>
      <c r="S1037" s="27" t="s">
        <v>11737</v>
      </c>
      <c r="T1037" t="s">
        <v>4383</v>
      </c>
      <c r="U1037" t="s">
        <v>15617</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7290</v>
      </c>
      <c r="H1038" s="27" t="s">
        <v>9394</v>
      </c>
      <c r="I1038" s="3">
        <v>41163</v>
      </c>
      <c r="J1038" s="27" t="s">
        <v>7294</v>
      </c>
      <c r="K1038" s="27" t="s">
        <v>7295</v>
      </c>
      <c r="L1038" s="27" t="s">
        <v>7292</v>
      </c>
      <c r="M1038" s="27" t="s">
        <v>7296</v>
      </c>
      <c r="N1038" s="27" t="s">
        <v>9450</v>
      </c>
      <c r="O1038" s="27" t="s">
        <v>6029</v>
      </c>
      <c r="P1038" s="3">
        <v>41219</v>
      </c>
      <c r="Q1038" s="27" t="s">
        <v>497</v>
      </c>
      <c r="R1038" s="27" t="s">
        <v>11738</v>
      </c>
      <c r="S1038" s="27" t="s">
        <v>11739</v>
      </c>
      <c r="T1038" s="41" t="s">
        <v>15383</v>
      </c>
      <c r="U1038" t="s">
        <v>15493</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7281</v>
      </c>
      <c r="H1039" s="27" t="s">
        <v>12554</v>
      </c>
      <c r="I1039" s="3">
        <v>41197</v>
      </c>
      <c r="J1039" s="27" t="s">
        <v>7282</v>
      </c>
      <c r="K1039" s="27" t="s">
        <v>7297</v>
      </c>
      <c r="L1039" s="27" t="s">
        <v>7284</v>
      </c>
      <c r="M1039" s="27" t="s">
        <v>7285</v>
      </c>
      <c r="N1039" s="27" t="s">
        <v>12555</v>
      </c>
      <c r="O1039" s="27" t="s">
        <v>5630</v>
      </c>
      <c r="P1039" s="3">
        <v>41250</v>
      </c>
      <c r="Q1039" s="27" t="s">
        <v>497</v>
      </c>
      <c r="R1039" s="27" t="s">
        <v>12556</v>
      </c>
      <c r="S1039" s="27" t="s">
        <v>11740</v>
      </c>
      <c r="T1039" s="41" t="s">
        <v>15383</v>
      </c>
      <c r="U1039" t="s">
        <v>15518</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7290</v>
      </c>
      <c r="H1040" s="27" t="s">
        <v>7649</v>
      </c>
      <c r="I1040" s="3">
        <v>41163</v>
      </c>
      <c r="J1040" s="27" t="s">
        <v>7298</v>
      </c>
      <c r="K1040" s="27" t="s">
        <v>7299</v>
      </c>
      <c r="L1040" s="27" t="s">
        <v>7292</v>
      </c>
      <c r="M1040" s="27" t="s">
        <v>7300</v>
      </c>
      <c r="N1040" s="27" t="s">
        <v>7650</v>
      </c>
      <c r="O1040" s="27" t="s">
        <v>1492</v>
      </c>
      <c r="P1040" s="3">
        <v>41165</v>
      </c>
      <c r="Q1040" s="27" t="s">
        <v>497</v>
      </c>
      <c r="R1040" s="27" t="s">
        <v>11741</v>
      </c>
      <c r="S1040" s="27" t="s">
        <v>11742</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7290</v>
      </c>
      <c r="H1041" s="27" t="s">
        <v>7651</v>
      </c>
      <c r="I1041" s="3">
        <v>41163</v>
      </c>
      <c r="J1041" s="27" t="s">
        <v>7301</v>
      </c>
      <c r="K1041" s="27" t="s">
        <v>7302</v>
      </c>
      <c r="L1041" s="27" t="s">
        <v>7292</v>
      </c>
      <c r="M1041" s="27" t="s">
        <v>7296</v>
      </c>
      <c r="N1041" s="27" t="s">
        <v>7652</v>
      </c>
      <c r="O1041" s="27" t="s">
        <v>7653</v>
      </c>
      <c r="P1041" s="3">
        <v>41165</v>
      </c>
      <c r="Q1041" s="27" t="s">
        <v>497</v>
      </c>
      <c r="R1041" s="27" t="s">
        <v>11743</v>
      </c>
      <c r="S1041" s="27" t="s">
        <v>11744</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7290</v>
      </c>
      <c r="H1042" s="27" t="s">
        <v>7654</v>
      </c>
      <c r="I1042" s="3">
        <v>41163</v>
      </c>
      <c r="J1042" s="27" t="s">
        <v>7303</v>
      </c>
      <c r="K1042" s="27" t="s">
        <v>7304</v>
      </c>
      <c r="L1042" s="27" t="s">
        <v>7292</v>
      </c>
      <c r="M1042" s="27" t="s">
        <v>7305</v>
      </c>
      <c r="N1042" s="27" t="s">
        <v>7655</v>
      </c>
      <c r="O1042" s="27" t="s">
        <v>7653</v>
      </c>
      <c r="P1042" s="3">
        <v>41166</v>
      </c>
      <c r="Q1042" s="27" t="s">
        <v>497</v>
      </c>
      <c r="R1042" s="27" t="s">
        <v>11745</v>
      </c>
      <c r="S1042" s="27" t="s">
        <v>11746</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7306</v>
      </c>
      <c r="H1043" s="27" t="s">
        <v>13664</v>
      </c>
      <c r="I1043" s="3">
        <v>41197</v>
      </c>
      <c r="J1043" s="27" t="s">
        <v>7307</v>
      </c>
      <c r="K1043" s="27" t="s">
        <v>7308</v>
      </c>
      <c r="L1043" s="27" t="s">
        <v>7309</v>
      </c>
      <c r="M1043" s="27" t="s">
        <v>7310</v>
      </c>
      <c r="N1043" s="27" t="s">
        <v>13665</v>
      </c>
      <c r="O1043" s="27" t="s">
        <v>6024</v>
      </c>
      <c r="P1043" s="3">
        <v>41261</v>
      </c>
      <c r="Q1043" s="27" t="s">
        <v>497</v>
      </c>
      <c r="R1043" s="27" t="s">
        <v>13666</v>
      </c>
      <c r="S1043" s="27" t="s">
        <v>11747</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7306</v>
      </c>
      <c r="H1044" s="27" t="s">
        <v>13251</v>
      </c>
      <c r="I1044" s="3">
        <v>41197</v>
      </c>
      <c r="J1044" s="27" t="s">
        <v>7311</v>
      </c>
      <c r="K1044" s="27" t="s">
        <v>15618</v>
      </c>
      <c r="L1044" s="27" t="s">
        <v>7309</v>
      </c>
      <c r="M1044" s="27" t="s">
        <v>7312</v>
      </c>
      <c r="N1044" s="27" t="s">
        <v>13667</v>
      </c>
      <c r="O1044" s="27" t="s">
        <v>13668</v>
      </c>
      <c r="P1044" s="3">
        <v>41261</v>
      </c>
      <c r="Q1044" s="27" t="s">
        <v>497</v>
      </c>
      <c r="R1044" s="27" t="s">
        <v>13252</v>
      </c>
      <c r="S1044" s="27" t="s">
        <v>11748</v>
      </c>
      <c r="T1044" s="41" t="s">
        <v>4383</v>
      </c>
      <c r="U1044" s="41" t="s">
        <v>15416</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7313</v>
      </c>
      <c r="H1045" s="27" t="s">
        <v>9395</v>
      </c>
      <c r="I1045" s="3">
        <v>41186</v>
      </c>
      <c r="J1045" s="27" t="s">
        <v>15876</v>
      </c>
      <c r="K1045" s="27" t="s">
        <v>15619</v>
      </c>
      <c r="L1045" s="27" t="s">
        <v>7314</v>
      </c>
      <c r="M1045" s="27" t="s">
        <v>15877</v>
      </c>
      <c r="N1045" s="27" t="s">
        <v>9393</v>
      </c>
      <c r="O1045" s="27" t="s">
        <v>497</v>
      </c>
      <c r="P1045" s="3">
        <v>41211</v>
      </c>
      <c r="Q1045" s="27" t="s">
        <v>497</v>
      </c>
      <c r="R1045" s="27" t="s">
        <v>11749</v>
      </c>
      <c r="S1045" s="27" t="s">
        <v>11750</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7313</v>
      </c>
      <c r="H1046" s="27" t="s">
        <v>9396</v>
      </c>
      <c r="I1046" s="3">
        <v>41186</v>
      </c>
      <c r="J1046" s="27" t="s">
        <v>7315</v>
      </c>
      <c r="K1046" s="27" t="s">
        <v>7316</v>
      </c>
      <c r="L1046" s="27" t="s">
        <v>7317</v>
      </c>
      <c r="M1046" s="27" t="s">
        <v>7318</v>
      </c>
      <c r="N1046" s="27" t="s">
        <v>497</v>
      </c>
      <c r="O1046" s="27" t="s">
        <v>497</v>
      </c>
      <c r="P1046" s="27" t="s">
        <v>497</v>
      </c>
      <c r="Q1046" s="27" t="s">
        <v>497</v>
      </c>
      <c r="R1046" s="27" t="s">
        <v>11749</v>
      </c>
      <c r="S1046" s="27" t="s">
        <v>11751</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7313</v>
      </c>
      <c r="H1047" s="27" t="s">
        <v>9066</v>
      </c>
      <c r="I1047" s="3">
        <v>41186</v>
      </c>
      <c r="J1047" s="27" t="s">
        <v>7319</v>
      </c>
      <c r="K1047" s="27" t="s">
        <v>7320</v>
      </c>
      <c r="L1047" s="27" t="s">
        <v>7317</v>
      </c>
      <c r="M1047" s="27" t="s">
        <v>7321</v>
      </c>
      <c r="N1047" s="27" t="s">
        <v>9451</v>
      </c>
      <c r="O1047" s="27" t="s">
        <v>9408</v>
      </c>
      <c r="P1047" s="3">
        <v>41213</v>
      </c>
      <c r="Q1047" s="27" t="s">
        <v>497</v>
      </c>
      <c r="R1047" s="27" t="s">
        <v>11752</v>
      </c>
      <c r="S1047" s="27" t="s">
        <v>11753</v>
      </c>
      <c r="T1047" s="41" t="s">
        <v>4383</v>
      </c>
      <c r="U1047" t="s">
        <v>15523</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7313</v>
      </c>
      <c r="H1048" s="27" t="s">
        <v>9676</v>
      </c>
      <c r="I1048" s="3">
        <v>41186</v>
      </c>
      <c r="J1048" s="27" t="s">
        <v>7322</v>
      </c>
      <c r="K1048" s="27" t="s">
        <v>15620</v>
      </c>
      <c r="L1048" s="27" t="s">
        <v>7317</v>
      </c>
      <c r="M1048" s="27" t="s">
        <v>7323</v>
      </c>
      <c r="N1048" s="27" t="s">
        <v>497</v>
      </c>
      <c r="O1048" s="27" t="s">
        <v>497</v>
      </c>
      <c r="P1048" s="27" t="s">
        <v>497</v>
      </c>
      <c r="Q1048" s="41" t="s">
        <v>12417</v>
      </c>
      <c r="R1048" s="27" t="s">
        <v>11754</v>
      </c>
      <c r="S1048" s="27" t="s">
        <v>11755</v>
      </c>
      <c r="T1048" t="s">
        <v>15383</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7313</v>
      </c>
      <c r="H1049" s="27" t="s">
        <v>9345</v>
      </c>
      <c r="I1049" s="3">
        <v>41186</v>
      </c>
      <c r="J1049" s="27" t="s">
        <v>7324</v>
      </c>
      <c r="K1049" s="27" t="s">
        <v>7325</v>
      </c>
      <c r="L1049" s="27" t="s">
        <v>7317</v>
      </c>
      <c r="M1049" s="27" t="s">
        <v>7326</v>
      </c>
      <c r="N1049" s="27" t="s">
        <v>9346</v>
      </c>
      <c r="O1049" s="27" t="s">
        <v>9321</v>
      </c>
      <c r="P1049" s="3">
        <v>41221</v>
      </c>
      <c r="Q1049" s="27" t="s">
        <v>497</v>
      </c>
      <c r="R1049" s="27" t="s">
        <v>11756</v>
      </c>
      <c r="S1049" s="27" t="s">
        <v>11757</v>
      </c>
      <c r="T1049" s="41" t="s">
        <v>4383</v>
      </c>
      <c r="U1049" t="s">
        <v>15608</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7327</v>
      </c>
      <c r="H1050" s="27" t="s">
        <v>11758</v>
      </c>
      <c r="I1050" s="3">
        <v>41204</v>
      </c>
      <c r="J1050" s="27" t="s">
        <v>7328</v>
      </c>
      <c r="K1050" s="27" t="s">
        <v>7329</v>
      </c>
      <c r="L1050" s="27" t="s">
        <v>7330</v>
      </c>
      <c r="M1050" s="27" t="s">
        <v>7331</v>
      </c>
      <c r="N1050" s="27" t="s">
        <v>12326</v>
      </c>
      <c r="O1050" s="27" t="s">
        <v>5283</v>
      </c>
      <c r="P1050" s="3">
        <v>41247</v>
      </c>
      <c r="Q1050" s="27" t="s">
        <v>497</v>
      </c>
      <c r="R1050" s="27" t="s">
        <v>11759</v>
      </c>
      <c r="S1050" s="27" t="s">
        <v>11760</v>
      </c>
      <c r="T1050" s="41" t="s">
        <v>15383</v>
      </c>
      <c r="U1050" t="s">
        <v>15587</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7656</v>
      </c>
      <c r="I1051" s="3">
        <v>41163</v>
      </c>
      <c r="J1051" s="27" t="s">
        <v>7332</v>
      </c>
      <c r="K1051" s="27" t="s">
        <v>15291</v>
      </c>
      <c r="L1051" s="27" t="s">
        <v>4675</v>
      </c>
      <c r="M1051" s="27" t="s">
        <v>7333</v>
      </c>
      <c r="N1051" s="27" t="s">
        <v>7657</v>
      </c>
      <c r="O1051" s="27" t="s">
        <v>2187</v>
      </c>
      <c r="P1051" s="3">
        <v>41166</v>
      </c>
      <c r="Q1051" s="27" t="s">
        <v>497</v>
      </c>
      <c r="R1051" s="27" t="s">
        <v>11761</v>
      </c>
      <c r="S1051" s="27" t="s">
        <v>11762</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13669</v>
      </c>
      <c r="I1052" s="3">
        <v>41204</v>
      </c>
      <c r="J1052" s="27" t="s">
        <v>7334</v>
      </c>
      <c r="K1052" s="27" t="s">
        <v>7335</v>
      </c>
      <c r="L1052" s="27" t="s">
        <v>4686</v>
      </c>
      <c r="M1052" s="27" t="s">
        <v>7336</v>
      </c>
      <c r="N1052" s="27" t="s">
        <v>13670</v>
      </c>
      <c r="O1052" s="27" t="s">
        <v>13671</v>
      </c>
      <c r="P1052" s="3">
        <v>41263</v>
      </c>
      <c r="Q1052" s="27" t="s">
        <v>497</v>
      </c>
      <c r="R1052" s="27" t="s">
        <v>13672</v>
      </c>
      <c r="S1052" s="27" t="s">
        <v>11763</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13673</v>
      </c>
      <c r="I1053" s="3">
        <v>41204</v>
      </c>
      <c r="J1053" s="27" t="s">
        <v>7337</v>
      </c>
      <c r="K1053" s="27" t="s">
        <v>15621</v>
      </c>
      <c r="L1053" s="27" t="s">
        <v>4686</v>
      </c>
      <c r="M1053" s="27" t="s">
        <v>7338</v>
      </c>
      <c r="N1053" s="27" t="s">
        <v>13674</v>
      </c>
      <c r="O1053" s="27" t="s">
        <v>13609</v>
      </c>
      <c r="P1053" s="3">
        <v>41263</v>
      </c>
      <c r="Q1053" s="27" t="s">
        <v>497</v>
      </c>
      <c r="R1053" s="27" t="s">
        <v>13675</v>
      </c>
      <c r="S1053" s="27" t="s">
        <v>11764</v>
      </c>
      <c r="T1053" s="41" t="s">
        <v>4383</v>
      </c>
      <c r="U1053" s="41" t="s">
        <v>15622</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7357</v>
      </c>
      <c r="H1054" s="27" t="s">
        <v>13096</v>
      </c>
      <c r="I1054" s="3">
        <v>41197</v>
      </c>
      <c r="J1054" s="27" t="s">
        <v>7358</v>
      </c>
      <c r="K1054" s="27" t="s">
        <v>7359</v>
      </c>
      <c r="L1054" s="27" t="s">
        <v>7360</v>
      </c>
      <c r="M1054" s="27" t="s">
        <v>7361</v>
      </c>
      <c r="N1054" s="27" t="s">
        <v>13097</v>
      </c>
      <c r="O1054" s="27" t="s">
        <v>6024</v>
      </c>
      <c r="P1054" s="3">
        <v>41255</v>
      </c>
      <c r="Q1054" s="27" t="s">
        <v>497</v>
      </c>
      <c r="R1054" s="27" t="s">
        <v>13098</v>
      </c>
      <c r="S1054" s="27" t="s">
        <v>11765</v>
      </c>
      <c r="T1054" s="41" t="s">
        <v>4383</v>
      </c>
      <c r="U1054" s="41" t="s">
        <v>15457</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7862</v>
      </c>
      <c r="I1055" s="3">
        <v>41166</v>
      </c>
      <c r="J1055" s="27" t="s">
        <v>7362</v>
      </c>
      <c r="K1055" s="27" t="s">
        <v>7363</v>
      </c>
      <c r="L1055" s="27" t="s">
        <v>7364</v>
      </c>
      <c r="M1055" s="27" t="s">
        <v>7365</v>
      </c>
      <c r="N1055" s="27" t="s">
        <v>7863</v>
      </c>
      <c r="O1055" s="27" t="s">
        <v>497</v>
      </c>
      <c r="P1055" s="3">
        <v>41171</v>
      </c>
      <c r="Q1055" s="27" t="s">
        <v>497</v>
      </c>
      <c r="R1055" s="27" t="s">
        <v>11766</v>
      </c>
      <c r="S1055" s="27" t="s">
        <v>11767</v>
      </c>
      <c r="T1055" s="41" t="s">
        <v>4383</v>
      </c>
      <c r="U1055" t="s">
        <v>15406</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7366</v>
      </c>
      <c r="H1056" s="27" t="s">
        <v>9931</v>
      </c>
      <c r="I1056" s="3">
        <v>41204</v>
      </c>
      <c r="J1056" s="27" t="s">
        <v>7367</v>
      </c>
      <c r="K1056" s="27" t="s">
        <v>7368</v>
      </c>
      <c r="L1056" s="27" t="s">
        <v>7369</v>
      </c>
      <c r="M1056" s="27" t="s">
        <v>7370</v>
      </c>
      <c r="N1056" s="27" t="s">
        <v>9932</v>
      </c>
      <c r="O1056" s="27" t="s">
        <v>6024</v>
      </c>
      <c r="P1056" s="3">
        <v>41240</v>
      </c>
      <c r="Q1056" s="27" t="s">
        <v>497</v>
      </c>
      <c r="R1056" s="27" t="s">
        <v>11768</v>
      </c>
      <c r="S1056" s="27" t="s">
        <v>11769</v>
      </c>
      <c r="T1056" s="41" t="s">
        <v>4383</v>
      </c>
      <c r="U1056" t="s">
        <v>15531</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7991</v>
      </c>
      <c r="I1057" s="3">
        <v>41171</v>
      </c>
      <c r="J1057" s="27" t="s">
        <v>7362</v>
      </c>
      <c r="K1057" s="27" t="s">
        <v>7371</v>
      </c>
      <c r="L1057" s="27" t="s">
        <v>7364</v>
      </c>
      <c r="M1057" s="27" t="s">
        <v>7372</v>
      </c>
      <c r="N1057" s="27" t="s">
        <v>8043</v>
      </c>
      <c r="O1057" s="27" t="s">
        <v>5465</v>
      </c>
      <c r="P1057" s="3">
        <v>41172</v>
      </c>
      <c r="Q1057" s="27" t="s">
        <v>497</v>
      </c>
      <c r="R1057" s="27" t="s">
        <v>10955</v>
      </c>
      <c r="S1057" s="27" t="s">
        <v>11770</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7366</v>
      </c>
      <c r="H1058" s="27" t="s">
        <v>9933</v>
      </c>
      <c r="I1058" s="3">
        <v>41204</v>
      </c>
      <c r="J1058" s="27" t="s">
        <v>7373</v>
      </c>
      <c r="K1058" s="27" t="s">
        <v>7374</v>
      </c>
      <c r="L1058" s="27" t="s">
        <v>7369</v>
      </c>
      <c r="M1058" s="27" t="s">
        <v>7375</v>
      </c>
      <c r="N1058" s="27" t="s">
        <v>11771</v>
      </c>
      <c r="O1058" s="27" t="s">
        <v>7597</v>
      </c>
      <c r="P1058" s="3">
        <v>41242</v>
      </c>
      <c r="Q1058" s="27" t="s">
        <v>497</v>
      </c>
      <c r="R1058" s="27" t="s">
        <v>11772</v>
      </c>
      <c r="S1058" s="27" t="s">
        <v>11773</v>
      </c>
      <c r="T1058" s="41" t="s">
        <v>15383</v>
      </c>
      <c r="U1058" t="s">
        <v>15532</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13099</v>
      </c>
      <c r="I1059" s="3">
        <v>41197</v>
      </c>
      <c r="J1059" s="27" t="s">
        <v>7376</v>
      </c>
      <c r="K1059" s="27" t="s">
        <v>7377</v>
      </c>
      <c r="L1059" s="27" t="s">
        <v>4803</v>
      </c>
      <c r="M1059" s="27">
        <v>3535331777</v>
      </c>
      <c r="N1059" s="27" t="s">
        <v>13100</v>
      </c>
      <c r="O1059" s="27" t="s">
        <v>6701</v>
      </c>
      <c r="P1059" s="3">
        <v>41255</v>
      </c>
      <c r="Q1059" s="27" t="s">
        <v>497</v>
      </c>
      <c r="R1059" s="27" t="s">
        <v>13101</v>
      </c>
      <c r="S1059" s="27" t="s">
        <v>11774</v>
      </c>
      <c r="T1059" s="41" t="s">
        <v>15383</v>
      </c>
      <c r="U1059" s="41" t="s">
        <v>15623</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9094</v>
      </c>
      <c r="I1060" s="3">
        <v>41197</v>
      </c>
      <c r="J1060" s="27" t="s">
        <v>7379</v>
      </c>
      <c r="K1060" s="27" t="s">
        <v>7380</v>
      </c>
      <c r="L1060" s="27" t="s">
        <v>4803</v>
      </c>
      <c r="M1060" s="27" t="s">
        <v>7381</v>
      </c>
      <c r="N1060" s="27" t="s">
        <v>9347</v>
      </c>
      <c r="O1060" s="27" t="s">
        <v>2577</v>
      </c>
      <c r="P1060" s="3">
        <v>41208</v>
      </c>
      <c r="Q1060" s="27" t="s">
        <v>497</v>
      </c>
      <c r="R1060" s="27" t="s">
        <v>11775</v>
      </c>
      <c r="S1060" s="27" t="s">
        <v>11776</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7658</v>
      </c>
      <c r="I1061" s="3">
        <v>41164</v>
      </c>
      <c r="J1061" s="27" t="s">
        <v>7382</v>
      </c>
      <c r="K1061" s="27" t="s">
        <v>7383</v>
      </c>
      <c r="L1061" s="27" t="s">
        <v>4675</v>
      </c>
      <c r="M1061" s="27" t="s">
        <v>7384</v>
      </c>
      <c r="N1061" s="27" t="s">
        <v>7864</v>
      </c>
      <c r="O1061" s="27" t="s">
        <v>2577</v>
      </c>
      <c r="P1061" s="3">
        <v>41170</v>
      </c>
      <c r="Q1061" s="27" t="s">
        <v>497</v>
      </c>
      <c r="R1061" s="27" t="s">
        <v>11777</v>
      </c>
      <c r="S1061" s="27" t="s">
        <v>11778</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9017</v>
      </c>
      <c r="I1062" s="3">
        <v>41197</v>
      </c>
      <c r="J1062" s="27" t="s">
        <v>7385</v>
      </c>
      <c r="K1062" s="27" t="s">
        <v>7386</v>
      </c>
      <c r="L1062" s="27" t="s">
        <v>4803</v>
      </c>
      <c r="M1062" s="27" t="s">
        <v>7378</v>
      </c>
      <c r="N1062" s="27" t="s">
        <v>9018</v>
      </c>
      <c r="O1062" s="27" t="s">
        <v>5283</v>
      </c>
      <c r="P1062" s="3">
        <v>41201</v>
      </c>
      <c r="Q1062" s="27" t="s">
        <v>497</v>
      </c>
      <c r="R1062" s="27" t="s">
        <v>11779</v>
      </c>
      <c r="S1062" s="27" t="s">
        <v>11780</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9019</v>
      </c>
      <c r="I1063" s="3">
        <v>41197</v>
      </c>
      <c r="J1063" s="27" t="s">
        <v>7387</v>
      </c>
      <c r="K1063" s="27" t="s">
        <v>7388</v>
      </c>
      <c r="L1063" s="27" t="s">
        <v>4803</v>
      </c>
      <c r="M1063" s="27" t="s">
        <v>7389</v>
      </c>
      <c r="N1063" s="27" t="s">
        <v>9020</v>
      </c>
      <c r="O1063" s="27" t="s">
        <v>5283</v>
      </c>
      <c r="P1063" s="3">
        <v>41200</v>
      </c>
      <c r="Q1063" s="27" t="s">
        <v>497</v>
      </c>
      <c r="R1063" s="27" t="s">
        <v>11781</v>
      </c>
      <c r="S1063" s="27" t="s">
        <v>11782</v>
      </c>
      <c r="T1063" s="41" t="s">
        <v>4383</v>
      </c>
      <c r="U1063" t="s">
        <v>15576</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8868</v>
      </c>
      <c r="I1064" s="3">
        <v>41192</v>
      </c>
      <c r="J1064" s="27" t="s">
        <v>7390</v>
      </c>
      <c r="K1064" s="27" t="s">
        <v>7391</v>
      </c>
      <c r="L1064" s="27" t="s">
        <v>4803</v>
      </c>
      <c r="M1064" s="27" t="s">
        <v>7392</v>
      </c>
      <c r="N1064" s="27" t="s">
        <v>8869</v>
      </c>
      <c r="O1064" s="27" t="s">
        <v>8853</v>
      </c>
      <c r="P1064" s="3">
        <v>41193</v>
      </c>
      <c r="Q1064" s="27" t="s">
        <v>497</v>
      </c>
      <c r="R1064" s="27" t="s">
        <v>11783</v>
      </c>
      <c r="S1064" s="27" t="s">
        <v>11784</v>
      </c>
      <c r="T1064" s="41" t="s">
        <v>4383</v>
      </c>
      <c r="U1064" t="s">
        <v>15624</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12557</v>
      </c>
      <c r="I1065" s="3">
        <v>41204</v>
      </c>
      <c r="J1065" s="27" t="s">
        <v>7393</v>
      </c>
      <c r="K1065" s="27" t="s">
        <v>7394</v>
      </c>
      <c r="L1065" s="27" t="s">
        <v>4675</v>
      </c>
      <c r="M1065" s="27" t="s">
        <v>7395</v>
      </c>
      <c r="N1065" s="27" t="s">
        <v>12558</v>
      </c>
      <c r="O1065" s="27" t="s">
        <v>12392</v>
      </c>
      <c r="P1065" s="3">
        <v>41254</v>
      </c>
      <c r="Q1065" s="27" t="s">
        <v>497</v>
      </c>
      <c r="R1065" s="27" t="s">
        <v>12559</v>
      </c>
      <c r="S1065" s="27" t="s">
        <v>11785</v>
      </c>
      <c r="T1065" s="41" t="s">
        <v>15383</v>
      </c>
      <c r="U1065" t="s">
        <v>15493</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7396</v>
      </c>
      <c r="H1066" s="27" t="s">
        <v>9452</v>
      </c>
      <c r="I1066" s="3">
        <v>41204</v>
      </c>
      <c r="J1066" s="27" t="s">
        <v>7397</v>
      </c>
      <c r="K1066" s="27" t="s">
        <v>7398</v>
      </c>
      <c r="L1066" s="27" t="s">
        <v>7399</v>
      </c>
      <c r="M1066" s="27" t="s">
        <v>7400</v>
      </c>
      <c r="N1066" s="27" t="s">
        <v>9453</v>
      </c>
      <c r="O1066" s="27" t="s">
        <v>6640</v>
      </c>
      <c r="P1066" s="3">
        <v>41213</v>
      </c>
      <c r="Q1066" s="27" t="s">
        <v>497</v>
      </c>
      <c r="R1066" s="27" t="s">
        <v>11786</v>
      </c>
      <c r="S1066" s="27" t="s">
        <v>11787</v>
      </c>
      <c r="T1066" s="41" t="s">
        <v>4383</v>
      </c>
      <c r="U1066" t="s">
        <v>15394</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7401</v>
      </c>
      <c r="H1067" s="27" t="s">
        <v>9067</v>
      </c>
      <c r="I1067" s="3">
        <v>41197</v>
      </c>
      <c r="J1067" s="27" t="s">
        <v>7402</v>
      </c>
      <c r="K1067" s="27" t="s">
        <v>7403</v>
      </c>
      <c r="L1067" s="27" t="s">
        <v>7404</v>
      </c>
      <c r="M1067" s="27" t="s">
        <v>7405</v>
      </c>
      <c r="N1067" s="27" t="s">
        <v>9068</v>
      </c>
      <c r="O1067" s="27" t="s">
        <v>5666</v>
      </c>
      <c r="P1067" s="3">
        <v>41205</v>
      </c>
      <c r="Q1067" s="27" t="s">
        <v>497</v>
      </c>
      <c r="R1067" s="27" t="s">
        <v>11788</v>
      </c>
      <c r="S1067" s="27" t="s">
        <v>11789</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7396</v>
      </c>
      <c r="H1068" s="27" t="s">
        <v>9454</v>
      </c>
      <c r="I1068" s="3">
        <v>41204</v>
      </c>
      <c r="J1068" s="27" t="s">
        <v>7406</v>
      </c>
      <c r="K1068" s="27" t="s">
        <v>7407</v>
      </c>
      <c r="L1068" s="27" t="s">
        <v>7408</v>
      </c>
      <c r="M1068" s="27" t="s">
        <v>7409</v>
      </c>
      <c r="N1068" s="27" t="s">
        <v>9455</v>
      </c>
      <c r="O1068" s="27" t="s">
        <v>5666</v>
      </c>
      <c r="P1068" s="3">
        <v>41218</v>
      </c>
      <c r="Q1068" s="27" t="s">
        <v>497</v>
      </c>
      <c r="R1068" s="27" t="s">
        <v>11790</v>
      </c>
      <c r="S1068" s="27" t="s">
        <v>11791</v>
      </c>
      <c r="T1068" s="41" t="s">
        <v>15383</v>
      </c>
      <c r="U1068" t="s">
        <v>15443</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7396</v>
      </c>
      <c r="H1069" s="27" t="s">
        <v>9397</v>
      </c>
      <c r="I1069" s="3">
        <v>41204</v>
      </c>
      <c r="J1069" s="27" t="s">
        <v>7410</v>
      </c>
      <c r="K1069" s="27" t="s">
        <v>7411</v>
      </c>
      <c r="L1069" s="27" t="s">
        <v>7399</v>
      </c>
      <c r="M1069" s="27" t="s">
        <v>7412</v>
      </c>
      <c r="N1069" s="27" t="s">
        <v>9398</v>
      </c>
      <c r="O1069" s="27" t="s">
        <v>6701</v>
      </c>
      <c r="P1069" s="3">
        <v>41213</v>
      </c>
      <c r="Q1069" s="27" t="s">
        <v>497</v>
      </c>
      <c r="R1069" s="27" t="s">
        <v>11792</v>
      </c>
      <c r="S1069" s="27" t="s">
        <v>11793</v>
      </c>
      <c r="T1069" s="41" t="s">
        <v>4383</v>
      </c>
      <c r="U1069" t="s">
        <v>15392</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9783</v>
      </c>
      <c r="I1070" s="3">
        <v>41197</v>
      </c>
      <c r="J1070" s="27" t="s">
        <v>7413</v>
      </c>
      <c r="K1070" s="27" t="s">
        <v>7414</v>
      </c>
      <c r="L1070" s="27" t="s">
        <v>5013</v>
      </c>
      <c r="M1070" s="27" t="s">
        <v>7415</v>
      </c>
      <c r="N1070" s="27" t="s">
        <v>9784</v>
      </c>
      <c r="O1070" s="27" t="s">
        <v>5666</v>
      </c>
      <c r="P1070" s="3">
        <v>41233</v>
      </c>
      <c r="Q1070" s="27" t="s">
        <v>497</v>
      </c>
      <c r="R1070" s="27" t="s">
        <v>11794</v>
      </c>
      <c r="S1070" s="27" t="s">
        <v>11795</v>
      </c>
      <c r="T1070" s="41" t="s">
        <v>15383</v>
      </c>
      <c r="U1070" t="s">
        <v>15493</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7423</v>
      </c>
      <c r="H1071" s="27" t="s">
        <v>12560</v>
      </c>
      <c r="I1071" s="3">
        <v>41204</v>
      </c>
      <c r="J1071" s="27" t="s">
        <v>7417</v>
      </c>
      <c r="K1071" s="27" t="s">
        <v>12561</v>
      </c>
      <c r="L1071" s="27" t="s">
        <v>7418</v>
      </c>
      <c r="M1071" s="27" t="s">
        <v>7419</v>
      </c>
      <c r="N1071" s="27" t="s">
        <v>497</v>
      </c>
      <c r="O1071" s="27" t="s">
        <v>497</v>
      </c>
      <c r="P1071" s="27" t="s">
        <v>497</v>
      </c>
      <c r="Q1071" s="27" t="s">
        <v>16042</v>
      </c>
      <c r="R1071" s="27" t="s">
        <v>12562</v>
      </c>
      <c r="S1071" s="27" t="s">
        <v>11796</v>
      </c>
      <c r="T1071" s="41" t="s">
        <v>15383</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7396</v>
      </c>
      <c r="H1072" s="27" t="s">
        <v>9456</v>
      </c>
      <c r="I1072" s="3">
        <v>41204</v>
      </c>
      <c r="J1072" s="27" t="s">
        <v>7420</v>
      </c>
      <c r="K1072" s="27" t="s">
        <v>7421</v>
      </c>
      <c r="L1072" s="27" t="s">
        <v>7399</v>
      </c>
      <c r="M1072" s="27" t="s">
        <v>7422</v>
      </c>
      <c r="N1072" s="27" t="s">
        <v>9457</v>
      </c>
      <c r="O1072" s="27" t="s">
        <v>6640</v>
      </c>
      <c r="P1072" s="3">
        <v>41213</v>
      </c>
      <c r="Q1072" s="27" t="s">
        <v>497</v>
      </c>
      <c r="R1072" s="27" t="s">
        <v>11797</v>
      </c>
      <c r="S1072" s="27" t="s">
        <v>11798</v>
      </c>
      <c r="T1072" s="41" t="s">
        <v>4383</v>
      </c>
      <c r="U1072" t="s">
        <v>15392</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7423</v>
      </c>
      <c r="H1073" s="27" t="s">
        <v>9785</v>
      </c>
      <c r="I1073" s="3">
        <v>41204</v>
      </c>
      <c r="J1073" s="27" t="s">
        <v>7424</v>
      </c>
      <c r="K1073" s="27" t="s">
        <v>7425</v>
      </c>
      <c r="L1073" s="27" t="s">
        <v>7418</v>
      </c>
      <c r="M1073" s="27" t="s">
        <v>7426</v>
      </c>
      <c r="N1073" s="27" t="s">
        <v>9786</v>
      </c>
      <c r="O1073" s="27" t="s">
        <v>5692</v>
      </c>
      <c r="P1073" s="3">
        <v>41233</v>
      </c>
      <c r="Q1073" s="27" t="s">
        <v>497</v>
      </c>
      <c r="R1073" s="27" t="s">
        <v>11799</v>
      </c>
      <c r="S1073" s="27" t="s">
        <v>11800</v>
      </c>
      <c r="T1073" s="41" t="s">
        <v>4383</v>
      </c>
      <c r="U1073" t="s">
        <v>15625</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7396</v>
      </c>
      <c r="H1074" s="27" t="s">
        <v>9399</v>
      </c>
      <c r="I1074" s="3">
        <v>41204</v>
      </c>
      <c r="J1074" s="27" t="s">
        <v>7427</v>
      </c>
      <c r="K1074" s="27" t="s">
        <v>15781</v>
      </c>
      <c r="L1074" s="27" t="s">
        <v>7399</v>
      </c>
      <c r="M1074" s="27" t="s">
        <v>7428</v>
      </c>
      <c r="N1074" s="27" t="s">
        <v>9400</v>
      </c>
      <c r="O1074" s="27" t="s">
        <v>6640</v>
      </c>
      <c r="P1074" s="3">
        <v>41213</v>
      </c>
      <c r="Q1074" s="27" t="s">
        <v>9642</v>
      </c>
      <c r="R1074" s="27" t="s">
        <v>11801</v>
      </c>
      <c r="S1074" s="27" t="s">
        <v>11802</v>
      </c>
      <c r="T1074" t="s">
        <v>4383</v>
      </c>
      <c r="U1074" t="s">
        <v>15523</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7396</v>
      </c>
      <c r="H1075" s="27" t="s">
        <v>9401</v>
      </c>
      <c r="I1075" s="3">
        <v>41204</v>
      </c>
      <c r="J1075" s="27" t="s">
        <v>7429</v>
      </c>
      <c r="K1075" s="27" t="s">
        <v>7430</v>
      </c>
      <c r="L1075" s="27" t="s">
        <v>7399</v>
      </c>
      <c r="M1075" s="27" t="s">
        <v>7431</v>
      </c>
      <c r="N1075" s="27" t="s">
        <v>9402</v>
      </c>
      <c r="O1075" s="27" t="s">
        <v>6640</v>
      </c>
      <c r="P1075" s="3">
        <v>41212</v>
      </c>
      <c r="Q1075" s="27" t="s">
        <v>497</v>
      </c>
      <c r="R1075" s="27" t="s">
        <v>11803</v>
      </c>
      <c r="S1075" s="27" t="s">
        <v>11804</v>
      </c>
      <c r="T1075" s="41" t="s">
        <v>4383</v>
      </c>
      <c r="U1075" t="s">
        <v>15523</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7432</v>
      </c>
      <c r="H1076" s="27" t="s">
        <v>12563</v>
      </c>
      <c r="I1076" s="3">
        <v>41197</v>
      </c>
      <c r="J1076" s="27" t="s">
        <v>7433</v>
      </c>
      <c r="K1076" s="27" t="s">
        <v>7434</v>
      </c>
      <c r="L1076" s="27" t="s">
        <v>7435</v>
      </c>
      <c r="M1076" s="27" t="s">
        <v>7436</v>
      </c>
      <c r="N1076" s="27" t="s">
        <v>12564</v>
      </c>
      <c r="O1076" s="27" t="s">
        <v>6640</v>
      </c>
      <c r="P1076" s="3">
        <v>41250</v>
      </c>
      <c r="Q1076" s="27" t="s">
        <v>497</v>
      </c>
      <c r="R1076" s="27" t="s">
        <v>12565</v>
      </c>
      <c r="S1076" s="27" t="s">
        <v>11805</v>
      </c>
      <c r="T1076" s="41" t="s">
        <v>4383</v>
      </c>
      <c r="U1076" t="s">
        <v>15509</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7437</v>
      </c>
      <c r="H1077" s="27" t="s">
        <v>12566</v>
      </c>
      <c r="I1077" s="3">
        <v>41197</v>
      </c>
      <c r="J1077" s="27" t="s">
        <v>7438</v>
      </c>
      <c r="K1077" s="27" t="s">
        <v>7439</v>
      </c>
      <c r="L1077" s="27" t="s">
        <v>7440</v>
      </c>
      <c r="M1077" s="27" t="s">
        <v>7441</v>
      </c>
      <c r="N1077" s="27" t="s">
        <v>12567</v>
      </c>
      <c r="O1077" s="27" t="s">
        <v>7809</v>
      </c>
      <c r="P1077" s="3">
        <v>41254</v>
      </c>
      <c r="Q1077" s="27" t="s">
        <v>497</v>
      </c>
      <c r="R1077" s="27" t="s">
        <v>12568</v>
      </c>
      <c r="S1077" s="27" t="s">
        <v>11806</v>
      </c>
      <c r="T1077" s="41" t="s">
        <v>15383</v>
      </c>
      <c r="U1077" t="s">
        <v>15587</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7432</v>
      </c>
      <c r="H1078" s="27" t="s">
        <v>12418</v>
      </c>
      <c r="I1078" s="3">
        <v>41197</v>
      </c>
      <c r="J1078" s="27" t="s">
        <v>7442</v>
      </c>
      <c r="K1078" s="27" t="s">
        <v>7443</v>
      </c>
      <c r="L1078" s="27" t="s">
        <v>7435</v>
      </c>
      <c r="M1078" s="27" t="s">
        <v>7444</v>
      </c>
      <c r="N1078" s="27" t="s">
        <v>12569</v>
      </c>
      <c r="O1078" s="27" t="s">
        <v>6640</v>
      </c>
      <c r="P1078" s="3">
        <v>41249</v>
      </c>
      <c r="Q1078" s="27" t="s">
        <v>497</v>
      </c>
      <c r="R1078" s="27" t="s">
        <v>12419</v>
      </c>
      <c r="S1078" s="27" t="s">
        <v>11807</v>
      </c>
      <c r="T1078" s="41" t="s">
        <v>15383</v>
      </c>
      <c r="U1078" t="s">
        <v>15475</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7396</v>
      </c>
      <c r="H1079" s="27" t="s">
        <v>9403</v>
      </c>
      <c r="I1079" s="3">
        <v>41204</v>
      </c>
      <c r="J1079" s="27" t="s">
        <v>7445</v>
      </c>
      <c r="K1079" s="27" t="s">
        <v>7446</v>
      </c>
      <c r="L1079" s="27" t="s">
        <v>7399</v>
      </c>
      <c r="M1079" s="27" t="s">
        <v>7447</v>
      </c>
      <c r="N1079" s="27" t="s">
        <v>9404</v>
      </c>
      <c r="O1079" s="27" t="s">
        <v>6640</v>
      </c>
      <c r="P1079" s="3">
        <v>41211</v>
      </c>
      <c r="Q1079" s="27" t="s">
        <v>497</v>
      </c>
      <c r="R1079" s="27" t="s">
        <v>11808</v>
      </c>
      <c r="S1079" s="27" t="s">
        <v>11809</v>
      </c>
      <c r="T1079" s="41" t="s">
        <v>4383</v>
      </c>
      <c r="U1079" t="s">
        <v>15523</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7437</v>
      </c>
      <c r="H1080" s="27" t="s">
        <v>12570</v>
      </c>
      <c r="I1080" s="3">
        <v>41197</v>
      </c>
      <c r="J1080" s="27" t="s">
        <v>7448</v>
      </c>
      <c r="K1080" s="27" t="s">
        <v>7449</v>
      </c>
      <c r="L1080" s="27" t="s">
        <v>7440</v>
      </c>
      <c r="M1080" s="27" t="s">
        <v>7450</v>
      </c>
      <c r="N1080" s="27" t="s">
        <v>13102</v>
      </c>
      <c r="O1080" s="27" t="s">
        <v>7809</v>
      </c>
      <c r="P1080" s="3">
        <v>41255</v>
      </c>
      <c r="Q1080" s="27" t="s">
        <v>497</v>
      </c>
      <c r="R1080" s="27" t="s">
        <v>12571</v>
      </c>
      <c r="S1080" s="27" t="s">
        <v>11810</v>
      </c>
      <c r="T1080" s="41" t="s">
        <v>15383</v>
      </c>
      <c r="U1080" t="s">
        <v>15475</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5828</v>
      </c>
      <c r="H1081" s="27" t="s">
        <v>12572</v>
      </c>
      <c r="I1081" s="3">
        <v>41236</v>
      </c>
      <c r="J1081" s="27" t="s">
        <v>7451</v>
      </c>
      <c r="K1081" s="27" t="s">
        <v>9643</v>
      </c>
      <c r="L1081" s="27" t="s">
        <v>4972</v>
      </c>
      <c r="M1081" s="27" t="s">
        <v>9348</v>
      </c>
      <c r="N1081" s="27" t="s">
        <v>12573</v>
      </c>
      <c r="O1081" s="27" t="s">
        <v>683</v>
      </c>
      <c r="P1081" s="3">
        <v>41254</v>
      </c>
      <c r="Q1081" s="41" t="s">
        <v>9644</v>
      </c>
      <c r="R1081" s="27" t="s">
        <v>12574</v>
      </c>
      <c r="S1081" s="27" t="s">
        <v>11811</v>
      </c>
      <c r="T1081" t="s">
        <v>15383</v>
      </c>
      <c r="U1081" t="s">
        <v>15468</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5828</v>
      </c>
      <c r="H1082" s="27" t="s">
        <v>12575</v>
      </c>
      <c r="I1082" s="3">
        <v>41236</v>
      </c>
      <c r="J1082" s="27" t="s">
        <v>7452</v>
      </c>
      <c r="K1082" s="27" t="s">
        <v>9349</v>
      </c>
      <c r="L1082" s="27" t="s">
        <v>4972</v>
      </c>
      <c r="M1082" s="27" t="s">
        <v>9350</v>
      </c>
      <c r="N1082" s="27" t="s">
        <v>13103</v>
      </c>
      <c r="O1082" s="27" t="s">
        <v>1456</v>
      </c>
      <c r="P1082" s="3">
        <v>41255</v>
      </c>
      <c r="Q1082" s="41" t="s">
        <v>9351</v>
      </c>
      <c r="R1082" s="27" t="s">
        <v>12576</v>
      </c>
      <c r="S1082" s="27" t="s">
        <v>11812</v>
      </c>
      <c r="T1082" t="s">
        <v>4383</v>
      </c>
      <c r="U1082" t="s">
        <v>15426</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7453</v>
      </c>
      <c r="H1083" s="27" t="s">
        <v>12420</v>
      </c>
      <c r="I1083" s="3">
        <v>41248</v>
      </c>
      <c r="J1083" s="27" t="s">
        <v>7454</v>
      </c>
      <c r="K1083" s="27" t="s">
        <v>7455</v>
      </c>
      <c r="L1083" s="27" t="s">
        <v>7456</v>
      </c>
      <c r="M1083" s="27" t="s">
        <v>7457</v>
      </c>
      <c r="N1083" s="27" t="s">
        <v>14085</v>
      </c>
      <c r="O1083" s="27" t="s">
        <v>4090</v>
      </c>
      <c r="P1083" s="3">
        <v>41276</v>
      </c>
      <c r="Q1083" s="27" t="s">
        <v>497</v>
      </c>
      <c r="R1083" s="27" t="s">
        <v>12421</v>
      </c>
      <c r="S1083" s="27" t="s">
        <v>11813</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7437</v>
      </c>
      <c r="H1084" s="27" t="s">
        <v>12577</v>
      </c>
      <c r="I1084" s="3">
        <v>41197</v>
      </c>
      <c r="J1084" s="27" t="s">
        <v>7448</v>
      </c>
      <c r="K1084" s="27" t="s">
        <v>7458</v>
      </c>
      <c r="L1084" s="27" t="s">
        <v>7440</v>
      </c>
      <c r="M1084" s="27" t="s">
        <v>7450</v>
      </c>
      <c r="N1084" s="27" t="s">
        <v>13104</v>
      </c>
      <c r="O1084" s="27" t="s">
        <v>7806</v>
      </c>
      <c r="P1084" s="3">
        <v>41256</v>
      </c>
      <c r="Q1084" s="27" t="s">
        <v>497</v>
      </c>
      <c r="R1084" s="27" t="s">
        <v>12578</v>
      </c>
      <c r="S1084" s="27" t="s">
        <v>11814</v>
      </c>
      <c r="T1084" s="41" t="s">
        <v>4383</v>
      </c>
      <c r="U1084" t="s">
        <v>15576</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7453</v>
      </c>
      <c r="H1085" s="27" t="s">
        <v>13105</v>
      </c>
      <c r="I1085" s="3">
        <v>41256</v>
      </c>
      <c r="J1085" s="27" t="s">
        <v>7454</v>
      </c>
      <c r="K1085" s="27" t="s">
        <v>12327</v>
      </c>
      <c r="L1085" s="27" t="s">
        <v>7456</v>
      </c>
      <c r="M1085" s="27" t="s">
        <v>7457</v>
      </c>
      <c r="N1085" s="27" t="s">
        <v>13106</v>
      </c>
      <c r="O1085" s="27" t="s">
        <v>4107</v>
      </c>
      <c r="P1085" s="3">
        <v>41256</v>
      </c>
      <c r="Q1085" s="27" t="s">
        <v>497</v>
      </c>
      <c r="R1085" s="27" t="s">
        <v>13107</v>
      </c>
      <c r="S1085" s="27" t="s">
        <v>13108</v>
      </c>
      <c r="T1085" s="41" t="s">
        <v>15383</v>
      </c>
      <c r="U1085" s="41" t="s">
        <v>15572</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7453</v>
      </c>
      <c r="H1086" s="27" t="s">
        <v>12328</v>
      </c>
      <c r="I1086" s="3">
        <v>41247</v>
      </c>
      <c r="J1086" s="27" t="s">
        <v>7454</v>
      </c>
      <c r="K1086" s="27" t="s">
        <v>7459</v>
      </c>
      <c r="L1086" s="27" t="s">
        <v>7456</v>
      </c>
      <c r="M1086" s="27" t="s">
        <v>7457</v>
      </c>
      <c r="N1086" s="27" t="s">
        <v>12329</v>
      </c>
      <c r="O1086" s="27" t="s">
        <v>4090</v>
      </c>
      <c r="P1086" s="3">
        <v>41247</v>
      </c>
      <c r="Q1086" s="27" t="s">
        <v>497</v>
      </c>
      <c r="R1086" s="27" t="s">
        <v>12330</v>
      </c>
      <c r="S1086" s="27" t="s">
        <v>11815</v>
      </c>
      <c r="T1086" s="41" t="s">
        <v>4383</v>
      </c>
      <c r="U1086" t="s">
        <v>15626</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7437</v>
      </c>
      <c r="H1087" s="27" t="s">
        <v>12579</v>
      </c>
      <c r="I1087" s="3">
        <v>41197</v>
      </c>
      <c r="J1087" s="27" t="s">
        <v>7460</v>
      </c>
      <c r="K1087" s="27" t="s">
        <v>7461</v>
      </c>
      <c r="L1087" s="27" t="s">
        <v>7440</v>
      </c>
      <c r="M1087" s="27" t="s">
        <v>7450</v>
      </c>
      <c r="N1087" s="27" t="s">
        <v>13109</v>
      </c>
      <c r="O1087" s="27" t="s">
        <v>7809</v>
      </c>
      <c r="P1087" s="3">
        <v>41255</v>
      </c>
      <c r="Q1087" s="27" t="s">
        <v>497</v>
      </c>
      <c r="R1087" s="27" t="s">
        <v>12580</v>
      </c>
      <c r="S1087" s="27" t="s">
        <v>11816</v>
      </c>
      <c r="T1087" s="41" t="s">
        <v>15383</v>
      </c>
      <c r="U1087" t="s">
        <v>15402</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7437</v>
      </c>
      <c r="H1088" s="27" t="s">
        <v>12581</v>
      </c>
      <c r="I1088" s="3">
        <v>41197</v>
      </c>
      <c r="J1088" s="27" t="s">
        <v>7462</v>
      </c>
      <c r="K1088" s="27" t="s">
        <v>7463</v>
      </c>
      <c r="L1088" s="27" t="s">
        <v>7440</v>
      </c>
      <c r="M1088" s="27" t="s">
        <v>7450</v>
      </c>
      <c r="N1088" s="27" t="s">
        <v>13110</v>
      </c>
      <c r="O1088" s="27" t="s">
        <v>7806</v>
      </c>
      <c r="P1088" s="3">
        <v>41255</v>
      </c>
      <c r="Q1088" s="27" t="s">
        <v>497</v>
      </c>
      <c r="R1088" s="27" t="s">
        <v>12582</v>
      </c>
      <c r="S1088" s="27" t="s">
        <v>11817</v>
      </c>
      <c r="T1088" s="41" t="s">
        <v>4383</v>
      </c>
      <c r="U1088" t="s">
        <v>15627</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7437</v>
      </c>
      <c r="H1089" s="27" t="s">
        <v>12583</v>
      </c>
      <c r="I1089" s="3">
        <v>41213</v>
      </c>
      <c r="J1089" s="27" t="s">
        <v>7464</v>
      </c>
      <c r="K1089" s="27" t="s">
        <v>9037</v>
      </c>
      <c r="L1089" s="27" t="s">
        <v>7440</v>
      </c>
      <c r="M1089" s="27" t="s">
        <v>7465</v>
      </c>
      <c r="N1089" s="27" t="s">
        <v>13111</v>
      </c>
      <c r="O1089" s="27" t="s">
        <v>7809</v>
      </c>
      <c r="P1089" s="3">
        <v>41256</v>
      </c>
      <c r="Q1089" s="41" t="s">
        <v>9038</v>
      </c>
      <c r="R1089" s="27" t="s">
        <v>12584</v>
      </c>
      <c r="S1089" s="27" t="s">
        <v>11818</v>
      </c>
      <c r="T1089" t="s">
        <v>4383</v>
      </c>
      <c r="U1089" t="s">
        <v>15523</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7437</v>
      </c>
      <c r="H1090" s="27" t="s">
        <v>12585</v>
      </c>
      <c r="I1090" s="3">
        <v>41197</v>
      </c>
      <c r="J1090" s="27" t="s">
        <v>7466</v>
      </c>
      <c r="K1090" s="27" t="s">
        <v>7467</v>
      </c>
      <c r="L1090" s="27" t="s">
        <v>7440</v>
      </c>
      <c r="M1090" s="27" t="s">
        <v>7468</v>
      </c>
      <c r="N1090" s="27" t="s">
        <v>13253</v>
      </c>
      <c r="O1090" s="27" t="s">
        <v>7809</v>
      </c>
      <c r="P1090" s="3">
        <v>41256</v>
      </c>
      <c r="Q1090" s="27" t="s">
        <v>497</v>
      </c>
      <c r="R1090" s="27" t="s">
        <v>12586</v>
      </c>
      <c r="S1090" s="27" t="s">
        <v>12587</v>
      </c>
      <c r="T1090" s="41" t="s">
        <v>4383</v>
      </c>
      <c r="U1090" t="s">
        <v>15628</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7437</v>
      </c>
      <c r="H1091" s="27" t="s">
        <v>12588</v>
      </c>
      <c r="I1091" s="3">
        <v>41197</v>
      </c>
      <c r="J1091" s="27" t="s">
        <v>7469</v>
      </c>
      <c r="K1091" s="27" t="s">
        <v>7470</v>
      </c>
      <c r="L1091" s="27" t="s">
        <v>7440</v>
      </c>
      <c r="M1091" s="27" t="s">
        <v>7471</v>
      </c>
      <c r="N1091" s="27" t="s">
        <v>12589</v>
      </c>
      <c r="O1091" s="27" t="s">
        <v>7806</v>
      </c>
      <c r="P1091" s="3">
        <v>41253</v>
      </c>
      <c r="Q1091" s="27" t="s">
        <v>497</v>
      </c>
      <c r="R1091" s="27" t="s">
        <v>12590</v>
      </c>
      <c r="S1091" s="27" t="s">
        <v>11819</v>
      </c>
      <c r="T1091" s="41" t="s">
        <v>15383</v>
      </c>
      <c r="U1091" t="s">
        <v>15518</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7472</v>
      </c>
      <c r="K1092" s="27" t="s">
        <v>7473</v>
      </c>
      <c r="L1092" s="27" t="s">
        <v>5042</v>
      </c>
      <c r="M1092" s="27" t="s">
        <v>7474</v>
      </c>
      <c r="N1092" s="27" t="s">
        <v>497</v>
      </c>
      <c r="O1092" s="27" t="s">
        <v>497</v>
      </c>
      <c r="P1092" s="27" t="s">
        <v>497</v>
      </c>
      <c r="Q1092" s="27" t="s">
        <v>14143</v>
      </c>
      <c r="R1092" s="27" t="s">
        <v>497</v>
      </c>
      <c r="S1092" s="27" t="s">
        <v>11820</v>
      </c>
      <c r="T1092" s="41" t="s">
        <v>15383</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14086</v>
      </c>
      <c r="I1093" s="3">
        <v>41251</v>
      </c>
      <c r="J1093" s="27" t="s">
        <v>7475</v>
      </c>
      <c r="K1093" s="27" t="s">
        <v>7476</v>
      </c>
      <c r="L1093" s="27" t="s">
        <v>5042</v>
      </c>
      <c r="M1093" s="27" t="s">
        <v>7477</v>
      </c>
      <c r="N1093" s="27" t="s">
        <v>14087</v>
      </c>
      <c r="O1093" s="27" t="s">
        <v>14062</v>
      </c>
      <c r="P1093" s="3">
        <v>41277</v>
      </c>
      <c r="Q1093" s="27" t="s">
        <v>497</v>
      </c>
      <c r="R1093" s="27" t="s">
        <v>14088</v>
      </c>
      <c r="S1093" s="27" t="s">
        <v>11821</v>
      </c>
      <c r="T1093" s="41" t="s">
        <v>4383</v>
      </c>
      <c r="U1093" s="41" t="s">
        <v>15457</v>
      </c>
      <c r="V1093" s="3">
        <v>20</v>
      </c>
      <c r="W1093">
        <v>54</v>
      </c>
      <c r="X1093">
        <v>55</v>
      </c>
      <c r="Y1093">
        <v>42</v>
      </c>
      <c r="Z1093">
        <v>50</v>
      </c>
      <c r="AA1093">
        <v>10</v>
      </c>
    </row>
    <row r="1094" spans="1:27" ht="18" customHeight="1">
      <c r="A1094" s="27" t="s">
        <v>8935</v>
      </c>
      <c r="B1094" s="27">
        <v>4347</v>
      </c>
      <c r="C1094" s="3">
        <v>41157</v>
      </c>
      <c r="D1094" s="3">
        <v>41202</v>
      </c>
      <c r="E1094" s="27" t="s">
        <v>1440</v>
      </c>
      <c r="F1094" s="27" t="s">
        <v>1432</v>
      </c>
      <c r="G1094" s="27" t="s">
        <v>3659</v>
      </c>
      <c r="H1094" s="27" t="s">
        <v>497</v>
      </c>
      <c r="I1094" s="27" t="s">
        <v>497</v>
      </c>
      <c r="J1094" s="27" t="s">
        <v>7478</v>
      </c>
      <c r="K1094" s="27" t="s">
        <v>7479</v>
      </c>
      <c r="L1094" s="27" t="s">
        <v>5042</v>
      </c>
      <c r="M1094" s="27" t="s">
        <v>7480</v>
      </c>
      <c r="N1094" s="27" t="s">
        <v>497</v>
      </c>
      <c r="O1094" s="27" t="s">
        <v>497</v>
      </c>
      <c r="P1094" s="27" t="s">
        <v>497</v>
      </c>
      <c r="Q1094" s="27" t="s">
        <v>8887</v>
      </c>
      <c r="R1094" s="27" t="s">
        <v>497</v>
      </c>
      <c r="S1094" s="27" t="s">
        <v>11822</v>
      </c>
      <c r="T1094" t="s">
        <v>15383</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7481</v>
      </c>
      <c r="H1095" s="27" t="s">
        <v>12422</v>
      </c>
      <c r="I1095" s="3">
        <v>41247</v>
      </c>
      <c r="J1095" s="27" t="s">
        <v>7482</v>
      </c>
      <c r="K1095" s="27" t="s">
        <v>7483</v>
      </c>
      <c r="L1095" s="27" t="s">
        <v>7484</v>
      </c>
      <c r="M1095" s="27" t="s">
        <v>7485</v>
      </c>
      <c r="N1095" s="27" t="s">
        <v>12423</v>
      </c>
      <c r="O1095" s="27" t="s">
        <v>4980</v>
      </c>
      <c r="P1095" s="3">
        <v>41249</v>
      </c>
      <c r="Q1095" s="27" t="s">
        <v>497</v>
      </c>
      <c r="R1095" s="27" t="s">
        <v>12424</v>
      </c>
      <c r="S1095" s="27" t="s">
        <v>11823</v>
      </c>
      <c r="T1095" s="41" t="s">
        <v>4383</v>
      </c>
      <c r="U1095" t="s">
        <v>15629</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7481</v>
      </c>
      <c r="H1096" s="27" t="s">
        <v>12331</v>
      </c>
      <c r="I1096" s="3">
        <v>41247</v>
      </c>
      <c r="J1096" s="27" t="s">
        <v>7486</v>
      </c>
      <c r="K1096" s="27" t="s">
        <v>7487</v>
      </c>
      <c r="L1096" s="27" t="s">
        <v>7488</v>
      </c>
      <c r="M1096" s="27" t="s">
        <v>7489</v>
      </c>
      <c r="N1096" s="27" t="s">
        <v>12425</v>
      </c>
      <c r="O1096" s="27" t="s">
        <v>5465</v>
      </c>
      <c r="P1096" s="3">
        <v>41248</v>
      </c>
      <c r="Q1096" s="27" t="s">
        <v>497</v>
      </c>
      <c r="R1096" s="27" t="s">
        <v>12332</v>
      </c>
      <c r="S1096" s="27" t="s">
        <v>11824</v>
      </c>
      <c r="T1096" s="41" t="s">
        <v>4383</v>
      </c>
      <c r="U1096" t="s">
        <v>15544</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7357</v>
      </c>
      <c r="H1097" s="27" t="s">
        <v>13112</v>
      </c>
      <c r="I1097" s="3">
        <v>41197</v>
      </c>
      <c r="J1097" s="27" t="s">
        <v>7490</v>
      </c>
      <c r="K1097" s="27" t="s">
        <v>7491</v>
      </c>
      <c r="L1097" s="27" t="s">
        <v>7360</v>
      </c>
      <c r="M1097" s="27" t="s">
        <v>7492</v>
      </c>
      <c r="N1097" s="27" t="s">
        <v>13254</v>
      </c>
      <c r="O1097" s="27" t="s">
        <v>6024</v>
      </c>
      <c r="P1097" s="3">
        <v>41256</v>
      </c>
      <c r="Q1097" s="27" t="s">
        <v>497</v>
      </c>
      <c r="R1097" s="27" t="s">
        <v>13113</v>
      </c>
      <c r="S1097" s="27" t="s">
        <v>11825</v>
      </c>
      <c r="T1097" s="41" t="s">
        <v>4383</v>
      </c>
      <c r="U1097" s="41" t="s">
        <v>15426</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7432</v>
      </c>
      <c r="H1098" s="27" t="s">
        <v>12426</v>
      </c>
      <c r="I1098" s="3">
        <v>41197</v>
      </c>
      <c r="J1098" s="27" t="s">
        <v>7493</v>
      </c>
      <c r="K1098" s="27" t="s">
        <v>7494</v>
      </c>
      <c r="L1098" s="27" t="s">
        <v>7435</v>
      </c>
      <c r="M1098" s="27" t="s">
        <v>7495</v>
      </c>
      <c r="N1098" s="27" t="s">
        <v>12427</v>
      </c>
      <c r="O1098" s="27" t="s">
        <v>5692</v>
      </c>
      <c r="P1098" s="3">
        <v>41248</v>
      </c>
      <c r="Q1098" s="27" t="s">
        <v>497</v>
      </c>
      <c r="R1098" s="27" t="s">
        <v>12428</v>
      </c>
      <c r="S1098" s="27" t="s">
        <v>11826</v>
      </c>
      <c r="T1098" s="41" t="s">
        <v>4383</v>
      </c>
      <c r="U1098" t="s">
        <v>15630</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7432</v>
      </c>
      <c r="H1099" s="27" t="s">
        <v>12429</v>
      </c>
      <c r="I1099" s="3">
        <v>41197</v>
      </c>
      <c r="J1099" s="27" t="s">
        <v>7496</v>
      </c>
      <c r="K1099" s="27" t="s">
        <v>7497</v>
      </c>
      <c r="L1099" s="27" t="s">
        <v>7435</v>
      </c>
      <c r="M1099" s="27" t="s">
        <v>7498</v>
      </c>
      <c r="N1099" s="27" t="s">
        <v>12430</v>
      </c>
      <c r="O1099" s="27" t="s">
        <v>5692</v>
      </c>
      <c r="P1099" s="3">
        <v>41248</v>
      </c>
      <c r="Q1099" s="27" t="s">
        <v>497</v>
      </c>
      <c r="R1099" s="27" t="s">
        <v>12431</v>
      </c>
      <c r="S1099" s="27" t="s">
        <v>11827</v>
      </c>
      <c r="T1099" s="41" t="s">
        <v>4383</v>
      </c>
      <c r="U1099" t="s">
        <v>15630</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7432</v>
      </c>
      <c r="H1100" s="27" t="s">
        <v>12432</v>
      </c>
      <c r="I1100" s="3">
        <v>41197</v>
      </c>
      <c r="J1100" s="27" t="s">
        <v>7499</v>
      </c>
      <c r="K1100" s="27" t="s">
        <v>7500</v>
      </c>
      <c r="L1100" s="27" t="s">
        <v>7435</v>
      </c>
      <c r="M1100" s="27" t="s">
        <v>7501</v>
      </c>
      <c r="N1100" s="27" t="s">
        <v>12433</v>
      </c>
      <c r="O1100" s="27" t="s">
        <v>6640</v>
      </c>
      <c r="P1100" s="3">
        <v>41249</v>
      </c>
      <c r="Q1100" s="27" t="s">
        <v>497</v>
      </c>
      <c r="R1100" s="27" t="s">
        <v>12434</v>
      </c>
      <c r="S1100" s="27" t="s">
        <v>11828</v>
      </c>
      <c r="T1100" s="41" t="s">
        <v>4383</v>
      </c>
      <c r="U1100" t="s">
        <v>15631</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7502</v>
      </c>
      <c r="H1101" s="27" t="s">
        <v>16138</v>
      </c>
      <c r="I1101" s="3">
        <v>41204</v>
      </c>
      <c r="J1101" s="27" t="s">
        <v>7503</v>
      </c>
      <c r="K1101" s="27" t="s">
        <v>7504</v>
      </c>
      <c r="L1101" s="27" t="s">
        <v>7505</v>
      </c>
      <c r="M1101" s="27">
        <v>38361302</v>
      </c>
      <c r="N1101" s="27" t="s">
        <v>16139</v>
      </c>
      <c r="O1101" s="27" t="s">
        <v>16098</v>
      </c>
      <c r="P1101" s="27">
        <v>41339</v>
      </c>
      <c r="Q1101" s="27" t="s">
        <v>497</v>
      </c>
      <c r="R1101" s="27" t="s">
        <v>16140</v>
      </c>
      <c r="S1101" s="27" t="s">
        <v>11829</v>
      </c>
      <c r="T1101" s="41" t="s">
        <v>15383</v>
      </c>
      <c r="U1101" s="41" t="s">
        <v>15493</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12591</v>
      </c>
      <c r="I1102" s="3">
        <v>41197</v>
      </c>
      <c r="J1102" s="27" t="s">
        <v>7506</v>
      </c>
      <c r="K1102" s="27" t="s">
        <v>7507</v>
      </c>
      <c r="L1102" s="27" t="s">
        <v>7508</v>
      </c>
      <c r="M1102" s="27" t="s">
        <v>7509</v>
      </c>
      <c r="N1102" s="27" t="s">
        <v>13114</v>
      </c>
      <c r="O1102" s="27" t="s">
        <v>5692</v>
      </c>
      <c r="P1102" s="3">
        <v>41255</v>
      </c>
      <c r="Q1102" s="27" t="s">
        <v>497</v>
      </c>
      <c r="R1102" s="27" t="s">
        <v>12592</v>
      </c>
      <c r="S1102" s="27" t="s">
        <v>11830</v>
      </c>
      <c r="T1102" s="41" t="s">
        <v>4383</v>
      </c>
      <c r="U1102" t="s">
        <v>15474</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12593</v>
      </c>
      <c r="I1103" s="3">
        <v>41197</v>
      </c>
      <c r="J1103" s="27" t="s">
        <v>7510</v>
      </c>
      <c r="K1103" s="27" t="s">
        <v>7511</v>
      </c>
      <c r="L1103" s="27" t="s">
        <v>7508</v>
      </c>
      <c r="M1103" s="27" t="s">
        <v>7512</v>
      </c>
      <c r="N1103" s="27" t="s">
        <v>12594</v>
      </c>
      <c r="O1103" s="27" t="s">
        <v>6701</v>
      </c>
      <c r="P1103" s="3">
        <v>41255</v>
      </c>
      <c r="Q1103" s="27" t="s">
        <v>497</v>
      </c>
      <c r="R1103" s="27" t="s">
        <v>12595</v>
      </c>
      <c r="S1103" s="27" t="s">
        <v>11831</v>
      </c>
      <c r="T1103" s="41" t="s">
        <v>4383</v>
      </c>
      <c r="U1103" t="s">
        <v>15502</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13115</v>
      </c>
      <c r="I1104" s="3">
        <v>41197</v>
      </c>
      <c r="J1104" s="27" t="s">
        <v>7513</v>
      </c>
      <c r="K1104" s="27" t="s">
        <v>7514</v>
      </c>
      <c r="L1104" s="27" t="s">
        <v>7508</v>
      </c>
      <c r="M1104" s="27" t="s">
        <v>7515</v>
      </c>
      <c r="N1104" s="27" t="s">
        <v>13116</v>
      </c>
      <c r="O1104" s="27" t="s">
        <v>5692</v>
      </c>
      <c r="P1104" s="3">
        <v>41255</v>
      </c>
      <c r="Q1104" s="27" t="s">
        <v>497</v>
      </c>
      <c r="R1104" s="27" t="s">
        <v>13117</v>
      </c>
      <c r="S1104" s="27" t="s">
        <v>11832</v>
      </c>
      <c r="T1104" s="41" t="s">
        <v>15383</v>
      </c>
      <c r="U1104" s="41" t="s">
        <v>15475</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13118</v>
      </c>
      <c r="I1105" s="3">
        <v>41197</v>
      </c>
      <c r="J1105" s="27" t="s">
        <v>7516</v>
      </c>
      <c r="K1105" s="27" t="s">
        <v>7517</v>
      </c>
      <c r="L1105" s="27" t="s">
        <v>7508</v>
      </c>
      <c r="M1105" s="27" t="s">
        <v>7518</v>
      </c>
      <c r="N1105" s="27" t="s">
        <v>13119</v>
      </c>
      <c r="O1105" s="27" t="s">
        <v>5692</v>
      </c>
      <c r="P1105" s="3">
        <v>41254</v>
      </c>
      <c r="Q1105" s="27" t="s">
        <v>497</v>
      </c>
      <c r="R1105" s="27" t="s">
        <v>13120</v>
      </c>
      <c r="S1105" s="27" t="s">
        <v>11833</v>
      </c>
      <c r="T1105" s="41" t="s">
        <v>4383</v>
      </c>
      <c r="U1105" s="41" t="s">
        <v>15632</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7100</v>
      </c>
      <c r="H1106" s="27" t="s">
        <v>8300</v>
      </c>
      <c r="I1106" s="3">
        <v>41179</v>
      </c>
      <c r="J1106" s="27" t="s">
        <v>7101</v>
      </c>
      <c r="K1106" s="27" t="s">
        <v>7519</v>
      </c>
      <c r="L1106" s="27" t="s">
        <v>7103</v>
      </c>
      <c r="M1106" s="27" t="s">
        <v>7520</v>
      </c>
      <c r="N1106" s="27" t="s">
        <v>8301</v>
      </c>
      <c r="O1106" s="27" t="s">
        <v>8255</v>
      </c>
      <c r="P1106" s="3">
        <v>41180</v>
      </c>
      <c r="Q1106" s="27" t="s">
        <v>497</v>
      </c>
      <c r="R1106" s="27" t="s">
        <v>11834</v>
      </c>
      <c r="S1106" s="27" t="s">
        <v>11835</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14633</v>
      </c>
      <c r="I1107" s="3">
        <v>41254</v>
      </c>
      <c r="J1107" s="27" t="s">
        <v>7521</v>
      </c>
      <c r="K1107" s="27" t="s">
        <v>7522</v>
      </c>
      <c r="L1107" s="27" t="s">
        <v>7508</v>
      </c>
      <c r="M1107" s="27" t="s">
        <v>7523</v>
      </c>
      <c r="N1107" s="27" t="s">
        <v>14634</v>
      </c>
      <c r="O1107" s="27" t="s">
        <v>12392</v>
      </c>
      <c r="P1107" s="27">
        <v>41299</v>
      </c>
      <c r="Q1107" s="27" t="s">
        <v>14144</v>
      </c>
      <c r="R1107" s="27" t="s">
        <v>14635</v>
      </c>
      <c r="S1107" s="27" t="s">
        <v>11836</v>
      </c>
      <c r="T1107" s="41" t="s">
        <v>4383</v>
      </c>
      <c r="U1107" s="41" t="s">
        <v>15457</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7100</v>
      </c>
      <c r="H1108" s="27" t="s">
        <v>8436</v>
      </c>
      <c r="I1108" s="3">
        <v>41180</v>
      </c>
      <c r="J1108" s="27" t="s">
        <v>7101</v>
      </c>
      <c r="K1108" s="27" t="s">
        <v>7524</v>
      </c>
      <c r="L1108" s="27" t="s">
        <v>7103</v>
      </c>
      <c r="M1108" s="27" t="s">
        <v>7525</v>
      </c>
      <c r="N1108" s="27" t="s">
        <v>8437</v>
      </c>
      <c r="O1108" s="27" t="s">
        <v>8423</v>
      </c>
      <c r="P1108" s="3">
        <v>41180</v>
      </c>
      <c r="Q1108" s="27" t="s">
        <v>497</v>
      </c>
      <c r="R1108" s="27" t="s">
        <v>11837</v>
      </c>
      <c r="S1108" s="27" t="s">
        <v>11838</v>
      </c>
      <c r="T1108" s="41" t="s">
        <v>4383</v>
      </c>
      <c r="U1108" t="s">
        <v>15394</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7100</v>
      </c>
      <c r="H1109" s="27" t="s">
        <v>8302</v>
      </c>
      <c r="I1109" s="3">
        <v>41178</v>
      </c>
      <c r="J1109" s="27" t="s">
        <v>7101</v>
      </c>
      <c r="K1109" s="27" t="s">
        <v>7526</v>
      </c>
      <c r="L1109" s="27" t="s">
        <v>7103</v>
      </c>
      <c r="M1109" s="27" t="s">
        <v>7525</v>
      </c>
      <c r="N1109" s="27" t="s">
        <v>8303</v>
      </c>
      <c r="O1109" s="27" t="s">
        <v>8254</v>
      </c>
      <c r="P1109" s="3">
        <v>41179</v>
      </c>
      <c r="Q1109" s="27" t="s">
        <v>497</v>
      </c>
      <c r="R1109" s="27" t="s">
        <v>11839</v>
      </c>
      <c r="S1109" s="27" t="s">
        <v>11840</v>
      </c>
      <c r="T1109" s="41" t="s">
        <v>4383</v>
      </c>
      <c r="U1109" t="s">
        <v>15600</v>
      </c>
      <c r="V1109" s="3">
        <v>21</v>
      </c>
      <c r="W1109">
        <v>22</v>
      </c>
      <c r="X1109">
        <v>9</v>
      </c>
      <c r="Y1109">
        <v>45</v>
      </c>
      <c r="Z1109">
        <v>24</v>
      </c>
      <c r="AA1109">
        <v>9</v>
      </c>
    </row>
    <row r="1110" spans="1:27" ht="18" customHeight="1">
      <c r="A1110" s="27" t="s">
        <v>7659</v>
      </c>
      <c r="B1110" s="27">
        <v>3136</v>
      </c>
      <c r="C1110" s="3">
        <v>41157</v>
      </c>
      <c r="D1110" s="3">
        <v>41202</v>
      </c>
      <c r="E1110" s="27" t="s">
        <v>1581</v>
      </c>
      <c r="F1110" s="27" t="s">
        <v>1432</v>
      </c>
      <c r="G1110" s="27" t="s">
        <v>1208</v>
      </c>
      <c r="H1110" s="27" t="s">
        <v>497</v>
      </c>
      <c r="I1110" s="27" t="s">
        <v>497</v>
      </c>
      <c r="J1110" s="27" t="s">
        <v>2094</v>
      </c>
      <c r="K1110" s="27" t="s">
        <v>7527</v>
      </c>
      <c r="L1110" s="27" t="s">
        <v>4814</v>
      </c>
      <c r="M1110" s="27" t="s">
        <v>2096</v>
      </c>
      <c r="N1110" s="27" t="s">
        <v>497</v>
      </c>
      <c r="O1110" s="27" t="s">
        <v>497</v>
      </c>
      <c r="P1110" s="27" t="s">
        <v>497</v>
      </c>
      <c r="Q1110" s="27" t="s">
        <v>497</v>
      </c>
      <c r="R1110" s="27" t="s">
        <v>497</v>
      </c>
      <c r="S1110" s="27" t="s">
        <v>10287</v>
      </c>
      <c r="T1110" s="41" t="s">
        <v>15383</v>
      </c>
      <c r="U1110" s="41" t="s">
        <v>497</v>
      </c>
      <c r="V1110" s="3" t="s">
        <v>497</v>
      </c>
      <c r="W1110" s="27" t="s">
        <v>497</v>
      </c>
      <c r="X1110" s="27" t="s">
        <v>497</v>
      </c>
      <c r="Y1110" s="27" t="s">
        <v>497</v>
      </c>
      <c r="Z1110" s="27" t="s">
        <v>497</v>
      </c>
      <c r="AA1110" s="27" t="s">
        <v>497</v>
      </c>
    </row>
    <row r="1111" spans="1:27" ht="18" customHeight="1">
      <c r="A1111" s="27" t="s">
        <v>7660</v>
      </c>
      <c r="B1111" s="27">
        <v>3118</v>
      </c>
      <c r="C1111" s="3">
        <v>41157</v>
      </c>
      <c r="D1111" s="3">
        <v>41202</v>
      </c>
      <c r="E1111" s="27" t="s">
        <v>1581</v>
      </c>
      <c r="F1111" s="27" t="s">
        <v>1432</v>
      </c>
      <c r="G1111" s="27" t="s">
        <v>2041</v>
      </c>
      <c r="H1111" s="27" t="s">
        <v>497</v>
      </c>
      <c r="I1111" s="27" t="s">
        <v>497</v>
      </c>
      <c r="J1111" s="27" t="s">
        <v>2042</v>
      </c>
      <c r="K1111" s="27" t="s">
        <v>7528</v>
      </c>
      <c r="L1111" s="27" t="s">
        <v>4792</v>
      </c>
      <c r="M1111" s="27" t="s">
        <v>7529</v>
      </c>
      <c r="N1111" s="27" t="s">
        <v>497</v>
      </c>
      <c r="O1111" s="27" t="s">
        <v>497</v>
      </c>
      <c r="P1111" s="27" t="s">
        <v>497</v>
      </c>
      <c r="Q1111" s="27" t="s">
        <v>497</v>
      </c>
      <c r="R1111" s="27" t="s">
        <v>497</v>
      </c>
      <c r="S1111" s="27" t="s">
        <v>10253</v>
      </c>
      <c r="T1111" s="41" t="s">
        <v>15383</v>
      </c>
      <c r="U1111" s="41" t="s">
        <v>497</v>
      </c>
      <c r="V1111" s="3" t="s">
        <v>497</v>
      </c>
      <c r="W1111" s="27" t="s">
        <v>497</v>
      </c>
      <c r="X1111" s="27" t="s">
        <v>497</v>
      </c>
      <c r="Y1111" s="27" t="s">
        <v>497</v>
      </c>
      <c r="Z1111" s="27" t="s">
        <v>497</v>
      </c>
      <c r="AA1111" s="27" t="s">
        <v>497</v>
      </c>
    </row>
    <row r="1112" spans="1:27" ht="18" customHeight="1">
      <c r="A1112" s="27" t="s">
        <v>7661</v>
      </c>
      <c r="B1112" s="27">
        <v>3127</v>
      </c>
      <c r="C1112" s="3">
        <v>41157</v>
      </c>
      <c r="D1112" s="3">
        <v>41202</v>
      </c>
      <c r="E1112" s="27" t="s">
        <v>1581</v>
      </c>
      <c r="F1112" s="27" t="s">
        <v>1432</v>
      </c>
      <c r="G1112" s="27" t="s">
        <v>2068</v>
      </c>
      <c r="H1112" s="27" t="s">
        <v>497</v>
      </c>
      <c r="I1112" s="27" t="s">
        <v>497</v>
      </c>
      <c r="J1112" s="27" t="s">
        <v>2069</v>
      </c>
      <c r="K1112" s="27" t="s">
        <v>7530</v>
      </c>
      <c r="L1112" s="27" t="s">
        <v>4801</v>
      </c>
      <c r="M1112" s="27" t="s">
        <v>2071</v>
      </c>
      <c r="N1112" s="27" t="s">
        <v>497</v>
      </c>
      <c r="O1112" s="27" t="s">
        <v>497</v>
      </c>
      <c r="P1112" s="27" t="s">
        <v>497</v>
      </c>
      <c r="Q1112" s="27" t="s">
        <v>497</v>
      </c>
      <c r="R1112" s="27" t="s">
        <v>497</v>
      </c>
      <c r="S1112" s="27" t="s">
        <v>10270</v>
      </c>
      <c r="T1112" s="41" t="s">
        <v>15383</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7662</v>
      </c>
      <c r="H1113" s="27" t="s">
        <v>9677</v>
      </c>
      <c r="I1113" s="3">
        <v>41170</v>
      </c>
      <c r="J1113" s="27" t="s">
        <v>7663</v>
      </c>
      <c r="K1113" s="27" t="s">
        <v>7664</v>
      </c>
      <c r="L1113" s="27" t="s">
        <v>7665</v>
      </c>
      <c r="M1113" s="27" t="s">
        <v>7666</v>
      </c>
      <c r="N1113" s="27" t="s">
        <v>497</v>
      </c>
      <c r="O1113" s="27" t="s">
        <v>497</v>
      </c>
      <c r="P1113" s="27" t="s">
        <v>497</v>
      </c>
      <c r="Q1113" s="27" t="s">
        <v>497</v>
      </c>
      <c r="R1113" s="27" t="s">
        <v>11841</v>
      </c>
      <c r="S1113" s="27" t="s">
        <v>11842</v>
      </c>
      <c r="T1113" s="41" t="s">
        <v>15383</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7662</v>
      </c>
      <c r="H1114" s="27" t="s">
        <v>8616</v>
      </c>
      <c r="I1114" s="3">
        <v>41170</v>
      </c>
      <c r="J1114" s="27" t="s">
        <v>7667</v>
      </c>
      <c r="K1114" s="27" t="s">
        <v>7668</v>
      </c>
      <c r="L1114" s="27" t="s">
        <v>7665</v>
      </c>
      <c r="M1114" s="27" t="s">
        <v>7669</v>
      </c>
      <c r="N1114" s="27" t="s">
        <v>8721</v>
      </c>
      <c r="O1114" s="27" t="s">
        <v>6024</v>
      </c>
      <c r="P1114" s="3">
        <v>41187</v>
      </c>
      <c r="Q1114" s="27" t="s">
        <v>497</v>
      </c>
      <c r="R1114" s="27" t="s">
        <v>11843</v>
      </c>
      <c r="S1114" s="27" t="s">
        <v>11844</v>
      </c>
      <c r="T1114" s="41" t="s">
        <v>4383</v>
      </c>
      <c r="U1114" t="s">
        <v>15633</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9678</v>
      </c>
      <c r="I1115" s="3">
        <v>41213</v>
      </c>
      <c r="J1115" s="27" t="s">
        <v>7670</v>
      </c>
      <c r="K1115" s="27" t="s">
        <v>7671</v>
      </c>
      <c r="L1115" s="27" t="s">
        <v>4760</v>
      </c>
      <c r="M1115" s="27" t="s">
        <v>8722</v>
      </c>
      <c r="N1115" s="27" t="s">
        <v>9787</v>
      </c>
      <c r="O1115" s="27" t="s">
        <v>3099</v>
      </c>
      <c r="P1115" s="3">
        <v>41233</v>
      </c>
      <c r="Q1115" s="41" t="s">
        <v>8723</v>
      </c>
      <c r="R1115" s="27" t="s">
        <v>11845</v>
      </c>
      <c r="S1115" s="27" t="s">
        <v>11846</v>
      </c>
      <c r="T1115" t="s">
        <v>15383</v>
      </c>
      <c r="U1115" t="s">
        <v>15493</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9679</v>
      </c>
      <c r="I1116" s="3">
        <v>41173</v>
      </c>
      <c r="J1116" s="27" t="s">
        <v>7670</v>
      </c>
      <c r="K1116" s="27" t="s">
        <v>7673</v>
      </c>
      <c r="L1116" s="27" t="s">
        <v>4760</v>
      </c>
      <c r="M1116" s="27" t="s">
        <v>7672</v>
      </c>
      <c r="N1116" s="27" t="s">
        <v>9680</v>
      </c>
      <c r="O1116" s="27" t="s">
        <v>9681</v>
      </c>
      <c r="P1116" s="3">
        <v>41232</v>
      </c>
      <c r="Q1116" s="27" t="s">
        <v>497</v>
      </c>
      <c r="R1116" s="27" t="s">
        <v>11847</v>
      </c>
      <c r="S1116" s="27" t="s">
        <v>11848</v>
      </c>
      <c r="T1116" s="41" t="s">
        <v>4383</v>
      </c>
      <c r="U1116" t="s">
        <v>15634</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7674</v>
      </c>
      <c r="H1117" s="27" t="s">
        <v>9934</v>
      </c>
      <c r="I1117" s="3">
        <v>41170</v>
      </c>
      <c r="J1117" s="27" t="s">
        <v>7675</v>
      </c>
      <c r="K1117" s="27" t="s">
        <v>7676</v>
      </c>
      <c r="L1117" s="27" t="s">
        <v>7677</v>
      </c>
      <c r="M1117" s="27" t="s">
        <v>7678</v>
      </c>
      <c r="N1117" s="27" t="s">
        <v>11849</v>
      </c>
      <c r="O1117" s="27" t="s">
        <v>8704</v>
      </c>
      <c r="P1117" s="3">
        <v>41242</v>
      </c>
      <c r="Q1117" s="27" t="s">
        <v>497</v>
      </c>
      <c r="R1117" s="27" t="s">
        <v>11850</v>
      </c>
      <c r="S1117" s="27" t="s">
        <v>11851</v>
      </c>
      <c r="T1117" s="41" t="s">
        <v>15383</v>
      </c>
      <c r="U1117" t="s">
        <v>15567</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7674</v>
      </c>
      <c r="H1118" s="27" t="s">
        <v>11852</v>
      </c>
      <c r="I1118" s="3">
        <v>41170</v>
      </c>
      <c r="J1118" s="27" t="s">
        <v>7679</v>
      </c>
      <c r="K1118" s="27" t="s">
        <v>7680</v>
      </c>
      <c r="L1118" s="27" t="s">
        <v>7677</v>
      </c>
      <c r="M1118" s="27" t="s">
        <v>7681</v>
      </c>
      <c r="N1118" s="27" t="s">
        <v>11853</v>
      </c>
      <c r="O1118" s="27" t="s">
        <v>6640</v>
      </c>
      <c r="P1118" s="3">
        <v>41241</v>
      </c>
      <c r="Q1118" s="27" t="s">
        <v>497</v>
      </c>
      <c r="R1118" s="27" t="s">
        <v>11854</v>
      </c>
      <c r="S1118" s="27" t="s">
        <v>11855</v>
      </c>
      <c r="T1118" s="41" t="s">
        <v>4383</v>
      </c>
      <c r="U1118" t="s">
        <v>15635</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7674</v>
      </c>
      <c r="H1119" s="27" t="s">
        <v>11856</v>
      </c>
      <c r="I1119" s="3">
        <v>41170</v>
      </c>
      <c r="J1119" s="27" t="s">
        <v>7682</v>
      </c>
      <c r="K1119" s="27" t="s">
        <v>7683</v>
      </c>
      <c r="L1119" s="27" t="s">
        <v>7677</v>
      </c>
      <c r="M1119" s="27" t="s">
        <v>7684</v>
      </c>
      <c r="N1119" s="27" t="s">
        <v>11857</v>
      </c>
      <c r="O1119" s="27" t="s">
        <v>5692</v>
      </c>
      <c r="P1119" s="3">
        <v>41242</v>
      </c>
      <c r="Q1119" s="27" t="s">
        <v>497</v>
      </c>
      <c r="R1119" s="27" t="s">
        <v>11858</v>
      </c>
      <c r="S1119" s="27" t="s">
        <v>11859</v>
      </c>
      <c r="T1119" s="41" t="s">
        <v>4383</v>
      </c>
      <c r="U1119" t="s">
        <v>15576</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8724</v>
      </c>
      <c r="I1120" s="3">
        <v>41172</v>
      </c>
      <c r="J1120" s="27" t="s">
        <v>7685</v>
      </c>
      <c r="K1120" s="27" t="s">
        <v>7686</v>
      </c>
      <c r="L1120" s="27" t="s">
        <v>4825</v>
      </c>
      <c r="M1120" s="27">
        <v>3137146341</v>
      </c>
      <c r="N1120" s="27" t="s">
        <v>8870</v>
      </c>
      <c r="O1120" s="27" t="s">
        <v>7340</v>
      </c>
      <c r="P1120" s="3">
        <v>41193</v>
      </c>
      <c r="Q1120" s="27" t="s">
        <v>497</v>
      </c>
      <c r="R1120" s="27" t="s">
        <v>11860</v>
      </c>
      <c r="S1120" s="27" t="s">
        <v>11861</v>
      </c>
      <c r="T1120" s="41" t="s">
        <v>4383</v>
      </c>
      <c r="U1120" t="s">
        <v>15636</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7687</v>
      </c>
      <c r="H1121" s="27" t="s">
        <v>12596</v>
      </c>
      <c r="I1121" s="3">
        <v>41186</v>
      </c>
      <c r="J1121" s="27" t="s">
        <v>7688</v>
      </c>
      <c r="K1121" s="27" t="s">
        <v>7689</v>
      </c>
      <c r="L1121" s="27" t="s">
        <v>7690</v>
      </c>
      <c r="M1121" s="27" t="s">
        <v>7691</v>
      </c>
      <c r="N1121" s="27" t="s">
        <v>12597</v>
      </c>
      <c r="O1121" s="27" t="s">
        <v>12471</v>
      </c>
      <c r="P1121" s="3">
        <v>41250</v>
      </c>
      <c r="Q1121" s="27" t="s">
        <v>497</v>
      </c>
      <c r="R1121" s="27" t="s">
        <v>12598</v>
      </c>
      <c r="S1121" s="27" t="s">
        <v>11862</v>
      </c>
      <c r="T1121" s="41" t="s">
        <v>4383</v>
      </c>
      <c r="U1121" t="s">
        <v>15637</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7692</v>
      </c>
      <c r="H1122" s="27" t="s">
        <v>12599</v>
      </c>
      <c r="I1122" s="3">
        <v>41213</v>
      </c>
      <c r="J1122" s="27" t="s">
        <v>7693</v>
      </c>
      <c r="K1122" s="27" t="s">
        <v>7694</v>
      </c>
      <c r="L1122" s="27" t="s">
        <v>7695</v>
      </c>
      <c r="M1122" s="27" t="s">
        <v>7696</v>
      </c>
      <c r="N1122" s="27" t="s">
        <v>13121</v>
      </c>
      <c r="O1122" s="27" t="s">
        <v>12318</v>
      </c>
      <c r="P1122" s="3">
        <v>41255</v>
      </c>
      <c r="Q1122" s="41" t="s">
        <v>8888</v>
      </c>
      <c r="R1122" s="27" t="s">
        <v>12600</v>
      </c>
      <c r="S1122" s="27" t="s">
        <v>11863</v>
      </c>
      <c r="T1122" t="s">
        <v>4383</v>
      </c>
      <c r="U1122" t="s">
        <v>15426</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7692</v>
      </c>
      <c r="H1123" s="27" t="s">
        <v>13255</v>
      </c>
      <c r="I1123" s="3">
        <v>41213</v>
      </c>
      <c r="J1123" s="27" t="s">
        <v>7697</v>
      </c>
      <c r="K1123" s="27" t="s">
        <v>7698</v>
      </c>
      <c r="L1123" s="27" t="s">
        <v>7699</v>
      </c>
      <c r="M1123" s="27" t="s">
        <v>7700</v>
      </c>
      <c r="N1123" s="27" t="s">
        <v>13256</v>
      </c>
      <c r="O1123" s="27" t="s">
        <v>12318</v>
      </c>
      <c r="P1123" s="3">
        <v>41257</v>
      </c>
      <c r="Q1123" s="41" t="s">
        <v>8889</v>
      </c>
      <c r="R1123" s="27" t="s">
        <v>13257</v>
      </c>
      <c r="S1123" s="27" t="s">
        <v>11864</v>
      </c>
      <c r="T1123" t="s">
        <v>15383</v>
      </c>
      <c r="U1123" s="41" t="s">
        <v>15518</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7692</v>
      </c>
      <c r="H1124" s="27" t="s">
        <v>12435</v>
      </c>
      <c r="I1124" s="3">
        <v>41213</v>
      </c>
      <c r="J1124" s="27" t="s">
        <v>7701</v>
      </c>
      <c r="K1124" s="27" t="s">
        <v>7702</v>
      </c>
      <c r="L1124" s="27" t="s">
        <v>7699</v>
      </c>
      <c r="M1124" s="27" t="s">
        <v>7703</v>
      </c>
      <c r="N1124" s="27" t="s">
        <v>12436</v>
      </c>
      <c r="O1124" s="27" t="s">
        <v>12318</v>
      </c>
      <c r="P1124" s="3">
        <v>41250</v>
      </c>
      <c r="Q1124" s="41" t="s">
        <v>8890</v>
      </c>
      <c r="R1124" s="27" t="s">
        <v>12437</v>
      </c>
      <c r="S1124" s="27" t="s">
        <v>11865</v>
      </c>
      <c r="T1124" t="s">
        <v>15383</v>
      </c>
      <c r="U1124" t="s">
        <v>15475</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7692</v>
      </c>
      <c r="H1125" s="27" t="s">
        <v>13122</v>
      </c>
      <c r="I1125" s="3">
        <v>41213</v>
      </c>
      <c r="J1125" s="27" t="s">
        <v>7704</v>
      </c>
      <c r="K1125" s="27" t="s">
        <v>7705</v>
      </c>
      <c r="L1125" s="27" t="s">
        <v>7706</v>
      </c>
      <c r="M1125" s="27" t="s">
        <v>7707</v>
      </c>
      <c r="N1125" s="27" t="s">
        <v>13123</v>
      </c>
      <c r="O1125" s="27" t="s">
        <v>12318</v>
      </c>
      <c r="P1125" s="3">
        <v>41255</v>
      </c>
      <c r="Q1125" s="41" t="s">
        <v>8891</v>
      </c>
      <c r="R1125" s="27" t="s">
        <v>13124</v>
      </c>
      <c r="S1125" s="27" t="s">
        <v>11866</v>
      </c>
      <c r="T1125" t="s">
        <v>15383</v>
      </c>
      <c r="U1125" s="41" t="s">
        <v>15475</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7692</v>
      </c>
      <c r="H1126" s="27" t="s">
        <v>12601</v>
      </c>
      <c r="I1126" s="3">
        <v>41172</v>
      </c>
      <c r="J1126" s="27" t="s">
        <v>7708</v>
      </c>
      <c r="K1126" s="27" t="s">
        <v>7709</v>
      </c>
      <c r="L1126" s="27" t="s">
        <v>7710</v>
      </c>
      <c r="M1126" s="27" t="s">
        <v>7711</v>
      </c>
      <c r="N1126" s="27" t="s">
        <v>12602</v>
      </c>
      <c r="O1126" s="27" t="s">
        <v>12318</v>
      </c>
      <c r="P1126" s="3">
        <v>41254</v>
      </c>
      <c r="Q1126" s="41" t="s">
        <v>8892</v>
      </c>
      <c r="R1126" s="27" t="s">
        <v>12603</v>
      </c>
      <c r="S1126" s="27" t="s">
        <v>11867</v>
      </c>
      <c r="T1126" t="s">
        <v>15383</v>
      </c>
      <c r="U1126" t="s">
        <v>15638</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7692</v>
      </c>
      <c r="H1127" s="27" t="s">
        <v>13258</v>
      </c>
      <c r="I1127" s="3">
        <v>41213</v>
      </c>
      <c r="J1127" s="27" t="s">
        <v>7712</v>
      </c>
      <c r="K1127" s="27" t="s">
        <v>7713</v>
      </c>
      <c r="L1127" s="27" t="s">
        <v>7699</v>
      </c>
      <c r="M1127" s="27" t="s">
        <v>7714</v>
      </c>
      <c r="N1127" s="27" t="s">
        <v>13259</v>
      </c>
      <c r="O1127" s="27" t="s">
        <v>12318</v>
      </c>
      <c r="P1127" s="3">
        <v>41257</v>
      </c>
      <c r="Q1127" s="41" t="s">
        <v>8893</v>
      </c>
      <c r="R1127" s="27" t="s">
        <v>13260</v>
      </c>
      <c r="S1127" s="27" t="s">
        <v>11868</v>
      </c>
      <c r="T1127" t="s">
        <v>15383</v>
      </c>
      <c r="U1127" s="41" t="s">
        <v>15587</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7692</v>
      </c>
      <c r="H1128" s="27" t="s">
        <v>14145</v>
      </c>
      <c r="I1128" s="3">
        <v>41213</v>
      </c>
      <c r="J1128" s="27" t="s">
        <v>7715</v>
      </c>
      <c r="K1128" s="27" t="s">
        <v>7716</v>
      </c>
      <c r="L1128" s="27" t="s">
        <v>7717</v>
      </c>
      <c r="M1128" s="27" t="s">
        <v>7718</v>
      </c>
      <c r="N1128" s="27" t="s">
        <v>14636</v>
      </c>
      <c r="O1128" s="27" t="s">
        <v>12318</v>
      </c>
      <c r="P1128" s="27">
        <v>41284</v>
      </c>
      <c r="Q1128" s="41" t="s">
        <v>8894</v>
      </c>
      <c r="R1128" s="27" t="s">
        <v>14146</v>
      </c>
      <c r="S1128" s="27" t="s">
        <v>11869</v>
      </c>
      <c r="T1128" t="s">
        <v>15383</v>
      </c>
      <c r="U1128" s="41" t="s">
        <v>15475</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7692</v>
      </c>
      <c r="H1129" s="27" t="s">
        <v>13125</v>
      </c>
      <c r="I1129" s="3">
        <v>41213</v>
      </c>
      <c r="J1129" s="27" t="s">
        <v>7719</v>
      </c>
      <c r="K1129" s="27" t="s">
        <v>7720</v>
      </c>
      <c r="L1129" s="27" t="s">
        <v>7721</v>
      </c>
      <c r="M1129" s="27" t="s">
        <v>7722</v>
      </c>
      <c r="N1129" s="27" t="s">
        <v>13126</v>
      </c>
      <c r="O1129" s="27" t="s">
        <v>12318</v>
      </c>
      <c r="P1129" s="3">
        <v>41255</v>
      </c>
      <c r="Q1129" s="41" t="s">
        <v>8895</v>
      </c>
      <c r="R1129" s="27" t="s">
        <v>13127</v>
      </c>
      <c r="S1129" s="27" t="s">
        <v>11870</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7692</v>
      </c>
      <c r="H1130" s="27" t="s">
        <v>497</v>
      </c>
      <c r="I1130" s="3">
        <v>41213</v>
      </c>
      <c r="J1130" s="27" t="s">
        <v>7723</v>
      </c>
      <c r="K1130" s="27" t="s">
        <v>13261</v>
      </c>
      <c r="L1130" s="27" t="s">
        <v>7699</v>
      </c>
      <c r="M1130" s="27" t="s">
        <v>7724</v>
      </c>
      <c r="N1130" s="27" t="s">
        <v>497</v>
      </c>
      <c r="O1130" s="27" t="s">
        <v>497</v>
      </c>
      <c r="P1130" s="27" t="s">
        <v>497</v>
      </c>
      <c r="Q1130" s="41" t="s">
        <v>9352</v>
      </c>
      <c r="R1130" s="27" t="s">
        <v>497</v>
      </c>
      <c r="S1130" s="27" t="s">
        <v>11871</v>
      </c>
      <c r="T1130" t="s">
        <v>15383</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7692</v>
      </c>
      <c r="H1131" s="27" t="s">
        <v>12604</v>
      </c>
      <c r="I1131" s="3">
        <v>41172</v>
      </c>
      <c r="J1131" s="27" t="s">
        <v>7725</v>
      </c>
      <c r="K1131" s="27" t="s">
        <v>7726</v>
      </c>
      <c r="L1131" s="27" t="s">
        <v>7699</v>
      </c>
      <c r="M1131" s="27" t="s">
        <v>7727</v>
      </c>
      <c r="N1131" s="27" t="s">
        <v>12605</v>
      </c>
      <c r="O1131" s="27" t="s">
        <v>12388</v>
      </c>
      <c r="P1131" s="3">
        <v>41253</v>
      </c>
      <c r="Q1131" s="41" t="s">
        <v>8896</v>
      </c>
      <c r="R1131" s="27" t="s">
        <v>12606</v>
      </c>
      <c r="S1131" s="27" t="s">
        <v>11872</v>
      </c>
      <c r="T1131" t="s">
        <v>15383</v>
      </c>
      <c r="U1131" t="s">
        <v>15475</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7692</v>
      </c>
      <c r="H1132" s="27" t="s">
        <v>12607</v>
      </c>
      <c r="I1132" s="3">
        <v>41213</v>
      </c>
      <c r="J1132" s="27" t="s">
        <v>7728</v>
      </c>
      <c r="K1132" s="27" t="s">
        <v>7729</v>
      </c>
      <c r="L1132" s="27" t="s">
        <v>7695</v>
      </c>
      <c r="M1132" s="27" t="s">
        <v>7730</v>
      </c>
      <c r="N1132" s="27" t="s">
        <v>12608</v>
      </c>
      <c r="O1132" s="27" t="s">
        <v>12388</v>
      </c>
      <c r="P1132" s="3">
        <v>41253</v>
      </c>
      <c r="Q1132" s="41" t="s">
        <v>8897</v>
      </c>
      <c r="R1132" s="27" t="s">
        <v>12609</v>
      </c>
      <c r="S1132" s="27" t="s">
        <v>11873</v>
      </c>
      <c r="T1132" t="s">
        <v>4383</v>
      </c>
      <c r="U1132" t="s">
        <v>15387</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7692</v>
      </c>
      <c r="H1133" s="27" t="s">
        <v>12610</v>
      </c>
      <c r="I1133" s="3">
        <v>41213</v>
      </c>
      <c r="J1133" s="27" t="s">
        <v>7731</v>
      </c>
      <c r="K1133" s="27" t="s">
        <v>7732</v>
      </c>
      <c r="L1133" s="27" t="s">
        <v>7733</v>
      </c>
      <c r="M1133" s="27" t="s">
        <v>7734</v>
      </c>
      <c r="N1133" s="27" t="s">
        <v>12611</v>
      </c>
      <c r="O1133" s="27" t="s">
        <v>12318</v>
      </c>
      <c r="P1133" s="3">
        <v>41253</v>
      </c>
      <c r="Q1133" s="41" t="s">
        <v>8898</v>
      </c>
      <c r="R1133" s="27" t="s">
        <v>12612</v>
      </c>
      <c r="S1133" s="27" t="s">
        <v>11874</v>
      </c>
      <c r="T1133" t="s">
        <v>15383</v>
      </c>
      <c r="U1133" t="s">
        <v>15587</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7692</v>
      </c>
      <c r="H1134" s="27" t="s">
        <v>12438</v>
      </c>
      <c r="I1134" s="3">
        <v>41213</v>
      </c>
      <c r="J1134" s="27" t="s">
        <v>7735</v>
      </c>
      <c r="K1134" s="27" t="s">
        <v>7736</v>
      </c>
      <c r="L1134" s="27" t="s">
        <v>7737</v>
      </c>
      <c r="M1134" s="27" t="s">
        <v>7738</v>
      </c>
      <c r="N1134" s="27" t="s">
        <v>12439</v>
      </c>
      <c r="O1134" s="27" t="s">
        <v>12318</v>
      </c>
      <c r="P1134" s="3">
        <v>41248</v>
      </c>
      <c r="Q1134" s="41" t="s">
        <v>8899</v>
      </c>
      <c r="R1134" s="27" t="s">
        <v>12440</v>
      </c>
      <c r="S1134" s="27" t="s">
        <v>11875</v>
      </c>
      <c r="T1134" t="s">
        <v>4383</v>
      </c>
      <c r="U1134" t="s">
        <v>15404</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7692</v>
      </c>
      <c r="H1135" s="27" t="s">
        <v>497</v>
      </c>
      <c r="I1135" s="3">
        <v>41213</v>
      </c>
      <c r="J1135" s="27" t="s">
        <v>9021</v>
      </c>
      <c r="K1135" s="27" t="s">
        <v>9022</v>
      </c>
      <c r="L1135" s="27" t="s">
        <v>7737</v>
      </c>
      <c r="M1135" s="27" t="s">
        <v>9023</v>
      </c>
      <c r="N1135" s="27" t="s">
        <v>497</v>
      </c>
      <c r="O1135" s="27" t="s">
        <v>497</v>
      </c>
      <c r="P1135" s="27" t="s">
        <v>497</v>
      </c>
      <c r="Q1135" s="41" t="s">
        <v>8900</v>
      </c>
      <c r="R1135" s="27" t="s">
        <v>497</v>
      </c>
      <c r="S1135" s="27" t="s">
        <v>11876</v>
      </c>
      <c r="T1135" t="s">
        <v>15383</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7692</v>
      </c>
      <c r="H1136" s="27" t="s">
        <v>11877</v>
      </c>
      <c r="I1136" s="3">
        <v>41213</v>
      </c>
      <c r="J1136" s="27" t="s">
        <v>7739</v>
      </c>
      <c r="K1136" s="27" t="s">
        <v>7740</v>
      </c>
      <c r="L1136" s="27" t="s">
        <v>7741</v>
      </c>
      <c r="M1136" s="27" t="s">
        <v>7742</v>
      </c>
      <c r="N1136" s="27" t="s">
        <v>12333</v>
      </c>
      <c r="O1136" s="27" t="s">
        <v>12318</v>
      </c>
      <c r="P1136" s="3">
        <v>41247</v>
      </c>
      <c r="Q1136" s="41" t="s">
        <v>8901</v>
      </c>
      <c r="R1136" s="27" t="s">
        <v>11878</v>
      </c>
      <c r="S1136" s="27" t="s">
        <v>11879</v>
      </c>
      <c r="T1136" t="s">
        <v>4383</v>
      </c>
      <c r="U1136" t="s">
        <v>15639</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7692</v>
      </c>
      <c r="H1137" s="27" t="s">
        <v>13128</v>
      </c>
      <c r="I1137" s="3">
        <v>41213</v>
      </c>
      <c r="J1137" s="27" t="s">
        <v>7743</v>
      </c>
      <c r="K1137" s="27" t="s">
        <v>7744</v>
      </c>
      <c r="L1137" s="27" t="s">
        <v>7745</v>
      </c>
      <c r="M1137" s="27" t="s">
        <v>7746</v>
      </c>
      <c r="N1137" s="27" t="s">
        <v>13129</v>
      </c>
      <c r="O1137" s="27" t="s">
        <v>12318</v>
      </c>
      <c r="P1137" s="3">
        <v>41256</v>
      </c>
      <c r="Q1137" s="41" t="s">
        <v>8902</v>
      </c>
      <c r="R1137" s="27" t="s">
        <v>13130</v>
      </c>
      <c r="S1137" s="27" t="s">
        <v>11880</v>
      </c>
      <c r="T1137" t="s">
        <v>15383</v>
      </c>
      <c r="U1137" s="41" t="s">
        <v>15640</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7692</v>
      </c>
      <c r="H1138" s="27" t="s">
        <v>12334</v>
      </c>
      <c r="I1138" s="3">
        <v>41213</v>
      </c>
      <c r="J1138" s="27" t="s">
        <v>7747</v>
      </c>
      <c r="K1138" s="27" t="s">
        <v>7748</v>
      </c>
      <c r="L1138" s="27" t="s">
        <v>7749</v>
      </c>
      <c r="M1138" s="27" t="s">
        <v>7750</v>
      </c>
      <c r="N1138" s="27" t="s">
        <v>12441</v>
      </c>
      <c r="O1138" s="27" t="s">
        <v>12388</v>
      </c>
      <c r="P1138" s="3">
        <v>41248</v>
      </c>
      <c r="Q1138" s="41" t="s">
        <v>8903</v>
      </c>
      <c r="R1138" s="27" t="s">
        <v>12335</v>
      </c>
      <c r="S1138" s="27" t="s">
        <v>11881</v>
      </c>
      <c r="T1138" t="s">
        <v>4383</v>
      </c>
      <c r="U1138" t="s">
        <v>15641</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7692</v>
      </c>
      <c r="H1139" s="27" t="s">
        <v>497</v>
      </c>
      <c r="I1139" s="3">
        <v>41172</v>
      </c>
      <c r="J1139" s="27" t="s">
        <v>7751</v>
      </c>
      <c r="K1139" s="27" t="s">
        <v>15292</v>
      </c>
      <c r="L1139" s="27" t="s">
        <v>7699</v>
      </c>
      <c r="M1139" s="27" t="s">
        <v>7752</v>
      </c>
      <c r="N1139" s="27" t="s">
        <v>497</v>
      </c>
      <c r="O1139" s="27" t="s">
        <v>497</v>
      </c>
      <c r="P1139" s="27" t="s">
        <v>497</v>
      </c>
      <c r="Q1139" s="41" t="s">
        <v>8904</v>
      </c>
      <c r="R1139" s="27" t="s">
        <v>497</v>
      </c>
      <c r="S1139" s="27" t="s">
        <v>11882</v>
      </c>
      <c r="T1139" t="s">
        <v>15383</v>
      </c>
      <c r="U1139" s="41" t="s">
        <v>497</v>
      </c>
      <c r="V1139" s="3" t="s">
        <v>497</v>
      </c>
      <c r="W1139" s="27" t="s">
        <v>497</v>
      </c>
      <c r="X1139" s="27" t="s">
        <v>497</v>
      </c>
      <c r="Y1139" s="27" t="s">
        <v>497</v>
      </c>
      <c r="Z1139" s="27" t="s">
        <v>497</v>
      </c>
      <c r="AA1139" s="27" t="s">
        <v>497</v>
      </c>
    </row>
    <row r="1140" spans="1:27" ht="18" customHeight="1">
      <c r="A1140" s="27" t="s">
        <v>8617</v>
      </c>
      <c r="B1140" s="27">
        <v>4412</v>
      </c>
      <c r="C1140" s="3">
        <v>41165</v>
      </c>
      <c r="D1140" s="3">
        <v>41210</v>
      </c>
      <c r="E1140" s="27" t="s">
        <v>1495</v>
      </c>
      <c r="F1140" s="27" t="s">
        <v>1432</v>
      </c>
      <c r="G1140" s="27" t="s">
        <v>1671</v>
      </c>
      <c r="H1140" s="27" t="s">
        <v>8304</v>
      </c>
      <c r="I1140" s="3">
        <v>41170</v>
      </c>
      <c r="J1140" s="27" t="s">
        <v>7753</v>
      </c>
      <c r="K1140" s="27" t="s">
        <v>7754</v>
      </c>
      <c r="L1140" s="27" t="s">
        <v>7755</v>
      </c>
      <c r="M1140" s="27" t="s">
        <v>7756</v>
      </c>
      <c r="N1140" s="27" t="s">
        <v>497</v>
      </c>
      <c r="O1140" s="27" t="s">
        <v>497</v>
      </c>
      <c r="P1140" s="27" t="s">
        <v>497</v>
      </c>
      <c r="Q1140" s="41" t="s">
        <v>497</v>
      </c>
      <c r="R1140" s="27" t="s">
        <v>10529</v>
      </c>
      <c r="S1140" s="27" t="s">
        <v>11883</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8871</v>
      </c>
      <c r="I1141" s="3">
        <v>41170</v>
      </c>
      <c r="J1141" s="27" t="s">
        <v>7757</v>
      </c>
      <c r="K1141" s="27" t="s">
        <v>7758</v>
      </c>
      <c r="L1141" s="27" t="s">
        <v>7755</v>
      </c>
      <c r="M1141" s="27" t="s">
        <v>7759</v>
      </c>
      <c r="N1141" s="27" t="s">
        <v>8936</v>
      </c>
      <c r="O1141" s="27" t="s">
        <v>5283</v>
      </c>
      <c r="P1141" s="3">
        <v>41198</v>
      </c>
      <c r="Q1141" s="41" t="s">
        <v>497</v>
      </c>
      <c r="R1141" s="27" t="s">
        <v>11884</v>
      </c>
      <c r="S1141" s="27" t="s">
        <v>11885</v>
      </c>
      <c r="T1141" s="41" t="s">
        <v>4383</v>
      </c>
      <c r="U1141" t="s">
        <v>15523</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8725</v>
      </c>
      <c r="I1142" s="3">
        <v>41187</v>
      </c>
      <c r="J1142" s="27" t="s">
        <v>7760</v>
      </c>
      <c r="K1142" s="27" t="s">
        <v>7761</v>
      </c>
      <c r="L1142" s="27" t="s">
        <v>7755</v>
      </c>
      <c r="M1142" s="27" t="s">
        <v>7762</v>
      </c>
      <c r="N1142" s="27" t="s">
        <v>497</v>
      </c>
      <c r="O1142" s="27" t="s">
        <v>497</v>
      </c>
      <c r="P1142" s="27" t="s">
        <v>497</v>
      </c>
      <c r="Q1142" s="41" t="s">
        <v>497</v>
      </c>
      <c r="R1142" s="27" t="s">
        <v>11886</v>
      </c>
      <c r="S1142" s="27" t="s">
        <v>11886</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9788</v>
      </c>
      <c r="I1143" s="3">
        <v>41169</v>
      </c>
      <c r="J1143" s="27" t="s">
        <v>7763</v>
      </c>
      <c r="K1143" s="27" t="s">
        <v>7764</v>
      </c>
      <c r="L1143" s="27" t="s">
        <v>4762</v>
      </c>
      <c r="M1143" s="27" t="s">
        <v>7765</v>
      </c>
      <c r="N1143" s="27" t="s">
        <v>9789</v>
      </c>
      <c r="O1143" s="27" t="s">
        <v>6543</v>
      </c>
      <c r="P1143" s="3">
        <v>41239</v>
      </c>
      <c r="Q1143" s="41" t="s">
        <v>497</v>
      </c>
      <c r="R1143" s="27" t="s">
        <v>11887</v>
      </c>
      <c r="S1143" s="27" t="s">
        <v>11888</v>
      </c>
      <c r="T1143" s="41" t="s">
        <v>15383</v>
      </c>
      <c r="U1143" t="s">
        <v>15587</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8438</v>
      </c>
      <c r="I1144" s="3">
        <v>41169</v>
      </c>
      <c r="J1144" s="27" t="s">
        <v>7766</v>
      </c>
      <c r="K1144" s="27" t="s">
        <v>7767</v>
      </c>
      <c r="L1144" s="27" t="s">
        <v>4713</v>
      </c>
      <c r="M1144" s="27" t="s">
        <v>15293</v>
      </c>
      <c r="N1144" s="27" t="s">
        <v>15294</v>
      </c>
      <c r="O1144" s="27" t="s">
        <v>7043</v>
      </c>
      <c r="P1144" s="27">
        <v>41306</v>
      </c>
      <c r="Q1144" s="41" t="s">
        <v>497</v>
      </c>
      <c r="R1144" s="27" t="s">
        <v>11889</v>
      </c>
      <c r="S1144" s="27" t="s">
        <v>11890</v>
      </c>
      <c r="T1144" s="41" t="s">
        <v>4383</v>
      </c>
      <c r="U1144" t="s">
        <v>15576</v>
      </c>
      <c r="V1144" s="3">
        <v>21</v>
      </c>
      <c r="W1144">
        <v>5</v>
      </c>
      <c r="X1144">
        <v>37</v>
      </c>
      <c r="Y1144">
        <v>45</v>
      </c>
      <c r="Z1144">
        <v>5</v>
      </c>
      <c r="AA1144">
        <v>13</v>
      </c>
    </row>
    <row r="1145" spans="1:27" ht="18" customHeight="1">
      <c r="A1145" s="27">
        <v>4401</v>
      </c>
      <c r="B1145" s="27">
        <v>4401</v>
      </c>
      <c r="C1145" s="3">
        <v>41165</v>
      </c>
      <c r="D1145" s="3">
        <v>41210</v>
      </c>
      <c r="E1145" s="27" t="s">
        <v>1431</v>
      </c>
      <c r="F1145" s="27" t="s">
        <v>12323</v>
      </c>
      <c r="G1145" s="27" t="s">
        <v>1986</v>
      </c>
      <c r="H1145" s="27" t="s">
        <v>13262</v>
      </c>
      <c r="I1145" s="3">
        <v>41169</v>
      </c>
      <c r="J1145" s="27" t="s">
        <v>7768</v>
      </c>
      <c r="K1145" s="27" t="s">
        <v>7769</v>
      </c>
      <c r="L1145" s="27" t="s">
        <v>4774</v>
      </c>
      <c r="M1145" s="27" t="s">
        <v>7770</v>
      </c>
      <c r="N1145" s="27" t="s">
        <v>13263</v>
      </c>
      <c r="O1145" s="27" t="s">
        <v>13214</v>
      </c>
      <c r="P1145" s="3">
        <v>41260</v>
      </c>
      <c r="Q1145" s="41" t="s">
        <v>497</v>
      </c>
      <c r="R1145" s="27" t="s">
        <v>13264</v>
      </c>
      <c r="S1145" s="27" t="s">
        <v>11891</v>
      </c>
      <c r="T1145" s="41" t="s">
        <v>4383</v>
      </c>
      <c r="U1145" s="41" t="s">
        <v>15576</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9935</v>
      </c>
      <c r="I1146" s="3">
        <v>41236</v>
      </c>
      <c r="J1146" s="27" t="s">
        <v>7771</v>
      </c>
      <c r="K1146" s="27" t="s">
        <v>7772</v>
      </c>
      <c r="L1146" s="27" t="s">
        <v>7773</v>
      </c>
      <c r="M1146" s="27" t="s">
        <v>8120</v>
      </c>
      <c r="N1146" s="27" t="s">
        <v>11892</v>
      </c>
      <c r="O1146" s="27" t="s">
        <v>9587</v>
      </c>
      <c r="P1146" s="3">
        <v>41240</v>
      </c>
      <c r="Q1146" s="41" t="s">
        <v>497</v>
      </c>
      <c r="R1146" s="27" t="s">
        <v>11893</v>
      </c>
      <c r="S1146" s="27" t="s">
        <v>11894</v>
      </c>
      <c r="T1146" s="41" t="s">
        <v>15383</v>
      </c>
      <c r="U1146" t="s">
        <v>15475</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11895</v>
      </c>
      <c r="I1147" s="3">
        <v>41172</v>
      </c>
      <c r="J1147" s="27" t="s">
        <v>7774</v>
      </c>
      <c r="K1147" s="27" t="s">
        <v>7775</v>
      </c>
      <c r="L1147" s="27" t="s">
        <v>4811</v>
      </c>
      <c r="M1147" s="27" t="s">
        <v>7776</v>
      </c>
      <c r="N1147" s="27" t="s">
        <v>11896</v>
      </c>
      <c r="O1147" s="27" t="s">
        <v>4980</v>
      </c>
      <c r="P1147" s="3">
        <v>41246</v>
      </c>
      <c r="Q1147" s="41" t="s">
        <v>497</v>
      </c>
      <c r="R1147" s="27" t="s">
        <v>11897</v>
      </c>
      <c r="S1147" s="27" t="s">
        <v>11898</v>
      </c>
      <c r="T1147" s="41" t="s">
        <v>4383</v>
      </c>
      <c r="U1147" t="s">
        <v>15509</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9024</v>
      </c>
      <c r="I1148" s="3">
        <v>41169</v>
      </c>
      <c r="J1148" s="27" t="s">
        <v>7777</v>
      </c>
      <c r="K1148" s="27" t="s">
        <v>7778</v>
      </c>
      <c r="L1148" s="27" t="s">
        <v>4800</v>
      </c>
      <c r="M1148" s="27" t="s">
        <v>7779</v>
      </c>
      <c r="N1148" s="27" t="s">
        <v>9025</v>
      </c>
      <c r="O1148" s="27" t="s">
        <v>6033</v>
      </c>
      <c r="P1148" s="3">
        <v>41200</v>
      </c>
      <c r="Q1148" s="41" t="s">
        <v>497</v>
      </c>
      <c r="R1148" s="27" t="s">
        <v>11899</v>
      </c>
      <c r="S1148" s="27" t="s">
        <v>11900</v>
      </c>
      <c r="T1148" s="41" t="s">
        <v>4383</v>
      </c>
      <c r="U1148" t="s">
        <v>15476</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8872</v>
      </c>
      <c r="I1149" s="3">
        <v>41169</v>
      </c>
      <c r="J1149" s="27" t="s">
        <v>7777</v>
      </c>
      <c r="K1149" s="27" t="s">
        <v>7780</v>
      </c>
      <c r="L1149" s="27" t="s">
        <v>4800</v>
      </c>
      <c r="M1149" s="27" t="s">
        <v>7781</v>
      </c>
      <c r="N1149" s="27" t="s">
        <v>9069</v>
      </c>
      <c r="O1149" s="27" t="s">
        <v>9070</v>
      </c>
      <c r="P1149" s="3">
        <v>41205</v>
      </c>
      <c r="Q1149" s="41" t="s">
        <v>497</v>
      </c>
      <c r="R1149" s="27" t="s">
        <v>11901</v>
      </c>
      <c r="S1149" s="27" t="s">
        <v>11902</v>
      </c>
      <c r="T1149" s="41" t="s">
        <v>4383</v>
      </c>
      <c r="U1149" t="s">
        <v>15642</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12613</v>
      </c>
      <c r="I1150" s="3">
        <v>41169</v>
      </c>
      <c r="J1150" s="27" t="s">
        <v>7777</v>
      </c>
      <c r="K1150" s="27" t="s">
        <v>7782</v>
      </c>
      <c r="L1150" s="27" t="s">
        <v>4800</v>
      </c>
      <c r="M1150" s="27" t="s">
        <v>7779</v>
      </c>
      <c r="N1150" s="27" t="s">
        <v>12614</v>
      </c>
      <c r="O1150" s="27" t="s">
        <v>5283</v>
      </c>
      <c r="P1150" s="3">
        <v>41254</v>
      </c>
      <c r="Q1150" s="41" t="s">
        <v>497</v>
      </c>
      <c r="R1150" s="27" t="s">
        <v>12615</v>
      </c>
      <c r="S1150" s="27" t="s">
        <v>11903</v>
      </c>
      <c r="T1150" s="41" t="s">
        <v>15383</v>
      </c>
      <c r="U1150" t="s">
        <v>15587</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13131</v>
      </c>
      <c r="I1151" s="3">
        <v>41169</v>
      </c>
      <c r="J1151" s="27" t="s">
        <v>7777</v>
      </c>
      <c r="K1151" s="27" t="s">
        <v>7783</v>
      </c>
      <c r="L1151" s="27" t="s">
        <v>4800</v>
      </c>
      <c r="M1151" s="27" t="s">
        <v>7784</v>
      </c>
      <c r="N1151" s="27" t="s">
        <v>13132</v>
      </c>
      <c r="O1151" s="27" t="s">
        <v>5283</v>
      </c>
      <c r="P1151" s="3">
        <v>41255</v>
      </c>
      <c r="Q1151" s="41" t="s">
        <v>497</v>
      </c>
      <c r="R1151" s="27" t="s">
        <v>13133</v>
      </c>
      <c r="S1151" s="27" t="s">
        <v>11904</v>
      </c>
      <c r="T1151" s="41" t="s">
        <v>15383</v>
      </c>
      <c r="U1151" s="41" t="s">
        <v>15402</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8873</v>
      </c>
      <c r="I1152" s="3">
        <v>41169</v>
      </c>
      <c r="J1152" s="27" t="s">
        <v>7777</v>
      </c>
      <c r="K1152" s="27" t="s">
        <v>7785</v>
      </c>
      <c r="L1152" s="27" t="s">
        <v>7786</v>
      </c>
      <c r="M1152" s="27" t="s">
        <v>7779</v>
      </c>
      <c r="N1152" s="27" t="s">
        <v>8948</v>
      </c>
      <c r="O1152" s="27" t="s">
        <v>6033</v>
      </c>
      <c r="P1152" s="3">
        <v>41200</v>
      </c>
      <c r="Q1152" s="41" t="s">
        <v>497</v>
      </c>
      <c r="R1152" s="27" t="s">
        <v>11905</v>
      </c>
      <c r="S1152" s="27" t="s">
        <v>11906</v>
      </c>
      <c r="T1152" s="41" t="s">
        <v>4383</v>
      </c>
      <c r="U1152" t="s">
        <v>15643</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7787</v>
      </c>
      <c r="H1153" s="27" t="s">
        <v>8104</v>
      </c>
      <c r="I1153" s="3">
        <v>41170</v>
      </c>
      <c r="J1153" s="27" t="s">
        <v>7788</v>
      </c>
      <c r="K1153" s="27" t="s">
        <v>7789</v>
      </c>
      <c r="L1153" s="27" t="s">
        <v>7790</v>
      </c>
      <c r="M1153" s="27" t="s">
        <v>7791</v>
      </c>
      <c r="N1153" s="27" t="s">
        <v>8305</v>
      </c>
      <c r="O1153" s="27" t="s">
        <v>6024</v>
      </c>
      <c r="P1153" s="3">
        <v>41178</v>
      </c>
      <c r="Q1153" s="41" t="s">
        <v>497</v>
      </c>
      <c r="R1153" s="27" t="s">
        <v>11907</v>
      </c>
      <c r="S1153" s="27" t="s">
        <v>11908</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7787</v>
      </c>
      <c r="H1154" s="27" t="s">
        <v>8105</v>
      </c>
      <c r="I1154" s="3">
        <v>41170</v>
      </c>
      <c r="J1154" s="27" t="s">
        <v>7788</v>
      </c>
      <c r="K1154" s="27" t="s">
        <v>7792</v>
      </c>
      <c r="L1154" s="27" t="s">
        <v>7790</v>
      </c>
      <c r="M1154" s="27" t="s">
        <v>7793</v>
      </c>
      <c r="N1154" s="27" t="s">
        <v>8121</v>
      </c>
      <c r="O1154" s="27" t="s">
        <v>6024</v>
      </c>
      <c r="P1154" s="3">
        <v>41177</v>
      </c>
      <c r="Q1154" s="41" t="s">
        <v>497</v>
      </c>
      <c r="R1154" s="27" t="s">
        <v>11909</v>
      </c>
      <c r="S1154" s="27" t="s">
        <v>11910</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7794</v>
      </c>
      <c r="H1155" s="27" t="s">
        <v>9936</v>
      </c>
      <c r="I1155" s="3">
        <v>41170</v>
      </c>
      <c r="J1155" s="27" t="s">
        <v>7795</v>
      </c>
      <c r="K1155" s="27" t="s">
        <v>7796</v>
      </c>
      <c r="L1155" s="27" t="s">
        <v>7797</v>
      </c>
      <c r="M1155" s="27" t="s">
        <v>7798</v>
      </c>
      <c r="N1155" s="27" t="s">
        <v>9937</v>
      </c>
      <c r="O1155" s="27" t="s">
        <v>9938</v>
      </c>
      <c r="P1155" s="3">
        <v>41242</v>
      </c>
      <c r="Q1155" s="41" t="s">
        <v>497</v>
      </c>
      <c r="R1155" s="27" t="s">
        <v>11911</v>
      </c>
      <c r="S1155" s="27" t="s">
        <v>11912</v>
      </c>
      <c r="T1155" s="41" t="s">
        <v>15383</v>
      </c>
      <c r="U1155" t="s">
        <v>15475</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7794</v>
      </c>
      <c r="H1156" s="27" t="s">
        <v>11913</v>
      </c>
      <c r="I1156" s="3">
        <v>41170</v>
      </c>
      <c r="J1156" s="27" t="s">
        <v>7799</v>
      </c>
      <c r="K1156" s="27" t="s">
        <v>7800</v>
      </c>
      <c r="L1156" s="27" t="s">
        <v>7797</v>
      </c>
      <c r="M1156" s="27" t="s">
        <v>7801</v>
      </c>
      <c r="N1156" s="27" t="s">
        <v>11914</v>
      </c>
      <c r="O1156" s="27" t="s">
        <v>11915</v>
      </c>
      <c r="P1156" s="3">
        <v>41253</v>
      </c>
      <c r="Q1156" s="41" t="s">
        <v>497</v>
      </c>
      <c r="R1156" s="27" t="s">
        <v>11916</v>
      </c>
      <c r="S1156" s="27" t="s">
        <v>11917</v>
      </c>
      <c r="T1156" s="41" t="s">
        <v>15383</v>
      </c>
      <c r="U1156" t="s">
        <v>15644</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7794</v>
      </c>
      <c r="H1157" s="27" t="s">
        <v>9790</v>
      </c>
      <c r="I1157" s="3">
        <v>41170</v>
      </c>
      <c r="J1157" s="27" t="s">
        <v>7802</v>
      </c>
      <c r="K1157" s="27" t="s">
        <v>7803</v>
      </c>
      <c r="L1157" s="27" t="s">
        <v>7797</v>
      </c>
      <c r="M1157" s="27" t="s">
        <v>7804</v>
      </c>
      <c r="N1157" s="27" t="s">
        <v>9791</v>
      </c>
      <c r="O1157" s="27" t="s">
        <v>9792</v>
      </c>
      <c r="P1157" s="3">
        <v>41235</v>
      </c>
      <c r="Q1157" s="41" t="s">
        <v>497</v>
      </c>
      <c r="R1157" s="27" t="s">
        <v>11918</v>
      </c>
      <c r="S1157" s="27" t="s">
        <v>11919</v>
      </c>
      <c r="T1157" s="41" t="s">
        <v>15383</v>
      </c>
      <c r="U1157" t="s">
        <v>15645</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7281</v>
      </c>
      <c r="H1158" s="27" t="s">
        <v>12336</v>
      </c>
      <c r="I1158" s="3">
        <v>41170</v>
      </c>
      <c r="J1158" s="27" t="s">
        <v>7282</v>
      </c>
      <c r="K1158" s="27" t="s">
        <v>7805</v>
      </c>
      <c r="L1158" s="27" t="s">
        <v>7284</v>
      </c>
      <c r="M1158" s="27" t="s">
        <v>7285</v>
      </c>
      <c r="N1158" s="27" t="s">
        <v>12337</v>
      </c>
      <c r="O1158" s="27" t="s">
        <v>5630</v>
      </c>
      <c r="P1158" s="3">
        <v>41248</v>
      </c>
      <c r="Q1158" s="41" t="s">
        <v>497</v>
      </c>
      <c r="R1158" s="27" t="s">
        <v>12338</v>
      </c>
      <c r="S1158" s="27" t="s">
        <v>11920</v>
      </c>
      <c r="T1158" s="41" t="s">
        <v>4383</v>
      </c>
      <c r="U1158" t="s">
        <v>15646</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15782</v>
      </c>
      <c r="I1159" s="3">
        <v>41170</v>
      </c>
      <c r="J1159" s="27" t="s">
        <v>7865</v>
      </c>
      <c r="K1159" s="27" t="s">
        <v>14027</v>
      </c>
      <c r="L1159" s="27" t="s">
        <v>4674</v>
      </c>
      <c r="M1159" s="27" t="s">
        <v>14028</v>
      </c>
      <c r="N1159" s="27" t="s">
        <v>15783</v>
      </c>
      <c r="O1159" s="27" t="s">
        <v>6544</v>
      </c>
      <c r="P1159" s="27">
        <v>41312</v>
      </c>
      <c r="Q1159" s="41" t="s">
        <v>14029</v>
      </c>
      <c r="R1159" s="27" t="s">
        <v>15784</v>
      </c>
      <c r="S1159" s="27" t="s">
        <v>11921</v>
      </c>
      <c r="T1159" s="41" t="s">
        <v>15383</v>
      </c>
      <c r="U1159" s="41" t="s">
        <v>15468</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13995</v>
      </c>
      <c r="I1160" s="3">
        <v>41170</v>
      </c>
      <c r="J1160" s="27" t="s">
        <v>7865</v>
      </c>
      <c r="K1160" s="27" t="s">
        <v>7867</v>
      </c>
      <c r="L1160" s="27" t="s">
        <v>4674</v>
      </c>
      <c r="M1160" s="27" t="s">
        <v>7866</v>
      </c>
      <c r="N1160" s="27" t="s">
        <v>13996</v>
      </c>
      <c r="O1160" s="27" t="s">
        <v>7849</v>
      </c>
      <c r="P1160" s="3">
        <v>41270</v>
      </c>
      <c r="Q1160" s="41" t="s">
        <v>15878</v>
      </c>
      <c r="R1160" s="27" t="s">
        <v>13629</v>
      </c>
      <c r="S1160" s="27" t="s">
        <v>11922</v>
      </c>
      <c r="T1160" s="41" t="s">
        <v>4383</v>
      </c>
      <c r="U1160" s="41" t="s">
        <v>15426</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13265</v>
      </c>
      <c r="I1161" s="3">
        <v>41197</v>
      </c>
      <c r="J1161" s="27" t="s">
        <v>7865</v>
      </c>
      <c r="K1161" s="27" t="s">
        <v>7868</v>
      </c>
      <c r="L1161" s="27" t="s">
        <v>4674</v>
      </c>
      <c r="M1161" s="27" t="s">
        <v>7866</v>
      </c>
      <c r="N1161" s="27" t="s">
        <v>13676</v>
      </c>
      <c r="O1161" s="27" t="s">
        <v>7809</v>
      </c>
      <c r="P1161" s="3">
        <v>41261</v>
      </c>
      <c r="Q1161" s="41" t="s">
        <v>15878</v>
      </c>
      <c r="R1161" s="27" t="s">
        <v>13266</v>
      </c>
      <c r="S1161" s="27" t="s">
        <v>11923</v>
      </c>
      <c r="T1161" s="41" t="s">
        <v>15383</v>
      </c>
      <c r="U1161" s="41" t="s">
        <v>15469</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7869</v>
      </c>
      <c r="K1162" s="27" t="s">
        <v>7870</v>
      </c>
      <c r="L1162" s="27" t="s">
        <v>4674</v>
      </c>
      <c r="M1162" s="27" t="s">
        <v>7871</v>
      </c>
      <c r="N1162" s="27" t="s">
        <v>497</v>
      </c>
      <c r="O1162" s="27" t="s">
        <v>497</v>
      </c>
      <c r="P1162" s="27" t="s">
        <v>497</v>
      </c>
      <c r="Q1162" s="41" t="s">
        <v>14147</v>
      </c>
      <c r="R1162" s="27" t="s">
        <v>497</v>
      </c>
      <c r="S1162" s="27" t="s">
        <v>11924</v>
      </c>
      <c r="T1162" s="41" t="s">
        <v>15383</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16141</v>
      </c>
      <c r="I1163" s="27">
        <v>41339</v>
      </c>
      <c r="J1163" s="27" t="s">
        <v>7872</v>
      </c>
      <c r="K1163" s="27" t="s">
        <v>7873</v>
      </c>
      <c r="L1163" s="27" t="s">
        <v>4913</v>
      </c>
      <c r="M1163" s="27" t="s">
        <v>7874</v>
      </c>
      <c r="N1163" s="27" t="s">
        <v>16142</v>
      </c>
      <c r="O1163" s="27" t="s">
        <v>7624</v>
      </c>
      <c r="P1163" s="27">
        <v>41339</v>
      </c>
      <c r="Q1163" s="41" t="s">
        <v>13267</v>
      </c>
      <c r="R1163" s="27" t="s">
        <v>16143</v>
      </c>
      <c r="S1163" s="27" t="s">
        <v>11925</v>
      </c>
      <c r="T1163" s="41" t="s">
        <v>15383</v>
      </c>
      <c r="U1163" s="41" t="s">
        <v>15493</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7875</v>
      </c>
      <c r="H1164" s="27" t="s">
        <v>9793</v>
      </c>
      <c r="I1164" s="3">
        <v>41172</v>
      </c>
      <c r="J1164" s="27" t="s">
        <v>7876</v>
      </c>
      <c r="K1164" s="27" t="s">
        <v>7877</v>
      </c>
      <c r="L1164" s="27" t="s">
        <v>7878</v>
      </c>
      <c r="M1164" s="27" t="s">
        <v>7879</v>
      </c>
      <c r="N1164" s="27" t="s">
        <v>9939</v>
      </c>
      <c r="O1164" s="27" t="s">
        <v>9662</v>
      </c>
      <c r="P1164" s="3">
        <v>41239</v>
      </c>
      <c r="Q1164" s="41" t="s">
        <v>497</v>
      </c>
      <c r="R1164" s="27" t="s">
        <v>11926</v>
      </c>
      <c r="S1164" s="27" t="s">
        <v>11927</v>
      </c>
      <c r="T1164" s="41" t="s">
        <v>4383</v>
      </c>
      <c r="U1164" t="s">
        <v>15647</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7880</v>
      </c>
      <c r="H1165" s="27" t="s">
        <v>8874</v>
      </c>
      <c r="I1165" s="3">
        <v>41178</v>
      </c>
      <c r="J1165" s="27" t="s">
        <v>7881</v>
      </c>
      <c r="K1165" s="27" t="s">
        <v>15785</v>
      </c>
      <c r="L1165" s="27" t="s">
        <v>7882</v>
      </c>
      <c r="M1165" s="27" t="s">
        <v>7883</v>
      </c>
      <c r="N1165" s="27" t="s">
        <v>9071</v>
      </c>
      <c r="O1165" s="27" t="s">
        <v>7808</v>
      </c>
      <c r="P1165" s="3">
        <v>41205</v>
      </c>
      <c r="Q1165" s="41" t="s">
        <v>497</v>
      </c>
      <c r="R1165" s="27" t="s">
        <v>11928</v>
      </c>
      <c r="S1165" s="27" t="s">
        <v>11929</v>
      </c>
      <c r="T1165" s="41" t="s">
        <v>4383</v>
      </c>
      <c r="U1165" t="s">
        <v>15648</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7880</v>
      </c>
      <c r="H1166" s="27" t="s">
        <v>8937</v>
      </c>
      <c r="I1166" s="3">
        <v>41178</v>
      </c>
      <c r="J1166" s="27" t="s">
        <v>7884</v>
      </c>
      <c r="K1166" s="27" t="s">
        <v>7885</v>
      </c>
      <c r="L1166" s="27" t="s">
        <v>7882</v>
      </c>
      <c r="M1166" s="27" t="s">
        <v>7886</v>
      </c>
      <c r="N1166" s="27" t="s">
        <v>8938</v>
      </c>
      <c r="O1166" s="27" t="s">
        <v>8926</v>
      </c>
      <c r="P1166" s="3">
        <v>41198</v>
      </c>
      <c r="Q1166" s="41" t="s">
        <v>497</v>
      </c>
      <c r="R1166" s="27" t="s">
        <v>11930</v>
      </c>
      <c r="S1166" s="27" t="s">
        <v>11931</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7880</v>
      </c>
      <c r="H1167" s="27" t="s">
        <v>8905</v>
      </c>
      <c r="I1167" s="3">
        <v>41178</v>
      </c>
      <c r="J1167" s="27" t="s">
        <v>7887</v>
      </c>
      <c r="K1167" s="27" t="s">
        <v>7888</v>
      </c>
      <c r="L1167" s="27" t="s">
        <v>7882</v>
      </c>
      <c r="M1167" s="27" t="s">
        <v>7889</v>
      </c>
      <c r="N1167" s="27" t="s">
        <v>9072</v>
      </c>
      <c r="O1167" s="27" t="s">
        <v>7808</v>
      </c>
      <c r="P1167" s="3">
        <v>41205</v>
      </c>
      <c r="Q1167" s="41" t="s">
        <v>497</v>
      </c>
      <c r="R1167" s="27" t="s">
        <v>11932</v>
      </c>
      <c r="S1167" s="27" t="s">
        <v>11933</v>
      </c>
      <c r="T1167" s="41" t="s">
        <v>4383</v>
      </c>
      <c r="U1167" t="s">
        <v>15649</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7880</v>
      </c>
      <c r="H1168" s="27" t="s">
        <v>8875</v>
      </c>
      <c r="I1168" s="3">
        <v>41178</v>
      </c>
      <c r="J1168" s="27" t="s">
        <v>7890</v>
      </c>
      <c r="K1168" s="27" t="s">
        <v>7891</v>
      </c>
      <c r="L1168" s="27" t="s">
        <v>7882</v>
      </c>
      <c r="M1168" s="27" t="s">
        <v>7892</v>
      </c>
      <c r="N1168" s="27" t="s">
        <v>9073</v>
      </c>
      <c r="O1168" s="27" t="s">
        <v>7808</v>
      </c>
      <c r="P1168" s="3">
        <v>41205</v>
      </c>
      <c r="Q1168" s="41" t="s">
        <v>497</v>
      </c>
      <c r="R1168" s="27" t="s">
        <v>11934</v>
      </c>
      <c r="S1168" s="27" t="s">
        <v>11935</v>
      </c>
      <c r="T1168" s="41" t="s">
        <v>4383</v>
      </c>
      <c r="U1168" t="s">
        <v>15650</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7880</v>
      </c>
      <c r="H1169" s="27" t="s">
        <v>8876</v>
      </c>
      <c r="I1169" s="3">
        <v>41178</v>
      </c>
      <c r="J1169" s="27" t="s">
        <v>7893</v>
      </c>
      <c r="K1169" s="27" t="s">
        <v>7894</v>
      </c>
      <c r="L1169" s="27" t="s">
        <v>7882</v>
      </c>
      <c r="M1169" s="27" t="s">
        <v>7895</v>
      </c>
      <c r="N1169" s="27" t="s">
        <v>8939</v>
      </c>
      <c r="O1169" s="27" t="s">
        <v>7810</v>
      </c>
      <c r="P1169" s="3">
        <v>41198</v>
      </c>
      <c r="Q1169" s="41" t="s">
        <v>497</v>
      </c>
      <c r="R1169" s="27" t="s">
        <v>11936</v>
      </c>
      <c r="S1169" s="27" t="s">
        <v>11937</v>
      </c>
      <c r="T1169" s="41" t="s">
        <v>4383</v>
      </c>
      <c r="U1169" t="s">
        <v>15651</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7880</v>
      </c>
      <c r="H1170" s="27" t="s">
        <v>8877</v>
      </c>
      <c r="I1170" s="3">
        <v>41178</v>
      </c>
      <c r="J1170" s="27" t="s">
        <v>7896</v>
      </c>
      <c r="K1170" s="27" t="s">
        <v>7897</v>
      </c>
      <c r="L1170" s="27" t="s">
        <v>7882</v>
      </c>
      <c r="M1170" s="27" t="s">
        <v>7898</v>
      </c>
      <c r="N1170" s="27" t="s">
        <v>8878</v>
      </c>
      <c r="O1170" s="27" t="s">
        <v>7808</v>
      </c>
      <c r="P1170" s="3">
        <v>41193</v>
      </c>
      <c r="Q1170" s="41" t="s">
        <v>497</v>
      </c>
      <c r="R1170" s="27" t="s">
        <v>11938</v>
      </c>
      <c r="S1170" s="27" t="s">
        <v>11939</v>
      </c>
      <c r="T1170" s="41" t="s">
        <v>4383</v>
      </c>
      <c r="U1170" t="s">
        <v>15604</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7880</v>
      </c>
      <c r="H1171" s="27" t="s">
        <v>8940</v>
      </c>
      <c r="I1171" s="3">
        <v>41178</v>
      </c>
      <c r="J1171" s="27" t="s">
        <v>7899</v>
      </c>
      <c r="K1171" s="27" t="s">
        <v>15786</v>
      </c>
      <c r="L1171" s="27" t="s">
        <v>7882</v>
      </c>
      <c r="M1171" s="27" t="s">
        <v>7900</v>
      </c>
      <c r="N1171" s="27" t="s">
        <v>8941</v>
      </c>
      <c r="O1171" s="27" t="s">
        <v>7808</v>
      </c>
      <c r="P1171" s="3">
        <v>41198</v>
      </c>
      <c r="Q1171" s="41" t="s">
        <v>497</v>
      </c>
      <c r="R1171" s="27" t="s">
        <v>11940</v>
      </c>
      <c r="S1171" s="27" t="s">
        <v>11941</v>
      </c>
      <c r="T1171" s="41" t="s">
        <v>4383</v>
      </c>
      <c r="U1171" s="27" t="s">
        <v>497</v>
      </c>
      <c r="V1171" s="3">
        <v>18</v>
      </c>
      <c r="W1171">
        <v>52</v>
      </c>
      <c r="X1171">
        <v>28</v>
      </c>
      <c r="Y1171">
        <v>48</v>
      </c>
      <c r="Z1171">
        <v>52</v>
      </c>
      <c r="AA1171">
        <v>35</v>
      </c>
    </row>
    <row r="1172" spans="1:27" ht="18" customHeight="1">
      <c r="A1172" s="27" t="s">
        <v>9682</v>
      </c>
      <c r="B1172" s="27">
        <v>4449</v>
      </c>
      <c r="C1172" s="3">
        <v>41165</v>
      </c>
      <c r="D1172" s="3">
        <v>41210</v>
      </c>
      <c r="E1172" s="27" t="s">
        <v>1495</v>
      </c>
      <c r="F1172" s="27" t="s">
        <v>1432</v>
      </c>
      <c r="G1172" s="27" t="s">
        <v>3353</v>
      </c>
      <c r="H1172" s="27" t="s">
        <v>497</v>
      </c>
      <c r="I1172" s="3">
        <v>41213</v>
      </c>
      <c r="J1172" s="27" t="s">
        <v>7901</v>
      </c>
      <c r="K1172" s="27" t="s">
        <v>7902</v>
      </c>
      <c r="L1172" s="27" t="s">
        <v>4957</v>
      </c>
      <c r="M1172" s="27" t="s">
        <v>7903</v>
      </c>
      <c r="N1172" s="27" t="s">
        <v>497</v>
      </c>
      <c r="O1172" s="27" t="s">
        <v>497</v>
      </c>
      <c r="P1172" s="27" t="s">
        <v>497</v>
      </c>
      <c r="Q1172" s="41" t="s">
        <v>9683</v>
      </c>
      <c r="R1172" s="27" t="s">
        <v>497</v>
      </c>
      <c r="S1172" s="27" t="s">
        <v>11942</v>
      </c>
      <c r="T1172" t="s">
        <v>15383</v>
      </c>
      <c r="U1172" s="41" t="s">
        <v>497</v>
      </c>
      <c r="V1172" s="3" t="s">
        <v>497</v>
      </c>
      <c r="W1172" s="27" t="s">
        <v>497</v>
      </c>
      <c r="X1172" s="27" t="s">
        <v>497</v>
      </c>
      <c r="Y1172" s="27" t="s">
        <v>497</v>
      </c>
      <c r="Z1172" s="27" t="s">
        <v>497</v>
      </c>
      <c r="AA1172" s="27" t="s">
        <v>497</v>
      </c>
    </row>
    <row r="1173" spans="1:27" ht="18" customHeight="1">
      <c r="A1173" s="27" t="s">
        <v>8618</v>
      </c>
      <c r="B1173" s="27">
        <v>4448</v>
      </c>
      <c r="C1173" s="3">
        <v>41165</v>
      </c>
      <c r="D1173" s="3">
        <v>41210</v>
      </c>
      <c r="E1173" s="27" t="s">
        <v>1495</v>
      </c>
      <c r="F1173" s="27" t="s">
        <v>1432</v>
      </c>
      <c r="G1173" s="27" t="s">
        <v>3353</v>
      </c>
      <c r="H1173" s="27" t="s">
        <v>497</v>
      </c>
      <c r="I1173" s="3">
        <v>41172</v>
      </c>
      <c r="J1173" s="27" t="s">
        <v>7904</v>
      </c>
      <c r="K1173" s="27" t="s">
        <v>7905</v>
      </c>
      <c r="L1173" s="27" t="s">
        <v>4957</v>
      </c>
      <c r="M1173" s="27" t="s">
        <v>7906</v>
      </c>
      <c r="N1173" s="27" t="s">
        <v>497</v>
      </c>
      <c r="O1173" s="27" t="s">
        <v>497</v>
      </c>
      <c r="P1173" s="27" t="s">
        <v>497</v>
      </c>
      <c r="Q1173" s="41" t="s">
        <v>497</v>
      </c>
      <c r="R1173" s="27" t="s">
        <v>497</v>
      </c>
      <c r="S1173" s="27" t="s">
        <v>11943</v>
      </c>
      <c r="T1173" s="41" t="s">
        <v>15383</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7907</v>
      </c>
      <c r="K1174" s="27" t="s">
        <v>7908</v>
      </c>
      <c r="L1174" s="27" t="s">
        <v>4791</v>
      </c>
      <c r="M1174" s="27" t="s">
        <v>7909</v>
      </c>
      <c r="N1174" s="27" t="s">
        <v>497</v>
      </c>
      <c r="O1174" s="27" t="s">
        <v>497</v>
      </c>
      <c r="P1174" s="27" t="s">
        <v>497</v>
      </c>
      <c r="Q1174" s="41" t="s">
        <v>497</v>
      </c>
      <c r="R1174" s="27" t="s">
        <v>497</v>
      </c>
      <c r="S1174" s="27" t="s">
        <v>11944</v>
      </c>
      <c r="T1174" s="41" t="s">
        <v>15383</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11945</v>
      </c>
      <c r="I1175" s="3">
        <v>41172</v>
      </c>
      <c r="J1175" s="27" t="s">
        <v>7910</v>
      </c>
      <c r="K1175" s="27" t="s">
        <v>15652</v>
      </c>
      <c r="L1175" s="27" t="s">
        <v>7911</v>
      </c>
      <c r="M1175" s="27" t="s">
        <v>7912</v>
      </c>
      <c r="N1175" s="27" t="s">
        <v>11946</v>
      </c>
      <c r="O1175" s="27" t="s">
        <v>6024</v>
      </c>
      <c r="P1175" s="3">
        <v>41242</v>
      </c>
      <c r="Q1175" s="41" t="s">
        <v>497</v>
      </c>
      <c r="R1175" s="27" t="s">
        <v>11947</v>
      </c>
      <c r="S1175" s="27" t="s">
        <v>11948</v>
      </c>
      <c r="T1175" s="41" t="s">
        <v>4383</v>
      </c>
      <c r="U1175" t="s">
        <v>15476</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9684</v>
      </c>
      <c r="I1176" s="3">
        <v>41173</v>
      </c>
      <c r="J1176" s="27" t="s">
        <v>7670</v>
      </c>
      <c r="K1176" s="27" t="s">
        <v>7913</v>
      </c>
      <c r="L1176" s="27" t="s">
        <v>4760</v>
      </c>
      <c r="M1176" s="27" t="s">
        <v>7914</v>
      </c>
      <c r="N1176" s="27" t="s">
        <v>9685</v>
      </c>
      <c r="O1176" s="27" t="s">
        <v>1600</v>
      </c>
      <c r="P1176" s="3">
        <v>41227</v>
      </c>
      <c r="Q1176" s="41" t="s">
        <v>497</v>
      </c>
      <c r="R1176" s="27" t="s">
        <v>11949</v>
      </c>
      <c r="S1176" s="27" t="s">
        <v>11950</v>
      </c>
      <c r="T1176" s="41" t="s">
        <v>15383</v>
      </c>
      <c r="U1176" t="s">
        <v>15638</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13997</v>
      </c>
      <c r="I1177" s="3">
        <v>41172</v>
      </c>
      <c r="J1177" s="27" t="s">
        <v>7915</v>
      </c>
      <c r="K1177" s="27" t="s">
        <v>7916</v>
      </c>
      <c r="L1177" s="27" t="s">
        <v>5355</v>
      </c>
      <c r="M1177" s="27" t="s">
        <v>7917</v>
      </c>
      <c r="N1177" s="27" t="s">
        <v>13998</v>
      </c>
      <c r="O1177" s="27" t="s">
        <v>6024</v>
      </c>
      <c r="P1177" s="3">
        <v>41269</v>
      </c>
      <c r="Q1177" s="41" t="s">
        <v>497</v>
      </c>
      <c r="R1177" s="27" t="s">
        <v>13999</v>
      </c>
      <c r="S1177" s="27" t="s">
        <v>11951</v>
      </c>
      <c r="T1177" s="41" t="s">
        <v>4383</v>
      </c>
      <c r="U1177" s="41" t="s">
        <v>15408</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7662</v>
      </c>
      <c r="H1178" s="27" t="s">
        <v>8726</v>
      </c>
      <c r="I1178" s="3">
        <v>41172</v>
      </c>
      <c r="J1178" s="27" t="s">
        <v>7918</v>
      </c>
      <c r="K1178" s="27" t="s">
        <v>7919</v>
      </c>
      <c r="L1178" s="27" t="s">
        <v>7665</v>
      </c>
      <c r="M1178" s="27" t="s">
        <v>7920</v>
      </c>
      <c r="N1178" s="27" t="s">
        <v>8727</v>
      </c>
      <c r="O1178" s="27" t="s">
        <v>6024</v>
      </c>
      <c r="P1178" s="3">
        <v>41187</v>
      </c>
      <c r="Q1178" s="41" t="s">
        <v>497</v>
      </c>
      <c r="R1178" s="27" t="s">
        <v>11952</v>
      </c>
      <c r="S1178" s="27" t="s">
        <v>11953</v>
      </c>
      <c r="T1178" s="41" t="s">
        <v>4383</v>
      </c>
      <c r="U1178" t="s">
        <v>15653</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7662</v>
      </c>
      <c r="H1179" s="27" t="s">
        <v>8728</v>
      </c>
      <c r="I1179" s="3">
        <v>41172</v>
      </c>
      <c r="J1179" s="27" t="s">
        <v>7921</v>
      </c>
      <c r="K1179" s="27" t="s">
        <v>15654</v>
      </c>
      <c r="L1179" s="27" t="s">
        <v>7665</v>
      </c>
      <c r="M1179" s="27" t="s">
        <v>7922</v>
      </c>
      <c r="N1179" s="27" t="s">
        <v>8733</v>
      </c>
      <c r="O1179" s="27" t="s">
        <v>6024</v>
      </c>
      <c r="P1179" s="3">
        <v>41191</v>
      </c>
      <c r="Q1179" s="41" t="s">
        <v>497</v>
      </c>
      <c r="R1179" s="27" t="s">
        <v>11954</v>
      </c>
      <c r="S1179" s="27" t="s">
        <v>11955</v>
      </c>
      <c r="T1179" s="41" t="s">
        <v>4383</v>
      </c>
      <c r="U1179" t="s">
        <v>15655</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7662</v>
      </c>
      <c r="H1180" s="27" t="s">
        <v>497</v>
      </c>
      <c r="I1180" s="3">
        <v>41172</v>
      </c>
      <c r="J1180" s="27" t="s">
        <v>7923</v>
      </c>
      <c r="K1180" s="27" t="s">
        <v>8906</v>
      </c>
      <c r="L1180" s="27" t="s">
        <v>7665</v>
      </c>
      <c r="M1180" s="27" t="s">
        <v>7924</v>
      </c>
      <c r="N1180" s="27" t="s">
        <v>497</v>
      </c>
      <c r="O1180" s="27" t="s">
        <v>497</v>
      </c>
      <c r="P1180" s="27" t="s">
        <v>497</v>
      </c>
      <c r="Q1180" s="41" t="s">
        <v>8907</v>
      </c>
      <c r="R1180" s="27" t="s">
        <v>497</v>
      </c>
      <c r="S1180" s="27" t="s">
        <v>11956</v>
      </c>
      <c r="T1180" t="s">
        <v>15383</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7925</v>
      </c>
      <c r="H1181" s="27" t="s">
        <v>9940</v>
      </c>
      <c r="I1181" s="3">
        <v>41172</v>
      </c>
      <c r="J1181" s="27" t="s">
        <v>7926</v>
      </c>
      <c r="K1181" s="27" t="s">
        <v>7927</v>
      </c>
      <c r="L1181" s="27" t="s">
        <v>7928</v>
      </c>
      <c r="M1181" s="27" t="s">
        <v>7929</v>
      </c>
      <c r="N1181" s="27" t="s">
        <v>12616</v>
      </c>
      <c r="O1181" s="27" t="s">
        <v>7993</v>
      </c>
      <c r="P1181" s="3">
        <v>41261</v>
      </c>
      <c r="Q1181" s="41" t="s">
        <v>497</v>
      </c>
      <c r="R1181" s="27" t="s">
        <v>11957</v>
      </c>
      <c r="S1181" s="27" t="s">
        <v>11958</v>
      </c>
      <c r="T1181" s="41" t="s">
        <v>4383</v>
      </c>
      <c r="U1181" t="s">
        <v>15404</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7925</v>
      </c>
      <c r="H1182" s="27" t="s">
        <v>9941</v>
      </c>
      <c r="I1182" s="3">
        <v>41172</v>
      </c>
      <c r="J1182" s="27" t="s">
        <v>7930</v>
      </c>
      <c r="K1182" s="27" t="s">
        <v>15295</v>
      </c>
      <c r="L1182" s="27" t="s">
        <v>7928</v>
      </c>
      <c r="M1182" s="27" t="s">
        <v>7929</v>
      </c>
      <c r="N1182" s="27" t="s">
        <v>9942</v>
      </c>
      <c r="O1182" s="27" t="s">
        <v>8703</v>
      </c>
      <c r="P1182" s="3">
        <v>41239</v>
      </c>
      <c r="Q1182" s="41" t="s">
        <v>497</v>
      </c>
      <c r="R1182" s="27" t="s">
        <v>11959</v>
      </c>
      <c r="S1182" s="27" t="s">
        <v>11960</v>
      </c>
      <c r="T1182" s="41" t="s">
        <v>15383</v>
      </c>
      <c r="U1182" t="s">
        <v>15587</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7925</v>
      </c>
      <c r="H1183" s="27" t="s">
        <v>9943</v>
      </c>
      <c r="I1183" s="3">
        <v>41172</v>
      </c>
      <c r="J1183" s="27" t="s">
        <v>7926</v>
      </c>
      <c r="K1183" s="27" t="s">
        <v>7931</v>
      </c>
      <c r="L1183" s="27" t="s">
        <v>7928</v>
      </c>
      <c r="M1183" s="27" t="s">
        <v>7932</v>
      </c>
      <c r="N1183" s="27" t="s">
        <v>9944</v>
      </c>
      <c r="O1183" s="27" t="s">
        <v>7806</v>
      </c>
      <c r="P1183" s="3">
        <v>41239</v>
      </c>
      <c r="Q1183" s="41" t="s">
        <v>497</v>
      </c>
      <c r="R1183" s="27" t="s">
        <v>11961</v>
      </c>
      <c r="S1183" s="27" t="s">
        <v>11962</v>
      </c>
      <c r="T1183" s="41" t="s">
        <v>15383</v>
      </c>
      <c r="U1183" t="s">
        <v>15413</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7925</v>
      </c>
      <c r="H1184" s="27" t="s">
        <v>9945</v>
      </c>
      <c r="I1184" s="3">
        <v>41172</v>
      </c>
      <c r="J1184" s="27" t="s">
        <v>7926</v>
      </c>
      <c r="K1184" s="27" t="s">
        <v>7933</v>
      </c>
      <c r="L1184" s="27" t="s">
        <v>7928</v>
      </c>
      <c r="M1184" s="27" t="s">
        <v>7932</v>
      </c>
      <c r="N1184" s="27" t="s">
        <v>9946</v>
      </c>
      <c r="O1184" s="27" t="s">
        <v>9947</v>
      </c>
      <c r="P1184" s="3">
        <v>41239</v>
      </c>
      <c r="Q1184" s="41" t="s">
        <v>497</v>
      </c>
      <c r="R1184" s="27" t="s">
        <v>11963</v>
      </c>
      <c r="S1184" s="27" t="s">
        <v>11964</v>
      </c>
      <c r="T1184" s="41" t="s">
        <v>15383</v>
      </c>
      <c r="U1184" t="s">
        <v>15475</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7925</v>
      </c>
      <c r="H1185" s="27" t="s">
        <v>9948</v>
      </c>
      <c r="I1185" s="3">
        <v>41172</v>
      </c>
      <c r="J1185" s="27" t="s">
        <v>16266</v>
      </c>
      <c r="K1185" s="27" t="s">
        <v>7934</v>
      </c>
      <c r="L1185" s="27" t="s">
        <v>7928</v>
      </c>
      <c r="M1185" s="27">
        <v>3197583710</v>
      </c>
      <c r="N1185" s="27" t="s">
        <v>9949</v>
      </c>
      <c r="O1185" s="27" t="s">
        <v>7809</v>
      </c>
      <c r="P1185" s="3">
        <v>41239</v>
      </c>
      <c r="Q1185" s="41" t="s">
        <v>497</v>
      </c>
      <c r="R1185" s="27" t="s">
        <v>11965</v>
      </c>
      <c r="S1185" s="27" t="s">
        <v>11966</v>
      </c>
      <c r="T1185" s="41" t="s">
        <v>15383</v>
      </c>
      <c r="U1185" t="s">
        <v>15587</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7925</v>
      </c>
      <c r="H1186" s="27" t="s">
        <v>9950</v>
      </c>
      <c r="I1186" s="3">
        <v>41172</v>
      </c>
      <c r="J1186" s="27" t="s">
        <v>7926</v>
      </c>
      <c r="K1186" s="27" t="s">
        <v>7935</v>
      </c>
      <c r="L1186" s="27" t="s">
        <v>7928</v>
      </c>
      <c r="M1186" s="27" t="s">
        <v>7929</v>
      </c>
      <c r="N1186" s="27" t="s">
        <v>9951</v>
      </c>
      <c r="O1186" s="27" t="s">
        <v>7806</v>
      </c>
      <c r="P1186" s="3">
        <v>41240</v>
      </c>
      <c r="Q1186" s="41" t="s">
        <v>497</v>
      </c>
      <c r="R1186" s="27" t="s">
        <v>11967</v>
      </c>
      <c r="S1186" s="27" t="s">
        <v>11968</v>
      </c>
      <c r="T1186" s="41" t="s">
        <v>4383</v>
      </c>
      <c r="U1186" t="s">
        <v>15656</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7936</v>
      </c>
      <c r="H1187" s="27" t="s">
        <v>497</v>
      </c>
      <c r="I1187" s="3">
        <v>41291</v>
      </c>
      <c r="J1187" s="27" t="s">
        <v>7937</v>
      </c>
      <c r="K1187" s="27" t="s">
        <v>7938</v>
      </c>
      <c r="L1187" s="27" t="s">
        <v>7939</v>
      </c>
      <c r="M1187" s="27" t="s">
        <v>7940</v>
      </c>
      <c r="N1187" s="27" t="s">
        <v>497</v>
      </c>
      <c r="O1187" s="27" t="s">
        <v>497</v>
      </c>
      <c r="P1187" s="27" t="s">
        <v>497</v>
      </c>
      <c r="Q1187" s="41" t="s">
        <v>497</v>
      </c>
      <c r="R1187" s="27" t="s">
        <v>497</v>
      </c>
      <c r="S1187" s="27" t="s">
        <v>11969</v>
      </c>
      <c r="T1187" s="41" t="s">
        <v>15383</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16144</v>
      </c>
      <c r="I1188" s="3">
        <v>41172</v>
      </c>
      <c r="J1188" s="27" t="s">
        <v>7941</v>
      </c>
      <c r="K1188" s="27" t="s">
        <v>7942</v>
      </c>
      <c r="L1188" s="27" t="s">
        <v>4913</v>
      </c>
      <c r="M1188" s="27" t="s">
        <v>7943</v>
      </c>
      <c r="N1188" s="27" t="s">
        <v>16145</v>
      </c>
      <c r="O1188" s="27" t="s">
        <v>7624</v>
      </c>
      <c r="P1188" s="27">
        <v>41339</v>
      </c>
      <c r="Q1188" s="41" t="s">
        <v>13268</v>
      </c>
      <c r="R1188" s="27" t="s">
        <v>16146</v>
      </c>
      <c r="S1188" s="27" t="s">
        <v>11970</v>
      </c>
      <c r="T1188" s="41" t="s">
        <v>15383</v>
      </c>
      <c r="U1188" s="41" t="s">
        <v>15468</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13677</v>
      </c>
      <c r="I1189" s="3">
        <v>41197</v>
      </c>
      <c r="J1189" s="27" t="s">
        <v>8044</v>
      </c>
      <c r="K1189" s="27" t="s">
        <v>8045</v>
      </c>
      <c r="L1189" s="27" t="s">
        <v>4674</v>
      </c>
      <c r="M1189" s="27" t="s">
        <v>7866</v>
      </c>
      <c r="N1189" s="27" t="s">
        <v>13678</v>
      </c>
      <c r="O1189" s="27" t="s">
        <v>7809</v>
      </c>
      <c r="P1189" s="3">
        <v>41262</v>
      </c>
      <c r="Q1189" s="41" t="s">
        <v>15878</v>
      </c>
      <c r="R1189" s="27" t="s">
        <v>13679</v>
      </c>
      <c r="S1189" s="27" t="s">
        <v>11971</v>
      </c>
      <c r="T1189" s="41" t="s">
        <v>15383</v>
      </c>
      <c r="U1189" s="41" t="s">
        <v>15468</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13680</v>
      </c>
      <c r="I1190" s="3">
        <v>41197</v>
      </c>
      <c r="J1190" s="27" t="s">
        <v>8044</v>
      </c>
      <c r="K1190" s="27" t="s">
        <v>8046</v>
      </c>
      <c r="L1190" s="27" t="s">
        <v>4674</v>
      </c>
      <c r="M1190" s="27" t="s">
        <v>7866</v>
      </c>
      <c r="N1190" s="27" t="s">
        <v>13681</v>
      </c>
      <c r="O1190" s="27" t="s">
        <v>7809</v>
      </c>
      <c r="P1190" s="3">
        <v>41262</v>
      </c>
      <c r="Q1190" s="41" t="s">
        <v>15878</v>
      </c>
      <c r="R1190" s="27" t="s">
        <v>13682</v>
      </c>
      <c r="S1190" s="27" t="s">
        <v>11972</v>
      </c>
      <c r="T1190" s="41" t="s">
        <v>15383</v>
      </c>
      <c r="U1190" s="41" t="s">
        <v>15638</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13683</v>
      </c>
      <c r="I1191" s="3">
        <v>41197</v>
      </c>
      <c r="J1191" s="27" t="s">
        <v>8044</v>
      </c>
      <c r="K1191" s="27" t="s">
        <v>8047</v>
      </c>
      <c r="L1191" s="27" t="s">
        <v>4674</v>
      </c>
      <c r="M1191" s="27" t="s">
        <v>7866</v>
      </c>
      <c r="N1191" s="27" t="s">
        <v>13684</v>
      </c>
      <c r="O1191" s="27" t="s">
        <v>7806</v>
      </c>
      <c r="P1191" s="3">
        <v>41263</v>
      </c>
      <c r="Q1191" s="41" t="s">
        <v>15878</v>
      </c>
      <c r="R1191" s="27" t="s">
        <v>13685</v>
      </c>
      <c r="S1191" s="27" t="s">
        <v>11973</v>
      </c>
      <c r="T1191" s="41" t="s">
        <v>4383</v>
      </c>
      <c r="U1191" s="41" t="s">
        <v>15576</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13686</v>
      </c>
      <c r="I1192" s="3">
        <v>41197</v>
      </c>
      <c r="J1192" s="27" t="s">
        <v>8044</v>
      </c>
      <c r="K1192" s="27" t="s">
        <v>8048</v>
      </c>
      <c r="L1192" s="27" t="s">
        <v>4674</v>
      </c>
      <c r="M1192" s="27">
        <v>38335694</v>
      </c>
      <c r="N1192" s="27" t="s">
        <v>14089</v>
      </c>
      <c r="O1192" s="27" t="s">
        <v>14090</v>
      </c>
      <c r="P1192" s="3">
        <v>41278</v>
      </c>
      <c r="Q1192" s="41" t="s">
        <v>15878</v>
      </c>
      <c r="R1192" s="27" t="s">
        <v>14091</v>
      </c>
      <c r="S1192" s="27" t="s">
        <v>11974</v>
      </c>
      <c r="T1192" s="41" t="s">
        <v>15383</v>
      </c>
      <c r="U1192" s="41" t="s">
        <v>15514</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13687</v>
      </c>
      <c r="I1193" s="3">
        <v>41197</v>
      </c>
      <c r="J1193" s="27" t="s">
        <v>8044</v>
      </c>
      <c r="K1193" s="27" t="s">
        <v>8049</v>
      </c>
      <c r="L1193" s="27" t="s">
        <v>4674</v>
      </c>
      <c r="M1193" s="27" t="s">
        <v>7866</v>
      </c>
      <c r="N1193" s="27" t="s">
        <v>13688</v>
      </c>
      <c r="O1193" s="27" t="s">
        <v>7806</v>
      </c>
      <c r="P1193" s="3">
        <v>41263</v>
      </c>
      <c r="Q1193" s="41" t="s">
        <v>15878</v>
      </c>
      <c r="R1193" s="27" t="s">
        <v>13689</v>
      </c>
      <c r="S1193" s="27" t="s">
        <v>11975</v>
      </c>
      <c r="T1193" s="41" t="s">
        <v>4383</v>
      </c>
      <c r="U1193" s="41" t="s">
        <v>15576</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12617</v>
      </c>
      <c r="I1194" s="3">
        <v>41197</v>
      </c>
      <c r="J1194" s="27" t="s">
        <v>7865</v>
      </c>
      <c r="K1194" s="27" t="s">
        <v>15296</v>
      </c>
      <c r="L1194" s="27" t="s">
        <v>4674</v>
      </c>
      <c r="M1194" s="27" t="s">
        <v>7866</v>
      </c>
      <c r="N1194" s="27" t="s">
        <v>13690</v>
      </c>
      <c r="O1194" s="27" t="s">
        <v>7809</v>
      </c>
      <c r="P1194" s="3">
        <v>41263</v>
      </c>
      <c r="Q1194" s="41" t="s">
        <v>15878</v>
      </c>
      <c r="R1194" s="27" t="s">
        <v>12618</v>
      </c>
      <c r="S1194" s="27" t="s">
        <v>11976</v>
      </c>
      <c r="T1194" s="41" t="s">
        <v>15383</v>
      </c>
      <c r="U1194" t="s">
        <v>15638</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13269</v>
      </c>
      <c r="I1195" s="3">
        <v>41256</v>
      </c>
      <c r="J1195" s="27" t="s">
        <v>7865</v>
      </c>
      <c r="K1195" s="27" t="s">
        <v>8050</v>
      </c>
      <c r="L1195" s="27" t="s">
        <v>4674</v>
      </c>
      <c r="M1195" s="27" t="s">
        <v>7866</v>
      </c>
      <c r="N1195" s="27" t="s">
        <v>13270</v>
      </c>
      <c r="O1195" s="27" t="s">
        <v>4980</v>
      </c>
      <c r="P1195" s="3">
        <v>41256</v>
      </c>
      <c r="Q1195" s="41" t="s">
        <v>15878</v>
      </c>
      <c r="R1195" s="27" t="s">
        <v>13271</v>
      </c>
      <c r="S1195" s="27" t="s">
        <v>11977</v>
      </c>
      <c r="T1195" s="41" t="s">
        <v>4383</v>
      </c>
      <c r="U1195" s="41" t="s">
        <v>15657</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13272</v>
      </c>
      <c r="I1196" s="3">
        <v>41197</v>
      </c>
      <c r="J1196" s="27" t="s">
        <v>8051</v>
      </c>
      <c r="K1196" s="27" t="s">
        <v>8052</v>
      </c>
      <c r="L1196" s="27" t="s">
        <v>4674</v>
      </c>
      <c r="M1196" s="27" t="s">
        <v>7866</v>
      </c>
      <c r="N1196" s="27" t="s">
        <v>13273</v>
      </c>
      <c r="O1196" s="27" t="s">
        <v>6544</v>
      </c>
      <c r="P1196" s="3">
        <v>41257</v>
      </c>
      <c r="Q1196" s="41" t="s">
        <v>15878</v>
      </c>
      <c r="R1196" s="27" t="s">
        <v>13274</v>
      </c>
      <c r="S1196" s="27" t="s">
        <v>11978</v>
      </c>
      <c r="T1196" s="41" t="s">
        <v>15383</v>
      </c>
      <c r="U1196" s="41" t="s">
        <v>15658</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13691</v>
      </c>
      <c r="I1197" s="3">
        <v>41261</v>
      </c>
      <c r="J1197" s="27" t="s">
        <v>8051</v>
      </c>
      <c r="K1197" s="27" t="s">
        <v>8053</v>
      </c>
      <c r="L1197" s="27" t="s">
        <v>4674</v>
      </c>
      <c r="M1197" s="27" t="s">
        <v>7866</v>
      </c>
      <c r="N1197" s="27" t="s">
        <v>13692</v>
      </c>
      <c r="O1197" s="27" t="s">
        <v>7809</v>
      </c>
      <c r="P1197" s="3">
        <v>41261</v>
      </c>
      <c r="Q1197" s="41" t="s">
        <v>15878</v>
      </c>
      <c r="R1197" s="27" t="s">
        <v>13693</v>
      </c>
      <c r="S1197" s="27" t="s">
        <v>11979</v>
      </c>
      <c r="T1197" s="41" t="s">
        <v>15383</v>
      </c>
      <c r="U1197" s="41" t="s">
        <v>15468</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13694</v>
      </c>
      <c r="I1198" s="3">
        <v>41262</v>
      </c>
      <c r="J1198" s="27" t="s">
        <v>8051</v>
      </c>
      <c r="K1198" s="27" t="s">
        <v>8054</v>
      </c>
      <c r="L1198" s="27" t="s">
        <v>4674</v>
      </c>
      <c r="M1198" s="27" t="s">
        <v>7866</v>
      </c>
      <c r="N1198" s="27" t="s">
        <v>13695</v>
      </c>
      <c r="O1198" s="27" t="s">
        <v>7809</v>
      </c>
      <c r="P1198" s="3">
        <v>41263</v>
      </c>
      <c r="Q1198" s="41" t="s">
        <v>15878</v>
      </c>
      <c r="R1198" s="27" t="s">
        <v>13696</v>
      </c>
      <c r="S1198" s="27" t="s">
        <v>11980</v>
      </c>
      <c r="T1198" s="41" t="s">
        <v>4383</v>
      </c>
      <c r="U1198" s="41" t="s">
        <v>15659</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14000</v>
      </c>
      <c r="I1199" s="3">
        <v>41270</v>
      </c>
      <c r="J1199" s="27" t="s">
        <v>8051</v>
      </c>
      <c r="K1199" s="27" t="s">
        <v>8055</v>
      </c>
      <c r="L1199" s="27" t="s">
        <v>4674</v>
      </c>
      <c r="M1199" s="27" t="s">
        <v>7866</v>
      </c>
      <c r="N1199" s="27" t="s">
        <v>14001</v>
      </c>
      <c r="O1199" s="27" t="s">
        <v>9761</v>
      </c>
      <c r="P1199" s="27">
        <v>41271</v>
      </c>
      <c r="Q1199" s="41" t="s">
        <v>15878</v>
      </c>
      <c r="R1199" s="27" t="s">
        <v>13721</v>
      </c>
      <c r="S1199" s="27" t="s">
        <v>11981</v>
      </c>
      <c r="T1199" s="41" t="s">
        <v>4383</v>
      </c>
      <c r="U1199" s="41" t="s">
        <v>15660</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8056</v>
      </c>
      <c r="H1200" s="27" t="s">
        <v>11982</v>
      </c>
      <c r="I1200" s="3">
        <v>41197</v>
      </c>
      <c r="J1200" s="27" t="s">
        <v>8057</v>
      </c>
      <c r="K1200" s="27" t="s">
        <v>8058</v>
      </c>
      <c r="L1200" s="27" t="s">
        <v>8059</v>
      </c>
      <c r="M1200" s="27" t="s">
        <v>8060</v>
      </c>
      <c r="N1200" s="27" t="s">
        <v>11983</v>
      </c>
      <c r="O1200" s="27" t="s">
        <v>11984</v>
      </c>
      <c r="P1200" s="3">
        <v>41248</v>
      </c>
      <c r="Q1200" s="41" t="s">
        <v>497</v>
      </c>
      <c r="R1200" s="27" t="s">
        <v>11985</v>
      </c>
      <c r="S1200" s="27" t="s">
        <v>11986</v>
      </c>
      <c r="T1200" s="41" t="s">
        <v>15383</v>
      </c>
      <c r="U1200" t="s">
        <v>15413</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8056</v>
      </c>
      <c r="H1201" s="27" t="s">
        <v>11987</v>
      </c>
      <c r="I1201" s="3">
        <v>41197</v>
      </c>
      <c r="J1201" s="27" t="s">
        <v>8061</v>
      </c>
      <c r="K1201" s="27" t="s">
        <v>8062</v>
      </c>
      <c r="L1201" s="27" t="s">
        <v>8059</v>
      </c>
      <c r="M1201" s="27" t="s">
        <v>8063</v>
      </c>
      <c r="N1201" s="27" t="s">
        <v>11988</v>
      </c>
      <c r="O1201" s="27" t="s">
        <v>9961</v>
      </c>
      <c r="P1201" s="3">
        <v>41243</v>
      </c>
      <c r="Q1201" s="41" t="s">
        <v>497</v>
      </c>
      <c r="R1201" s="27" t="s">
        <v>11989</v>
      </c>
      <c r="S1201" s="27" t="s">
        <v>11990</v>
      </c>
      <c r="T1201" s="41" t="s">
        <v>15383</v>
      </c>
      <c r="U1201" t="s">
        <v>15402</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8056</v>
      </c>
      <c r="H1202" s="27" t="s">
        <v>11991</v>
      </c>
      <c r="I1202" s="3">
        <v>41197</v>
      </c>
      <c r="J1202" s="27" t="s">
        <v>8064</v>
      </c>
      <c r="K1202" s="27" t="s">
        <v>8065</v>
      </c>
      <c r="L1202" s="27" t="s">
        <v>8059</v>
      </c>
      <c r="M1202" s="27" t="s">
        <v>8066</v>
      </c>
      <c r="N1202" s="27" t="s">
        <v>11992</v>
      </c>
      <c r="O1202" s="27" t="s">
        <v>9960</v>
      </c>
      <c r="P1202" s="3">
        <v>41243</v>
      </c>
      <c r="Q1202" s="41" t="s">
        <v>497</v>
      </c>
      <c r="R1202" s="27" t="s">
        <v>11993</v>
      </c>
      <c r="S1202" s="27" t="s">
        <v>11994</v>
      </c>
      <c r="T1202" s="41" t="s">
        <v>15383</v>
      </c>
      <c r="U1202" t="s">
        <v>15661</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8056</v>
      </c>
      <c r="H1203" s="27" t="s">
        <v>497</v>
      </c>
      <c r="I1203" s="3">
        <v>41197</v>
      </c>
      <c r="J1203" s="27" t="s">
        <v>8067</v>
      </c>
      <c r="K1203" s="27" t="s">
        <v>8068</v>
      </c>
      <c r="L1203" s="27" t="s">
        <v>8059</v>
      </c>
      <c r="M1203" s="27" t="s">
        <v>8069</v>
      </c>
      <c r="N1203" s="27" t="s">
        <v>497</v>
      </c>
      <c r="O1203" s="27" t="s">
        <v>497</v>
      </c>
      <c r="P1203" s="27" t="s">
        <v>497</v>
      </c>
      <c r="Q1203" s="41" t="s">
        <v>497</v>
      </c>
      <c r="R1203" s="27" t="s">
        <v>497</v>
      </c>
      <c r="S1203" s="27" t="s">
        <v>11995</v>
      </c>
      <c r="T1203" s="41" t="s">
        <v>15383</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8056</v>
      </c>
      <c r="H1204" s="27" t="s">
        <v>11996</v>
      </c>
      <c r="I1204" s="3">
        <v>41197</v>
      </c>
      <c r="J1204" s="27" t="s">
        <v>8070</v>
      </c>
      <c r="K1204" s="27" t="s">
        <v>8071</v>
      </c>
      <c r="L1204" s="27" t="s">
        <v>8059</v>
      </c>
      <c r="M1204" s="27" t="s">
        <v>8072</v>
      </c>
      <c r="N1204" s="27" t="s">
        <v>11997</v>
      </c>
      <c r="O1204" s="27" t="s">
        <v>11998</v>
      </c>
      <c r="P1204" s="3">
        <v>41246</v>
      </c>
      <c r="Q1204" s="41" t="s">
        <v>497</v>
      </c>
      <c r="R1204" s="27" t="s">
        <v>11999</v>
      </c>
      <c r="S1204" s="27" t="s">
        <v>12000</v>
      </c>
      <c r="T1204" s="41" t="s">
        <v>15383</v>
      </c>
      <c r="U1204" t="s">
        <v>15662</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8056</v>
      </c>
      <c r="H1205" s="27" t="s">
        <v>12442</v>
      </c>
      <c r="I1205" s="3">
        <v>41197</v>
      </c>
      <c r="J1205" s="27" t="s">
        <v>8073</v>
      </c>
      <c r="K1205" s="27" t="s">
        <v>15297</v>
      </c>
      <c r="L1205" s="27" t="s">
        <v>8059</v>
      </c>
      <c r="M1205" s="27" t="s">
        <v>8074</v>
      </c>
      <c r="N1205" s="27" t="s">
        <v>12443</v>
      </c>
      <c r="O1205" s="27" t="s">
        <v>4212</v>
      </c>
      <c r="P1205" s="3">
        <v>41249</v>
      </c>
      <c r="Q1205" s="41" t="s">
        <v>497</v>
      </c>
      <c r="R1205" s="27" t="s">
        <v>12444</v>
      </c>
      <c r="S1205" s="27" t="s">
        <v>12001</v>
      </c>
      <c r="T1205" s="41" t="s">
        <v>15383</v>
      </c>
      <c r="U1205" t="s">
        <v>15402</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8056</v>
      </c>
      <c r="H1206" s="27" t="s">
        <v>12445</v>
      </c>
      <c r="I1206" s="3">
        <v>41197</v>
      </c>
      <c r="J1206" s="27" t="s">
        <v>8075</v>
      </c>
      <c r="K1206" s="27" t="s">
        <v>8076</v>
      </c>
      <c r="L1206" s="27" t="s">
        <v>8059</v>
      </c>
      <c r="M1206" s="27" t="s">
        <v>8077</v>
      </c>
      <c r="N1206" s="27" t="s">
        <v>12446</v>
      </c>
      <c r="O1206" s="27" t="s">
        <v>1981</v>
      </c>
      <c r="P1206" s="3">
        <v>41249</v>
      </c>
      <c r="Q1206" s="41" t="s">
        <v>497</v>
      </c>
      <c r="R1206" s="27" t="s">
        <v>12447</v>
      </c>
      <c r="S1206" s="27" t="s">
        <v>12002</v>
      </c>
      <c r="T1206" s="41" t="s">
        <v>15383</v>
      </c>
      <c r="U1206" t="s">
        <v>15475</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8056</v>
      </c>
      <c r="H1207" s="27" t="s">
        <v>12339</v>
      </c>
      <c r="I1207" s="3">
        <v>41197</v>
      </c>
      <c r="J1207" s="27" t="s">
        <v>8078</v>
      </c>
      <c r="K1207" s="27" t="s">
        <v>8079</v>
      </c>
      <c r="L1207" s="27" t="s">
        <v>8059</v>
      </c>
      <c r="M1207" s="27" t="s">
        <v>8080</v>
      </c>
      <c r="N1207" s="27" t="s">
        <v>12340</v>
      </c>
      <c r="O1207" s="27" t="s">
        <v>11984</v>
      </c>
      <c r="P1207" s="3">
        <v>41247</v>
      </c>
      <c r="Q1207" s="41" t="s">
        <v>497</v>
      </c>
      <c r="R1207" s="27" t="s">
        <v>12341</v>
      </c>
      <c r="S1207" s="27" t="s">
        <v>12003</v>
      </c>
      <c r="T1207" s="41" t="s">
        <v>15383</v>
      </c>
      <c r="U1207" t="s">
        <v>15518</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8081</v>
      </c>
      <c r="H1208" s="27" t="s">
        <v>497</v>
      </c>
      <c r="I1208" s="27">
        <v>41296</v>
      </c>
      <c r="J1208" s="27" t="s">
        <v>8082</v>
      </c>
      <c r="K1208" s="27" t="s">
        <v>14692</v>
      </c>
      <c r="L1208" s="27" t="s">
        <v>8083</v>
      </c>
      <c r="M1208" s="27" t="s">
        <v>9353</v>
      </c>
      <c r="N1208" s="27" t="s">
        <v>497</v>
      </c>
      <c r="O1208" s="27" t="s">
        <v>497</v>
      </c>
      <c r="P1208" s="27" t="s">
        <v>497</v>
      </c>
      <c r="Q1208" s="41" t="s">
        <v>9645</v>
      </c>
      <c r="R1208" s="27" t="s">
        <v>497</v>
      </c>
      <c r="S1208" s="27" t="s">
        <v>12004</v>
      </c>
      <c r="T1208" t="s">
        <v>15383</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8084</v>
      </c>
      <c r="H1209" s="27" t="s">
        <v>12005</v>
      </c>
      <c r="I1209" s="3">
        <v>41204</v>
      </c>
      <c r="J1209" s="27" t="s">
        <v>8085</v>
      </c>
      <c r="K1209" s="27" t="s">
        <v>8086</v>
      </c>
      <c r="L1209" s="27" t="s">
        <v>8087</v>
      </c>
      <c r="M1209" s="27" t="s">
        <v>8088</v>
      </c>
      <c r="N1209" s="27" t="s">
        <v>12006</v>
      </c>
      <c r="O1209" s="27" t="s">
        <v>5283</v>
      </c>
      <c r="P1209" s="3">
        <v>41243</v>
      </c>
      <c r="Q1209" s="41" t="s">
        <v>497</v>
      </c>
      <c r="R1209" s="27" t="s">
        <v>12007</v>
      </c>
      <c r="S1209" s="27" t="s">
        <v>12008</v>
      </c>
      <c r="T1209" s="41" t="s">
        <v>15383</v>
      </c>
      <c r="U1209" t="s">
        <v>15475</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8089</v>
      </c>
      <c r="H1210" s="27" t="s">
        <v>9458</v>
      </c>
      <c r="I1210" s="3">
        <v>41204</v>
      </c>
      <c r="J1210" s="27" t="s">
        <v>8090</v>
      </c>
      <c r="K1210" s="27" t="s">
        <v>8091</v>
      </c>
      <c r="L1210" s="27" t="s">
        <v>8092</v>
      </c>
      <c r="M1210" s="27" t="s">
        <v>8093</v>
      </c>
      <c r="N1210" s="27" t="s">
        <v>9459</v>
      </c>
      <c r="O1210" s="27" t="s">
        <v>9413</v>
      </c>
      <c r="P1210" s="3">
        <v>41220</v>
      </c>
      <c r="Q1210" s="41" t="s">
        <v>497</v>
      </c>
      <c r="R1210" s="27" t="s">
        <v>12009</v>
      </c>
      <c r="S1210" s="27" t="s">
        <v>12010</v>
      </c>
      <c r="T1210" s="41" t="s">
        <v>4383</v>
      </c>
      <c r="U1210" t="s">
        <v>15663</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8106</v>
      </c>
      <c r="H1211" s="27" t="s">
        <v>9794</v>
      </c>
      <c r="I1211" s="3">
        <v>41178</v>
      </c>
      <c r="J1211" s="27" t="s">
        <v>8107</v>
      </c>
      <c r="K1211" s="27" t="s">
        <v>8108</v>
      </c>
      <c r="L1211" s="27" t="s">
        <v>8109</v>
      </c>
      <c r="M1211" s="27" t="s">
        <v>8110</v>
      </c>
      <c r="N1211" s="27" t="s">
        <v>9795</v>
      </c>
      <c r="O1211" s="27" t="s">
        <v>6543</v>
      </c>
      <c r="P1211" s="3">
        <v>41261</v>
      </c>
      <c r="Q1211" s="41" t="s">
        <v>497</v>
      </c>
      <c r="R1211" s="27" t="s">
        <v>12011</v>
      </c>
      <c r="S1211" s="27" t="s">
        <v>12012</v>
      </c>
      <c r="T1211" s="41" t="s">
        <v>15383</v>
      </c>
      <c r="U1211" t="s">
        <v>15587</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8122</v>
      </c>
      <c r="H1212" s="27" t="s">
        <v>14002</v>
      </c>
      <c r="I1212" s="3">
        <v>41180</v>
      </c>
      <c r="J1212" s="27" t="s">
        <v>8123</v>
      </c>
      <c r="K1212" s="27" t="s">
        <v>8124</v>
      </c>
      <c r="L1212" s="27" t="s">
        <v>8125</v>
      </c>
      <c r="M1212" s="27" t="s">
        <v>8126</v>
      </c>
      <c r="N1212" s="27" t="s">
        <v>14003</v>
      </c>
      <c r="O1212" s="27" t="s">
        <v>12318</v>
      </c>
      <c r="P1212" s="3">
        <v>41264</v>
      </c>
      <c r="Q1212" s="41" t="s">
        <v>497</v>
      </c>
      <c r="R1212" s="27" t="s">
        <v>14004</v>
      </c>
      <c r="S1212" s="27" t="s">
        <v>12013</v>
      </c>
      <c r="T1212" s="41" t="s">
        <v>15383</v>
      </c>
      <c r="U1212" s="41" t="s">
        <v>15421</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8127</v>
      </c>
      <c r="H1213" s="27" t="s">
        <v>497</v>
      </c>
      <c r="I1213" s="3">
        <v>41296</v>
      </c>
      <c r="J1213" s="27" t="s">
        <v>8128</v>
      </c>
      <c r="K1213" s="27" t="s">
        <v>8129</v>
      </c>
      <c r="L1213" s="27" t="s">
        <v>8130</v>
      </c>
      <c r="M1213" s="27" t="s">
        <v>8131</v>
      </c>
      <c r="N1213" s="27" t="s">
        <v>497</v>
      </c>
      <c r="O1213" s="27" t="s">
        <v>497</v>
      </c>
      <c r="P1213" s="27" t="s">
        <v>497</v>
      </c>
      <c r="Q1213" s="41" t="s">
        <v>497</v>
      </c>
      <c r="R1213" s="27" t="s">
        <v>497</v>
      </c>
      <c r="S1213" s="27" t="s">
        <v>12014</v>
      </c>
      <c r="T1213" s="41" t="s">
        <v>15383</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8132</v>
      </c>
      <c r="H1214" s="27" t="s">
        <v>13697</v>
      </c>
      <c r="I1214" s="3">
        <v>41178</v>
      </c>
      <c r="J1214" s="27" t="s">
        <v>8133</v>
      </c>
      <c r="K1214" s="27" t="s">
        <v>8134</v>
      </c>
      <c r="L1214" s="27" t="s">
        <v>8135</v>
      </c>
      <c r="M1214" s="27" t="s">
        <v>8136</v>
      </c>
      <c r="N1214" s="27" t="s">
        <v>13698</v>
      </c>
      <c r="O1214" s="27" t="s">
        <v>6024</v>
      </c>
      <c r="P1214" s="3">
        <v>41263</v>
      </c>
      <c r="Q1214" s="41" t="s">
        <v>497</v>
      </c>
      <c r="R1214" s="27" t="s">
        <v>13699</v>
      </c>
      <c r="S1214" s="27" t="s">
        <v>12015</v>
      </c>
      <c r="T1214" s="41" t="s">
        <v>4383</v>
      </c>
      <c r="U1214" s="41" t="s">
        <v>15664</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8137</v>
      </c>
      <c r="H1215" s="27" t="s">
        <v>8879</v>
      </c>
      <c r="I1215" s="3">
        <v>41178</v>
      </c>
      <c r="J1215" s="27" t="s">
        <v>8138</v>
      </c>
      <c r="K1215" s="27" t="s">
        <v>8139</v>
      </c>
      <c r="L1215" s="27" t="s">
        <v>8140</v>
      </c>
      <c r="M1215" s="27" t="s">
        <v>8141</v>
      </c>
      <c r="N1215" s="27" t="s">
        <v>8880</v>
      </c>
      <c r="O1215" s="27" t="s">
        <v>8881</v>
      </c>
      <c r="P1215" s="3">
        <v>41193</v>
      </c>
      <c r="Q1215" s="41" t="s">
        <v>497</v>
      </c>
      <c r="R1215" s="27" t="s">
        <v>12016</v>
      </c>
      <c r="S1215" s="27" t="s">
        <v>12017</v>
      </c>
      <c r="T1215" s="41" t="s">
        <v>4383</v>
      </c>
      <c r="U1215" t="s">
        <v>15665</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8142</v>
      </c>
      <c r="H1216" s="27" t="s">
        <v>12342</v>
      </c>
      <c r="I1216" s="3">
        <v>41232</v>
      </c>
      <c r="J1216" s="27" t="s">
        <v>8143</v>
      </c>
      <c r="K1216" s="27" t="s">
        <v>8144</v>
      </c>
      <c r="L1216" s="27" t="s">
        <v>8145</v>
      </c>
      <c r="M1216" s="27" t="s">
        <v>8146</v>
      </c>
      <c r="N1216" s="27" t="s">
        <v>12343</v>
      </c>
      <c r="O1216" s="27" t="s">
        <v>7849</v>
      </c>
      <c r="P1216" s="3">
        <v>41247</v>
      </c>
      <c r="Q1216" s="41" t="s">
        <v>497</v>
      </c>
      <c r="R1216" s="27" t="s">
        <v>12344</v>
      </c>
      <c r="S1216" s="27" t="s">
        <v>12018</v>
      </c>
      <c r="T1216" s="41" t="s">
        <v>15383</v>
      </c>
      <c r="U1216" t="s">
        <v>15518</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8147</v>
      </c>
      <c r="H1217" s="27" t="s">
        <v>13700</v>
      </c>
      <c r="I1217" s="3">
        <v>41204</v>
      </c>
      <c r="J1217" s="27" t="s">
        <v>8148</v>
      </c>
      <c r="K1217" s="27" t="s">
        <v>8149</v>
      </c>
      <c r="L1217" s="27" t="s">
        <v>8150</v>
      </c>
      <c r="M1217" s="27" t="s">
        <v>8151</v>
      </c>
      <c r="N1217" s="27" t="s">
        <v>13701</v>
      </c>
      <c r="O1217" s="27" t="s">
        <v>5692</v>
      </c>
      <c r="P1217" s="3">
        <v>41262</v>
      </c>
      <c r="Q1217" s="41" t="s">
        <v>497</v>
      </c>
      <c r="R1217" s="27" t="s">
        <v>13702</v>
      </c>
      <c r="S1217" s="27" t="s">
        <v>12019</v>
      </c>
      <c r="T1217" s="41" t="s">
        <v>15383</v>
      </c>
      <c r="U1217" s="41" t="s">
        <v>15475</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8152</v>
      </c>
      <c r="H1218" s="27" t="s">
        <v>12020</v>
      </c>
      <c r="I1218" s="3">
        <v>41213</v>
      </c>
      <c r="J1218" s="27" t="s">
        <v>9026</v>
      </c>
      <c r="K1218" s="27" t="s">
        <v>9027</v>
      </c>
      <c r="L1218" s="27" t="s">
        <v>8153</v>
      </c>
      <c r="M1218" s="27" t="s">
        <v>8908</v>
      </c>
      <c r="N1218" s="27" t="s">
        <v>12021</v>
      </c>
      <c r="O1218" s="27" t="s">
        <v>6701</v>
      </c>
      <c r="P1218" s="3">
        <v>41243</v>
      </c>
      <c r="Q1218" s="41" t="s">
        <v>8909</v>
      </c>
      <c r="R1218" s="27" t="s">
        <v>12022</v>
      </c>
      <c r="S1218" s="27" t="s">
        <v>12023</v>
      </c>
      <c r="T1218" t="s">
        <v>15383</v>
      </c>
      <c r="U1218" t="s">
        <v>15493</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8154</v>
      </c>
      <c r="H1219" s="27" t="s">
        <v>9460</v>
      </c>
      <c r="I1219" s="3">
        <v>41180</v>
      </c>
      <c r="J1219" s="27" t="s">
        <v>8155</v>
      </c>
      <c r="K1219" s="27" t="s">
        <v>8156</v>
      </c>
      <c r="L1219" s="27" t="s">
        <v>8157</v>
      </c>
      <c r="M1219" s="27" t="s">
        <v>8158</v>
      </c>
      <c r="N1219" s="27" t="s">
        <v>9461</v>
      </c>
      <c r="O1219" s="27" t="s">
        <v>5692</v>
      </c>
      <c r="P1219" s="3">
        <v>41220</v>
      </c>
      <c r="Q1219" s="41" t="s">
        <v>497</v>
      </c>
      <c r="R1219" s="27" t="s">
        <v>12024</v>
      </c>
      <c r="S1219" s="27" t="s">
        <v>12025</v>
      </c>
      <c r="T1219" s="41" t="s">
        <v>4383</v>
      </c>
      <c r="U1219" t="s">
        <v>15576</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6307</v>
      </c>
      <c r="H1220" s="27" t="s">
        <v>8619</v>
      </c>
      <c r="I1220" s="3">
        <v>41180</v>
      </c>
      <c r="J1220" s="27" t="s">
        <v>8159</v>
      </c>
      <c r="K1220" s="27" t="s">
        <v>8160</v>
      </c>
      <c r="L1220" s="27" t="s">
        <v>6310</v>
      </c>
      <c r="M1220" s="27" t="s">
        <v>8161</v>
      </c>
      <c r="N1220" s="27" t="s">
        <v>8620</v>
      </c>
      <c r="O1220" s="27" t="s">
        <v>6024</v>
      </c>
      <c r="P1220" s="3">
        <v>41187</v>
      </c>
      <c r="Q1220" s="41" t="s">
        <v>497</v>
      </c>
      <c r="R1220" s="27" t="s">
        <v>12026</v>
      </c>
      <c r="S1220" s="27" t="s">
        <v>12027</v>
      </c>
      <c r="T1220" s="41" t="s">
        <v>4383</v>
      </c>
      <c r="U1220" t="s">
        <v>15476</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8162</v>
      </c>
      <c r="H1221" s="27" t="s">
        <v>15666</v>
      </c>
      <c r="I1221" s="3">
        <v>41178</v>
      </c>
      <c r="J1221" s="27" t="s">
        <v>8163</v>
      </c>
      <c r="K1221" s="27" t="s">
        <v>8164</v>
      </c>
      <c r="L1221" s="27" t="s">
        <v>8165</v>
      </c>
      <c r="M1221" s="27" t="s">
        <v>8166</v>
      </c>
      <c r="N1221" s="27" t="s">
        <v>15667</v>
      </c>
      <c r="O1221" s="27" t="s">
        <v>5283</v>
      </c>
      <c r="P1221" s="27">
        <v>41310</v>
      </c>
      <c r="Q1221" s="41" t="s">
        <v>14148</v>
      </c>
      <c r="R1221" s="27" t="s">
        <v>15668</v>
      </c>
      <c r="S1221" s="27" t="s">
        <v>12028</v>
      </c>
      <c r="T1221" s="41" t="s">
        <v>15383</v>
      </c>
      <c r="U1221" s="41" t="s">
        <v>15594</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9074</v>
      </c>
      <c r="I1222" s="3">
        <v>41178</v>
      </c>
      <c r="J1222" s="27" t="s">
        <v>8167</v>
      </c>
      <c r="K1222" s="27" t="s">
        <v>8168</v>
      </c>
      <c r="L1222" s="27" t="s">
        <v>4911</v>
      </c>
      <c r="M1222" s="27" t="s">
        <v>8169</v>
      </c>
      <c r="N1222" s="27" t="s">
        <v>9095</v>
      </c>
      <c r="O1222" s="27" t="s">
        <v>7808</v>
      </c>
      <c r="P1222" s="3">
        <v>41206</v>
      </c>
      <c r="Q1222" s="41" t="s">
        <v>497</v>
      </c>
      <c r="R1222" s="27" t="s">
        <v>12029</v>
      </c>
      <c r="S1222" s="27" t="s">
        <v>12030</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8170</v>
      </c>
      <c r="H1223" s="27" t="s">
        <v>14092</v>
      </c>
      <c r="I1223" s="3">
        <v>41178</v>
      </c>
      <c r="J1223" s="27" t="s">
        <v>8171</v>
      </c>
      <c r="K1223" s="27" t="s">
        <v>13275</v>
      </c>
      <c r="L1223" s="27" t="s">
        <v>8172</v>
      </c>
      <c r="M1223" s="27" t="s">
        <v>13276</v>
      </c>
      <c r="N1223" s="27" t="s">
        <v>14093</v>
      </c>
      <c r="O1223" s="27" t="s">
        <v>5283</v>
      </c>
      <c r="P1223" s="3">
        <v>41278</v>
      </c>
      <c r="Q1223" s="41" t="s">
        <v>497</v>
      </c>
      <c r="R1223" s="27" t="s">
        <v>14094</v>
      </c>
      <c r="S1223" s="27" t="s">
        <v>12031</v>
      </c>
      <c r="T1223" s="41" t="s">
        <v>15383</v>
      </c>
      <c r="U1223" s="41" t="s">
        <v>15660</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8173</v>
      </c>
      <c r="H1224" s="27" t="s">
        <v>12448</v>
      </c>
      <c r="I1224" s="3">
        <v>41178</v>
      </c>
      <c r="J1224" s="27" t="s">
        <v>8174</v>
      </c>
      <c r="K1224" s="27" t="s">
        <v>15669</v>
      </c>
      <c r="L1224" s="27" t="s">
        <v>8175</v>
      </c>
      <c r="M1224" s="27" t="s">
        <v>8176</v>
      </c>
      <c r="N1224" s="27" t="s">
        <v>12449</v>
      </c>
      <c r="O1224" s="27" t="s">
        <v>6544</v>
      </c>
      <c r="P1224" s="3">
        <v>41249</v>
      </c>
      <c r="Q1224" s="41" t="s">
        <v>497</v>
      </c>
      <c r="R1224" s="27" t="s">
        <v>12450</v>
      </c>
      <c r="S1224" s="27" t="s">
        <v>12032</v>
      </c>
      <c r="T1224" s="41" t="s">
        <v>15383</v>
      </c>
      <c r="U1224" t="s">
        <v>15468</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6299</v>
      </c>
      <c r="H1225" s="27" t="s">
        <v>9462</v>
      </c>
      <c r="I1225" s="3">
        <v>41178</v>
      </c>
      <c r="J1225" s="27" t="s">
        <v>8177</v>
      </c>
      <c r="K1225" s="27" t="s">
        <v>8178</v>
      </c>
      <c r="L1225" s="27" t="s">
        <v>6302</v>
      </c>
      <c r="M1225" s="27" t="s">
        <v>8179</v>
      </c>
      <c r="N1225" s="27" t="s">
        <v>9463</v>
      </c>
      <c r="O1225" s="27" t="s">
        <v>6640</v>
      </c>
      <c r="P1225" s="3">
        <v>41220</v>
      </c>
      <c r="Q1225" s="41" t="s">
        <v>497</v>
      </c>
      <c r="R1225" s="27" t="s">
        <v>12033</v>
      </c>
      <c r="S1225" s="27" t="s">
        <v>12034</v>
      </c>
      <c r="T1225" s="41" t="s">
        <v>4383</v>
      </c>
      <c r="U1225" t="s">
        <v>15523</v>
      </c>
      <c r="V1225" s="3">
        <v>22</v>
      </c>
      <c r="W1225">
        <v>2</v>
      </c>
      <c r="X1225">
        <v>25</v>
      </c>
      <c r="Y1225">
        <v>45</v>
      </c>
      <c r="Z1225">
        <v>41</v>
      </c>
      <c r="AA1225">
        <v>51</v>
      </c>
    </row>
    <row r="1226" spans="1:27" ht="18" customHeight="1">
      <c r="A1226" s="27">
        <v>4510</v>
      </c>
      <c r="B1226" s="27">
        <v>4510</v>
      </c>
      <c r="C1226" s="3">
        <v>41170</v>
      </c>
      <c r="D1226" s="3">
        <v>41215</v>
      </c>
      <c r="E1226" s="27" t="s">
        <v>1431</v>
      </c>
      <c r="F1226" s="27" t="s">
        <v>12323</v>
      </c>
      <c r="G1226" s="27" t="s">
        <v>8180</v>
      </c>
      <c r="H1226" s="27" t="s">
        <v>13134</v>
      </c>
      <c r="I1226" s="3">
        <v>41178</v>
      </c>
      <c r="J1226" s="27" t="s">
        <v>8181</v>
      </c>
      <c r="K1226" s="27" t="s">
        <v>8182</v>
      </c>
      <c r="L1226" s="27" t="s">
        <v>8183</v>
      </c>
      <c r="M1226" s="27" t="s">
        <v>8184</v>
      </c>
      <c r="N1226" s="27" t="s">
        <v>13135</v>
      </c>
      <c r="O1226" s="27" t="s">
        <v>12506</v>
      </c>
      <c r="P1226" s="3">
        <v>41255</v>
      </c>
      <c r="Q1226" s="41" t="s">
        <v>497</v>
      </c>
      <c r="R1226" s="27" t="s">
        <v>13136</v>
      </c>
      <c r="S1226" s="27" t="s">
        <v>12035</v>
      </c>
      <c r="T1226" s="41" t="s">
        <v>15383</v>
      </c>
      <c r="U1226" s="41" t="s">
        <v>15469</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8185</v>
      </c>
      <c r="H1227" s="27" t="s">
        <v>15944</v>
      </c>
      <c r="I1227" s="3">
        <v>41180</v>
      </c>
      <c r="J1227" s="27" t="s">
        <v>8186</v>
      </c>
      <c r="K1227" s="27" t="s">
        <v>8187</v>
      </c>
      <c r="L1227" s="27" t="s">
        <v>8188</v>
      </c>
      <c r="M1227" s="27" t="s">
        <v>8189</v>
      </c>
      <c r="N1227" s="27" t="s">
        <v>15945</v>
      </c>
      <c r="O1227" s="27" t="s">
        <v>15946</v>
      </c>
      <c r="P1227" s="27">
        <v>41332</v>
      </c>
      <c r="Q1227" s="41" t="s">
        <v>14149</v>
      </c>
      <c r="R1227" s="27" t="s">
        <v>15947</v>
      </c>
      <c r="S1227" s="27" t="s">
        <v>12036</v>
      </c>
      <c r="T1227" s="41" t="s">
        <v>15383</v>
      </c>
      <c r="U1227" s="41" t="s">
        <v>15948</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8190</v>
      </c>
      <c r="H1228" s="27" t="s">
        <v>15298</v>
      </c>
      <c r="I1228" s="3">
        <v>41204</v>
      </c>
      <c r="J1228" s="27" t="s">
        <v>8191</v>
      </c>
      <c r="K1228" s="27" t="s">
        <v>13277</v>
      </c>
      <c r="L1228" s="27" t="s">
        <v>8192</v>
      </c>
      <c r="M1228" s="27" t="s">
        <v>8193</v>
      </c>
      <c r="N1228" s="27" t="s">
        <v>15299</v>
      </c>
      <c r="O1228" s="27" t="s">
        <v>5283</v>
      </c>
      <c r="P1228" s="27">
        <v>41306</v>
      </c>
      <c r="Q1228" s="41" t="s">
        <v>13278</v>
      </c>
      <c r="R1228" s="27" t="s">
        <v>15300</v>
      </c>
      <c r="S1228" s="27" t="s">
        <v>12037</v>
      </c>
      <c r="T1228" t="s">
        <v>15383</v>
      </c>
      <c r="U1228" s="41" t="s">
        <v>15475</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12323</v>
      </c>
      <c r="G1229" s="27" t="s">
        <v>8194</v>
      </c>
      <c r="H1229" s="27" t="s">
        <v>13137</v>
      </c>
      <c r="I1229" s="3">
        <v>41180</v>
      </c>
      <c r="J1229" s="27" t="s">
        <v>8195</v>
      </c>
      <c r="K1229" s="27" t="s">
        <v>8196</v>
      </c>
      <c r="L1229" s="27" t="s">
        <v>8197</v>
      </c>
      <c r="M1229" s="27" t="s">
        <v>8198</v>
      </c>
      <c r="N1229" s="27" t="s">
        <v>13138</v>
      </c>
      <c r="O1229" s="27" t="s">
        <v>13139</v>
      </c>
      <c r="P1229" s="3">
        <v>41261</v>
      </c>
      <c r="Q1229" s="41" t="s">
        <v>497</v>
      </c>
      <c r="R1229" s="27" t="s">
        <v>13140</v>
      </c>
      <c r="S1229" s="27" t="s">
        <v>12038</v>
      </c>
      <c r="T1229" s="41" t="s">
        <v>4383</v>
      </c>
      <c r="U1229" s="41" t="s">
        <v>15572</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8199</v>
      </c>
      <c r="H1230" s="27" t="s">
        <v>12619</v>
      </c>
      <c r="I1230" s="3">
        <v>41178</v>
      </c>
      <c r="J1230" s="27" t="s">
        <v>8200</v>
      </c>
      <c r="K1230" s="27" t="s">
        <v>8201</v>
      </c>
      <c r="L1230" s="27" t="s">
        <v>8202</v>
      </c>
      <c r="M1230" s="27" t="s">
        <v>8203</v>
      </c>
      <c r="N1230" s="27" t="s">
        <v>13141</v>
      </c>
      <c r="O1230" s="27" t="s">
        <v>6130</v>
      </c>
      <c r="P1230" s="3">
        <v>41254</v>
      </c>
      <c r="Q1230" s="41" t="s">
        <v>497</v>
      </c>
      <c r="R1230" s="27" t="s">
        <v>12620</v>
      </c>
      <c r="S1230" s="27" t="s">
        <v>12039</v>
      </c>
      <c r="T1230" s="41" t="s">
        <v>15383</v>
      </c>
      <c r="U1230" t="s">
        <v>15475</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8204</v>
      </c>
      <c r="H1231" s="27" t="s">
        <v>12040</v>
      </c>
      <c r="I1231" s="3">
        <v>41178</v>
      </c>
      <c r="J1231" s="27" t="s">
        <v>8205</v>
      </c>
      <c r="K1231" s="27" t="s">
        <v>8910</v>
      </c>
      <c r="L1231" s="27" t="s">
        <v>8206</v>
      </c>
      <c r="M1231" s="27" t="s">
        <v>15949</v>
      </c>
      <c r="N1231" s="27" t="s">
        <v>12041</v>
      </c>
      <c r="O1231" s="27" t="s">
        <v>5692</v>
      </c>
      <c r="P1231" s="3">
        <v>41242</v>
      </c>
      <c r="Q1231" s="41" t="s">
        <v>8911</v>
      </c>
      <c r="R1231" s="27" t="s">
        <v>12042</v>
      </c>
      <c r="S1231" s="27" t="s">
        <v>12043</v>
      </c>
      <c r="T1231" t="s">
        <v>15383</v>
      </c>
      <c r="U1231" t="s">
        <v>15670</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8207</v>
      </c>
      <c r="H1232" s="27" t="s">
        <v>13703</v>
      </c>
      <c r="I1232" s="3">
        <v>41178</v>
      </c>
      <c r="J1232" s="27" t="s">
        <v>8208</v>
      </c>
      <c r="K1232" s="27" t="s">
        <v>8209</v>
      </c>
      <c r="L1232" s="27" t="s">
        <v>8210</v>
      </c>
      <c r="M1232" s="27" t="s">
        <v>8211</v>
      </c>
      <c r="N1232" s="27" t="s">
        <v>13704</v>
      </c>
      <c r="O1232" s="27" t="s">
        <v>5692</v>
      </c>
      <c r="P1232" s="3">
        <v>41262</v>
      </c>
      <c r="Q1232" s="41" t="s">
        <v>497</v>
      </c>
      <c r="R1232" s="27" t="s">
        <v>13705</v>
      </c>
      <c r="S1232" s="27" t="s">
        <v>12044</v>
      </c>
      <c r="T1232" s="41" t="s">
        <v>4383</v>
      </c>
      <c r="U1232" s="41" t="s">
        <v>15426</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8212</v>
      </c>
      <c r="H1233" s="27" t="s">
        <v>15806</v>
      </c>
      <c r="I1233" s="3">
        <v>41180</v>
      </c>
      <c r="J1233" s="27" t="s">
        <v>8213</v>
      </c>
      <c r="K1233" s="27" t="s">
        <v>8214</v>
      </c>
      <c r="L1233" s="27" t="s">
        <v>8215</v>
      </c>
      <c r="M1233" s="27" t="s">
        <v>8216</v>
      </c>
      <c r="N1233" s="27" t="s">
        <v>15807</v>
      </c>
      <c r="O1233" s="27" t="s">
        <v>5283</v>
      </c>
      <c r="P1233" s="27">
        <v>41323</v>
      </c>
      <c r="Q1233" s="41" t="s">
        <v>497</v>
      </c>
      <c r="R1233" s="27" t="s">
        <v>15808</v>
      </c>
      <c r="S1233" s="27" t="s">
        <v>12045</v>
      </c>
      <c r="T1233" s="41" t="s">
        <v>15383</v>
      </c>
      <c r="U1233" s="41" t="s">
        <v>15475</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12046</v>
      </c>
      <c r="I1234" s="3">
        <v>41178</v>
      </c>
      <c r="J1234" s="27" t="s">
        <v>8217</v>
      </c>
      <c r="K1234" s="27" t="s">
        <v>8218</v>
      </c>
      <c r="L1234" s="27" t="s">
        <v>5500</v>
      </c>
      <c r="M1234" s="27" t="s">
        <v>5501</v>
      </c>
      <c r="N1234" s="27" t="s">
        <v>12047</v>
      </c>
      <c r="O1234" s="27" t="s">
        <v>4980</v>
      </c>
      <c r="P1234" s="3">
        <v>41242</v>
      </c>
      <c r="Q1234" s="41" t="s">
        <v>497</v>
      </c>
      <c r="R1234" s="27" t="s">
        <v>12048</v>
      </c>
      <c r="S1234" s="27" t="s">
        <v>12049</v>
      </c>
      <c r="T1234" s="41" t="s">
        <v>4383</v>
      </c>
      <c r="U1234" t="s">
        <v>15476</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8219</v>
      </c>
      <c r="H1235" s="27" t="s">
        <v>12050</v>
      </c>
      <c r="I1235" s="3">
        <v>41178</v>
      </c>
      <c r="J1235" s="27" t="s">
        <v>8220</v>
      </c>
      <c r="K1235" s="27" t="s">
        <v>8221</v>
      </c>
      <c r="L1235" s="27" t="s">
        <v>8222</v>
      </c>
      <c r="M1235" s="27" t="s">
        <v>8223</v>
      </c>
      <c r="N1235" s="27" t="s">
        <v>12051</v>
      </c>
      <c r="O1235" s="27" t="s">
        <v>12052</v>
      </c>
      <c r="P1235" s="3">
        <v>41247</v>
      </c>
      <c r="Q1235" s="41" t="s">
        <v>497</v>
      </c>
      <c r="R1235" s="27" t="s">
        <v>12053</v>
      </c>
      <c r="S1235" s="27" t="s">
        <v>12054</v>
      </c>
      <c r="T1235" s="41" t="s">
        <v>15383</v>
      </c>
      <c r="U1235" t="s">
        <v>15421</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8224</v>
      </c>
      <c r="H1236" s="27" t="s">
        <v>13142</v>
      </c>
      <c r="I1236" s="3">
        <v>41180</v>
      </c>
      <c r="J1236" s="27" t="s">
        <v>8225</v>
      </c>
      <c r="K1236" s="27" t="s">
        <v>13279</v>
      </c>
      <c r="L1236" s="27" t="s">
        <v>8226</v>
      </c>
      <c r="M1236" s="27" t="s">
        <v>8227</v>
      </c>
      <c r="N1236" s="27" t="s">
        <v>497</v>
      </c>
      <c r="O1236" s="27" t="s">
        <v>497</v>
      </c>
      <c r="P1236" s="27" t="s">
        <v>497</v>
      </c>
      <c r="Q1236" s="41" t="s">
        <v>13280</v>
      </c>
      <c r="R1236" s="27" t="s">
        <v>13143</v>
      </c>
      <c r="S1236" s="27" t="s">
        <v>12055</v>
      </c>
      <c r="T1236" s="41" t="s">
        <v>15383</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12056</v>
      </c>
      <c r="I1237" s="3">
        <v>41180</v>
      </c>
      <c r="J1237" s="27" t="s">
        <v>9796</v>
      </c>
      <c r="K1237" s="27" t="s">
        <v>9797</v>
      </c>
      <c r="L1237" s="27" t="s">
        <v>7911</v>
      </c>
      <c r="M1237" s="27" t="s">
        <v>8228</v>
      </c>
      <c r="N1237" s="27" t="s">
        <v>12057</v>
      </c>
      <c r="O1237" s="27" t="s">
        <v>6024</v>
      </c>
      <c r="P1237" s="3">
        <v>41249</v>
      </c>
      <c r="Q1237" s="41" t="s">
        <v>9798</v>
      </c>
      <c r="R1237" s="27" t="s">
        <v>12058</v>
      </c>
      <c r="S1237" s="27" t="s">
        <v>12059</v>
      </c>
      <c r="T1237" t="s">
        <v>4383</v>
      </c>
      <c r="U1237" t="s">
        <v>15608</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7936</v>
      </c>
      <c r="H1238" s="27" t="s">
        <v>497</v>
      </c>
      <c r="I1238" s="3">
        <v>41213</v>
      </c>
      <c r="J1238" s="27" t="s">
        <v>8229</v>
      </c>
      <c r="K1238" s="27" t="s">
        <v>8912</v>
      </c>
      <c r="L1238" s="27" t="s">
        <v>7939</v>
      </c>
      <c r="M1238" s="27" t="s">
        <v>8230</v>
      </c>
      <c r="N1238" s="27" t="s">
        <v>497</v>
      </c>
      <c r="O1238" s="27" t="s">
        <v>497</v>
      </c>
      <c r="P1238" s="27" t="s">
        <v>497</v>
      </c>
      <c r="Q1238" s="41" t="s">
        <v>13281</v>
      </c>
      <c r="R1238" s="27" t="s">
        <v>497</v>
      </c>
      <c r="S1238" s="27" t="s">
        <v>12060</v>
      </c>
      <c r="T1238" t="s">
        <v>15383</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8231</v>
      </c>
      <c r="H1239" s="27" t="s">
        <v>16267</v>
      </c>
      <c r="I1239" s="3">
        <v>41180</v>
      </c>
      <c r="J1239" s="27" t="s">
        <v>8232</v>
      </c>
      <c r="K1239" s="27" t="s">
        <v>8233</v>
      </c>
      <c r="L1239" s="27" t="s">
        <v>8234</v>
      </c>
      <c r="M1239" s="27" t="s">
        <v>8235</v>
      </c>
      <c r="N1239" s="27" t="s">
        <v>497</v>
      </c>
      <c r="O1239" s="27" t="s">
        <v>497</v>
      </c>
      <c r="P1239" s="27" t="s">
        <v>497</v>
      </c>
      <c r="Q1239" s="41" t="s">
        <v>497</v>
      </c>
      <c r="R1239" s="27" t="s">
        <v>16268</v>
      </c>
      <c r="S1239" s="27" t="s">
        <v>12061</v>
      </c>
      <c r="T1239" s="41" t="s">
        <v>15383</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8236</v>
      </c>
      <c r="H1240" s="27" t="s">
        <v>15787</v>
      </c>
      <c r="I1240" s="3">
        <v>41187</v>
      </c>
      <c r="J1240" s="27" t="s">
        <v>8237</v>
      </c>
      <c r="K1240" s="27" t="s">
        <v>8913</v>
      </c>
      <c r="L1240" s="27" t="s">
        <v>8238</v>
      </c>
      <c r="M1240" s="27" t="s">
        <v>8914</v>
      </c>
      <c r="N1240" s="27" t="s">
        <v>15788</v>
      </c>
      <c r="O1240" s="27" t="s">
        <v>5283</v>
      </c>
      <c r="P1240" s="27">
        <v>41311</v>
      </c>
      <c r="Q1240" s="41" t="s">
        <v>8915</v>
      </c>
      <c r="R1240" s="27" t="s">
        <v>15789</v>
      </c>
      <c r="S1240" s="27" t="s">
        <v>12062</v>
      </c>
      <c r="T1240" t="s">
        <v>15383</v>
      </c>
      <c r="U1240" s="41" t="s">
        <v>15475</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8239</v>
      </c>
      <c r="H1241" s="27" t="s">
        <v>9464</v>
      </c>
      <c r="I1241" s="3">
        <v>41180</v>
      </c>
      <c r="J1241" s="27" t="s">
        <v>8240</v>
      </c>
      <c r="K1241" s="27" t="s">
        <v>15671</v>
      </c>
      <c r="L1241" s="27" t="s">
        <v>8241</v>
      </c>
      <c r="M1241" s="27" t="s">
        <v>8242</v>
      </c>
      <c r="N1241" s="27" t="s">
        <v>9465</v>
      </c>
      <c r="O1241" s="27" t="s">
        <v>6640</v>
      </c>
      <c r="P1241" s="3">
        <v>41218</v>
      </c>
      <c r="Q1241" s="41" t="s">
        <v>497</v>
      </c>
      <c r="R1241" s="27" t="s">
        <v>12063</v>
      </c>
      <c r="S1241" s="27" t="s">
        <v>12064</v>
      </c>
      <c r="T1241" s="41" t="s">
        <v>4383</v>
      </c>
      <c r="U1241" t="s">
        <v>15523</v>
      </c>
      <c r="V1241" s="3">
        <v>22</v>
      </c>
      <c r="W1241">
        <v>2</v>
      </c>
      <c r="X1241">
        <v>58</v>
      </c>
      <c r="Y1241">
        <v>45</v>
      </c>
      <c r="Z1241">
        <v>57</v>
      </c>
      <c r="AA1241">
        <v>3</v>
      </c>
    </row>
    <row r="1242" spans="1:27" ht="18" customHeight="1">
      <c r="A1242" s="27">
        <v>4528</v>
      </c>
      <c r="B1242" s="27">
        <v>4528</v>
      </c>
      <c r="C1242" s="3">
        <v>41170</v>
      </c>
      <c r="D1242" s="3">
        <v>41215</v>
      </c>
      <c r="E1242" s="27" t="s">
        <v>1431</v>
      </c>
      <c r="F1242" s="27" t="s">
        <v>1432</v>
      </c>
      <c r="G1242" s="27" t="s">
        <v>8243</v>
      </c>
      <c r="H1242" s="27" t="s">
        <v>16197</v>
      </c>
      <c r="I1242" s="3">
        <v>41180</v>
      </c>
      <c r="J1242" s="27" t="s">
        <v>8244</v>
      </c>
      <c r="K1242" s="27" t="s">
        <v>8245</v>
      </c>
      <c r="L1242" s="27" t="s">
        <v>8246</v>
      </c>
      <c r="M1242" s="27" t="s">
        <v>8247</v>
      </c>
      <c r="N1242" s="27" t="s">
        <v>16198</v>
      </c>
      <c r="O1242" s="27" t="s">
        <v>13611</v>
      </c>
      <c r="P1242" s="27">
        <v>41344</v>
      </c>
      <c r="Q1242" s="41" t="s">
        <v>497</v>
      </c>
      <c r="R1242" s="27" t="s">
        <v>16199</v>
      </c>
      <c r="S1242" s="27" t="s">
        <v>12065</v>
      </c>
      <c r="T1242" s="41" t="s">
        <v>15383</v>
      </c>
      <c r="U1242" s="41" t="s">
        <v>15475</v>
      </c>
      <c r="V1242" s="3">
        <v>20</v>
      </c>
      <c r="W1242" s="27">
        <v>43</v>
      </c>
      <c r="X1242" s="27">
        <v>13</v>
      </c>
      <c r="Y1242" s="27">
        <v>42</v>
      </c>
      <c r="Z1242" s="27">
        <v>16</v>
      </c>
      <c r="AA1242" s="27">
        <v>12</v>
      </c>
    </row>
    <row r="1243" spans="1:27" ht="18" customHeight="1">
      <c r="A1243" s="27">
        <v>4491</v>
      </c>
      <c r="B1243" s="27">
        <v>4491</v>
      </c>
      <c r="C1243" s="3">
        <v>41170</v>
      </c>
      <c r="D1243" s="3">
        <v>41216</v>
      </c>
      <c r="E1243" s="27" t="s">
        <v>1431</v>
      </c>
      <c r="F1243" s="27" t="s">
        <v>1432</v>
      </c>
      <c r="G1243" s="27" t="s">
        <v>8249</v>
      </c>
      <c r="H1243" s="27" t="s">
        <v>12621</v>
      </c>
      <c r="I1243" s="3">
        <v>41245</v>
      </c>
      <c r="J1243" s="27" t="s">
        <v>8916</v>
      </c>
      <c r="K1243" s="27" t="s">
        <v>8917</v>
      </c>
      <c r="L1243" s="27" t="s">
        <v>8250</v>
      </c>
      <c r="M1243" s="27" t="s">
        <v>8918</v>
      </c>
      <c r="N1243" s="27" t="s">
        <v>12622</v>
      </c>
      <c r="O1243" s="27" t="s">
        <v>6033</v>
      </c>
      <c r="P1243" s="3">
        <v>41250</v>
      </c>
      <c r="Q1243" s="41" t="s">
        <v>8919</v>
      </c>
      <c r="R1243" s="27" t="s">
        <v>12623</v>
      </c>
      <c r="S1243" s="27" t="s">
        <v>12066</v>
      </c>
      <c r="T1243" t="s">
        <v>15383</v>
      </c>
      <c r="U1243" t="s">
        <v>15518</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12323</v>
      </c>
      <c r="G1244" s="27" t="s">
        <v>8306</v>
      </c>
      <c r="H1244" s="27" t="s">
        <v>12624</v>
      </c>
      <c r="I1244" s="3">
        <v>41197</v>
      </c>
      <c r="J1244" s="27" t="s">
        <v>8307</v>
      </c>
      <c r="K1244" s="27" t="s">
        <v>8308</v>
      </c>
      <c r="L1244" s="27" t="s">
        <v>8309</v>
      </c>
      <c r="M1244" s="27" t="s">
        <v>8310</v>
      </c>
      <c r="N1244" s="27" t="s">
        <v>13144</v>
      </c>
      <c r="O1244" s="27" t="s">
        <v>13069</v>
      </c>
      <c r="P1244" s="3">
        <v>41255</v>
      </c>
      <c r="Q1244" s="41" t="s">
        <v>497</v>
      </c>
      <c r="R1244" s="27" t="s">
        <v>12625</v>
      </c>
      <c r="S1244" s="27" t="s">
        <v>12067</v>
      </c>
      <c r="T1244" s="41" t="s">
        <v>4383</v>
      </c>
      <c r="U1244" t="s">
        <v>15672</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8311</v>
      </c>
      <c r="H1245" s="27" t="s">
        <v>9799</v>
      </c>
      <c r="I1245" s="3">
        <v>41197</v>
      </c>
      <c r="J1245" s="27" t="s">
        <v>8312</v>
      </c>
      <c r="K1245" s="27" t="s">
        <v>8313</v>
      </c>
      <c r="L1245" s="27" t="s">
        <v>8314</v>
      </c>
      <c r="M1245" s="27">
        <v>3899051303</v>
      </c>
      <c r="N1245" s="27" t="s">
        <v>9800</v>
      </c>
      <c r="O1245" s="27" t="s">
        <v>1452</v>
      </c>
      <c r="P1245" s="3">
        <v>41236</v>
      </c>
      <c r="Q1245" s="41" t="s">
        <v>497</v>
      </c>
      <c r="R1245" s="27" t="s">
        <v>12068</v>
      </c>
      <c r="S1245" s="27" t="s">
        <v>12069</v>
      </c>
      <c r="T1245" s="41" t="s">
        <v>15383</v>
      </c>
      <c r="U1245" t="s">
        <v>15567</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13706</v>
      </c>
      <c r="I1246" s="3">
        <v>41197</v>
      </c>
      <c r="J1246" s="27" t="s">
        <v>8315</v>
      </c>
      <c r="K1246" s="27" t="s">
        <v>8316</v>
      </c>
      <c r="L1246" s="27" t="s">
        <v>4779</v>
      </c>
      <c r="M1246" s="27" t="s">
        <v>8317</v>
      </c>
      <c r="N1246" s="27" t="s">
        <v>13707</v>
      </c>
      <c r="O1246" s="27" t="s">
        <v>6033</v>
      </c>
      <c r="P1246" s="3">
        <v>41263</v>
      </c>
      <c r="Q1246" s="41" t="s">
        <v>497</v>
      </c>
      <c r="R1246" s="27" t="s">
        <v>13708</v>
      </c>
      <c r="S1246" s="27" t="s">
        <v>12070</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8318</v>
      </c>
      <c r="H1247" s="27" t="s">
        <v>497</v>
      </c>
      <c r="I1247" s="27">
        <v>41324</v>
      </c>
      <c r="J1247" s="27" t="s">
        <v>8319</v>
      </c>
      <c r="K1247" s="27" t="s">
        <v>8320</v>
      </c>
      <c r="L1247" s="27" t="s">
        <v>4801</v>
      </c>
      <c r="M1247" s="27" t="s">
        <v>8321</v>
      </c>
      <c r="N1247" s="27" t="s">
        <v>497</v>
      </c>
      <c r="O1247" s="27" t="s">
        <v>497</v>
      </c>
      <c r="P1247" s="27" t="s">
        <v>497</v>
      </c>
      <c r="Q1247" s="41" t="s">
        <v>13282</v>
      </c>
      <c r="R1247" s="27" t="s">
        <v>497</v>
      </c>
      <c r="S1247" s="27" t="s">
        <v>12071</v>
      </c>
      <c r="T1247" t="s">
        <v>15383</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8318</v>
      </c>
      <c r="H1248" s="27" t="s">
        <v>13283</v>
      </c>
      <c r="I1248" s="3">
        <v>41204</v>
      </c>
      <c r="J1248" s="27" t="s">
        <v>8319</v>
      </c>
      <c r="K1248" s="27" t="s">
        <v>8322</v>
      </c>
      <c r="L1248" s="27" t="s">
        <v>4801</v>
      </c>
      <c r="M1248" s="27" t="s">
        <v>8323</v>
      </c>
      <c r="N1248" s="27" t="s">
        <v>13284</v>
      </c>
      <c r="O1248" s="27" t="s">
        <v>5283</v>
      </c>
      <c r="P1248" s="3">
        <v>41257</v>
      </c>
      <c r="Q1248" s="41" t="s">
        <v>497</v>
      </c>
      <c r="R1248" s="27" t="s">
        <v>12615</v>
      </c>
      <c r="S1248" s="27" t="s">
        <v>12072</v>
      </c>
      <c r="T1248" s="41" t="s">
        <v>15383</v>
      </c>
      <c r="U1248" s="41" t="s">
        <v>15416</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8324</v>
      </c>
      <c r="H1249" s="27" t="s">
        <v>9598</v>
      </c>
      <c r="I1249" s="3">
        <v>41213</v>
      </c>
      <c r="J1249" s="27" t="s">
        <v>8325</v>
      </c>
      <c r="K1249" s="27" t="s">
        <v>8949</v>
      </c>
      <c r="L1249" s="27" t="s">
        <v>8326</v>
      </c>
      <c r="M1249" s="27" t="s">
        <v>8950</v>
      </c>
      <c r="N1249" s="27" t="s">
        <v>9599</v>
      </c>
      <c r="O1249" s="27" t="s">
        <v>6640</v>
      </c>
      <c r="P1249" s="3">
        <v>41222</v>
      </c>
      <c r="Q1249" s="41" t="s">
        <v>8951</v>
      </c>
      <c r="R1249" s="27" t="s">
        <v>12073</v>
      </c>
      <c r="S1249" s="27" t="s">
        <v>12074</v>
      </c>
      <c r="T1249" t="s">
        <v>4383</v>
      </c>
      <c r="U1249" t="s">
        <v>15392</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8324</v>
      </c>
      <c r="H1250" s="27" t="s">
        <v>9600</v>
      </c>
      <c r="I1250" s="3">
        <v>41197</v>
      </c>
      <c r="J1250" s="27" t="s">
        <v>8327</v>
      </c>
      <c r="K1250" s="27" t="s">
        <v>8328</v>
      </c>
      <c r="L1250" s="27" t="s">
        <v>8326</v>
      </c>
      <c r="M1250" s="27" t="s">
        <v>8329</v>
      </c>
      <c r="N1250" s="27" t="s">
        <v>9601</v>
      </c>
      <c r="O1250" s="27" t="s">
        <v>8704</v>
      </c>
      <c r="P1250" s="3">
        <v>41222</v>
      </c>
      <c r="Q1250" s="41" t="s">
        <v>497</v>
      </c>
      <c r="R1250" s="27" t="s">
        <v>12075</v>
      </c>
      <c r="S1250" s="27" t="s">
        <v>12076</v>
      </c>
      <c r="T1250" s="41" t="s">
        <v>4383</v>
      </c>
      <c r="U1250" t="s">
        <v>15523</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8324</v>
      </c>
      <c r="H1251" s="27" t="s">
        <v>9466</v>
      </c>
      <c r="I1251" s="3">
        <v>41197</v>
      </c>
      <c r="J1251" s="27" t="s">
        <v>8330</v>
      </c>
      <c r="K1251" s="27" t="s">
        <v>8331</v>
      </c>
      <c r="L1251" s="27" t="s">
        <v>8326</v>
      </c>
      <c r="M1251" s="27" t="s">
        <v>8332</v>
      </c>
      <c r="N1251" s="27" t="s">
        <v>9467</v>
      </c>
      <c r="O1251" s="27" t="s">
        <v>6640</v>
      </c>
      <c r="P1251" s="3">
        <v>41221</v>
      </c>
      <c r="Q1251" s="41" t="s">
        <v>497</v>
      </c>
      <c r="R1251" s="27" t="s">
        <v>12077</v>
      </c>
      <c r="S1251" s="27" t="s">
        <v>12078</v>
      </c>
      <c r="T1251" s="41" t="s">
        <v>4383</v>
      </c>
      <c r="U1251" t="s">
        <v>15394</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8324</v>
      </c>
      <c r="H1252" s="27" t="s">
        <v>9468</v>
      </c>
      <c r="I1252" s="3">
        <v>41197</v>
      </c>
      <c r="J1252" s="27" t="s">
        <v>8333</v>
      </c>
      <c r="K1252" s="27" t="s">
        <v>8334</v>
      </c>
      <c r="L1252" s="27" t="s">
        <v>8326</v>
      </c>
      <c r="M1252" s="27" t="s">
        <v>8335</v>
      </c>
      <c r="N1252" s="27" t="s">
        <v>9469</v>
      </c>
      <c r="O1252" s="27" t="s">
        <v>5692</v>
      </c>
      <c r="P1252" s="3">
        <v>41220</v>
      </c>
      <c r="Q1252" s="41" t="s">
        <v>497</v>
      </c>
      <c r="R1252" s="27" t="s">
        <v>12079</v>
      </c>
      <c r="S1252" s="27" t="s">
        <v>12080</v>
      </c>
      <c r="T1252" s="41" t="s">
        <v>4383</v>
      </c>
      <c r="U1252" t="s">
        <v>15608</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8324</v>
      </c>
      <c r="H1253" s="27" t="s">
        <v>9470</v>
      </c>
      <c r="I1253" s="3">
        <v>41197</v>
      </c>
      <c r="J1253" s="27" t="s">
        <v>15673</v>
      </c>
      <c r="K1253" s="27" t="s">
        <v>8336</v>
      </c>
      <c r="L1253" s="27" t="s">
        <v>8326</v>
      </c>
      <c r="M1253" s="27" t="s">
        <v>8332</v>
      </c>
      <c r="N1253" s="27" t="s">
        <v>9471</v>
      </c>
      <c r="O1253" s="27" t="s">
        <v>6640</v>
      </c>
      <c r="P1253" s="3">
        <v>41220</v>
      </c>
      <c r="Q1253" s="41" t="s">
        <v>15809</v>
      </c>
      <c r="R1253" s="27" t="s">
        <v>12081</v>
      </c>
      <c r="S1253" s="27" t="s">
        <v>12082</v>
      </c>
      <c r="T1253" s="41" t="s">
        <v>4383</v>
      </c>
      <c r="U1253" t="s">
        <v>15523</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8324</v>
      </c>
      <c r="H1254" s="27" t="s">
        <v>9472</v>
      </c>
      <c r="I1254" s="3">
        <v>41197</v>
      </c>
      <c r="J1254" s="27" t="s">
        <v>8337</v>
      </c>
      <c r="K1254" s="27" t="s">
        <v>8338</v>
      </c>
      <c r="L1254" s="27" t="s">
        <v>8339</v>
      </c>
      <c r="M1254" s="27" t="s">
        <v>8340</v>
      </c>
      <c r="N1254" s="27" t="s">
        <v>9473</v>
      </c>
      <c r="O1254" s="27" t="s">
        <v>6640</v>
      </c>
      <c r="P1254" s="3">
        <v>41221</v>
      </c>
      <c r="Q1254" s="41" t="s">
        <v>497</v>
      </c>
      <c r="R1254" s="27" t="s">
        <v>12083</v>
      </c>
      <c r="S1254" s="27" t="s">
        <v>12084</v>
      </c>
      <c r="T1254" s="41" t="s">
        <v>4383</v>
      </c>
      <c r="U1254" t="s">
        <v>15523</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9686</v>
      </c>
      <c r="I1255" s="3">
        <v>41197</v>
      </c>
      <c r="J1255" s="27" t="s">
        <v>8341</v>
      </c>
      <c r="K1255" s="27" t="s">
        <v>8342</v>
      </c>
      <c r="L1255" s="27" t="s">
        <v>4611</v>
      </c>
      <c r="M1255" s="27" t="s">
        <v>8343</v>
      </c>
      <c r="N1255" s="27" t="s">
        <v>9687</v>
      </c>
      <c r="O1255" s="27" t="s">
        <v>7808</v>
      </c>
      <c r="P1255" s="3">
        <v>41233</v>
      </c>
      <c r="Q1255" s="41" t="s">
        <v>497</v>
      </c>
      <c r="R1255" s="27" t="s">
        <v>12085</v>
      </c>
      <c r="S1255" s="27" t="s">
        <v>12086</v>
      </c>
      <c r="T1255" s="41" t="s">
        <v>4383</v>
      </c>
      <c r="U1255" t="s">
        <v>15392</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13709</v>
      </c>
      <c r="I1256" s="3">
        <v>41197</v>
      </c>
      <c r="J1256" s="27" t="s">
        <v>8344</v>
      </c>
      <c r="K1256" s="27" t="s">
        <v>8345</v>
      </c>
      <c r="L1256" s="27" t="s">
        <v>8346</v>
      </c>
      <c r="M1256" s="27" t="s">
        <v>8347</v>
      </c>
      <c r="N1256" s="27" t="s">
        <v>13710</v>
      </c>
      <c r="O1256" s="27" t="s">
        <v>12318</v>
      </c>
      <c r="P1256" s="3">
        <v>41261</v>
      </c>
      <c r="Q1256" s="41" t="s">
        <v>497</v>
      </c>
      <c r="R1256" s="27" t="s">
        <v>13711</v>
      </c>
      <c r="S1256" s="27" t="s">
        <v>12087</v>
      </c>
      <c r="T1256" s="41" t="s">
        <v>15383</v>
      </c>
      <c r="U1256" s="41" t="s">
        <v>15475</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9688</v>
      </c>
      <c r="I1257" s="3">
        <v>41197</v>
      </c>
      <c r="J1257" s="27" t="s">
        <v>8348</v>
      </c>
      <c r="K1257" s="27" t="s">
        <v>8349</v>
      </c>
      <c r="L1257" s="27" t="s">
        <v>8350</v>
      </c>
      <c r="M1257" s="27" t="s">
        <v>8351</v>
      </c>
      <c r="N1257" s="27" t="s">
        <v>9689</v>
      </c>
      <c r="O1257" s="27" t="s">
        <v>8926</v>
      </c>
      <c r="P1257" s="3">
        <v>41232</v>
      </c>
      <c r="Q1257" s="41" t="s">
        <v>497</v>
      </c>
      <c r="R1257" s="27" t="s">
        <v>11841</v>
      </c>
      <c r="S1257" s="27" t="s">
        <v>12088</v>
      </c>
      <c r="T1257" s="41" t="s">
        <v>15383</v>
      </c>
      <c r="U1257" t="s">
        <v>15443</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9690</v>
      </c>
      <c r="I1258" s="3">
        <v>41197</v>
      </c>
      <c r="J1258" s="27" t="s">
        <v>8352</v>
      </c>
      <c r="K1258" s="27" t="s">
        <v>8353</v>
      </c>
      <c r="L1258" s="27" t="s">
        <v>8354</v>
      </c>
      <c r="M1258" s="27" t="s">
        <v>8355</v>
      </c>
      <c r="N1258" s="27" t="s">
        <v>13712</v>
      </c>
      <c r="O1258" s="27" t="s">
        <v>12318</v>
      </c>
      <c r="P1258" s="3">
        <v>41261</v>
      </c>
      <c r="Q1258" s="41" t="s">
        <v>497</v>
      </c>
      <c r="R1258" s="27" t="s">
        <v>12089</v>
      </c>
      <c r="S1258" s="27" t="s">
        <v>12090</v>
      </c>
      <c r="T1258" s="41" t="s">
        <v>15383</v>
      </c>
      <c r="U1258" t="s">
        <v>15587</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13713</v>
      </c>
      <c r="I1259" s="3">
        <v>41197</v>
      </c>
      <c r="J1259" s="27" t="s">
        <v>8356</v>
      </c>
      <c r="K1259" s="27" t="s">
        <v>8357</v>
      </c>
      <c r="L1259" s="27" t="s">
        <v>4611</v>
      </c>
      <c r="M1259" s="27" t="s">
        <v>8358</v>
      </c>
      <c r="N1259" s="27" t="s">
        <v>13714</v>
      </c>
      <c r="O1259" s="27" t="s">
        <v>12318</v>
      </c>
      <c r="P1259" s="3">
        <v>41262</v>
      </c>
      <c r="Q1259" s="41" t="s">
        <v>497</v>
      </c>
      <c r="R1259" s="27" t="s">
        <v>13715</v>
      </c>
      <c r="S1259" s="27" t="s">
        <v>12091</v>
      </c>
      <c r="T1259" s="41" t="s">
        <v>15383</v>
      </c>
      <c r="U1259" s="41" t="s">
        <v>15674</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8359</v>
      </c>
      <c r="K1260" s="27" t="s">
        <v>8360</v>
      </c>
      <c r="L1260" s="27" t="s">
        <v>4611</v>
      </c>
      <c r="M1260" s="27" t="s">
        <v>8361</v>
      </c>
      <c r="N1260" s="27" t="s">
        <v>497</v>
      </c>
      <c r="O1260" s="27" t="s">
        <v>497</v>
      </c>
      <c r="P1260" s="27" t="s">
        <v>497</v>
      </c>
      <c r="Q1260" s="41" t="s">
        <v>14030</v>
      </c>
      <c r="R1260" s="27" t="s">
        <v>497</v>
      </c>
      <c r="S1260" s="27" t="s">
        <v>12092</v>
      </c>
      <c r="T1260" s="41" t="s">
        <v>15383</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8362</v>
      </c>
      <c r="H1261" s="27" t="s">
        <v>497</v>
      </c>
      <c r="I1261" s="3">
        <v>41197</v>
      </c>
      <c r="J1261" s="27" t="s">
        <v>8363</v>
      </c>
      <c r="K1261" s="27" t="s">
        <v>8364</v>
      </c>
      <c r="L1261" s="27" t="s">
        <v>8365</v>
      </c>
      <c r="M1261" s="27" t="s">
        <v>8366</v>
      </c>
      <c r="N1261" s="27" t="s">
        <v>497</v>
      </c>
      <c r="O1261" s="27" t="s">
        <v>497</v>
      </c>
      <c r="P1261" s="27" t="s">
        <v>497</v>
      </c>
      <c r="Q1261" s="41" t="s">
        <v>14150</v>
      </c>
      <c r="R1261" s="27" t="s">
        <v>497</v>
      </c>
      <c r="S1261" s="27" t="s">
        <v>12093</v>
      </c>
      <c r="T1261" s="41" t="s">
        <v>15383</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8185</v>
      </c>
      <c r="H1262" s="27" t="s">
        <v>15950</v>
      </c>
      <c r="I1262" s="3">
        <v>41197</v>
      </c>
      <c r="J1262" s="27" t="s">
        <v>8367</v>
      </c>
      <c r="K1262" s="27" t="s">
        <v>8368</v>
      </c>
      <c r="L1262" s="27" t="s">
        <v>8369</v>
      </c>
      <c r="M1262" s="27" t="s">
        <v>8370</v>
      </c>
      <c r="N1262" s="27" t="s">
        <v>15951</v>
      </c>
      <c r="O1262" s="27" t="s">
        <v>13616</v>
      </c>
      <c r="P1262" s="27">
        <v>41332</v>
      </c>
      <c r="Q1262" s="41" t="s">
        <v>497</v>
      </c>
      <c r="R1262" s="27" t="s">
        <v>15952</v>
      </c>
      <c r="S1262" s="27" t="s">
        <v>12094</v>
      </c>
      <c r="T1262" s="41" t="s">
        <v>15383</v>
      </c>
      <c r="U1262" s="41" t="s">
        <v>15402</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8185</v>
      </c>
      <c r="H1263" s="27" t="s">
        <v>15953</v>
      </c>
      <c r="I1263" s="3">
        <v>41290</v>
      </c>
      <c r="J1263" s="27" t="s">
        <v>8367</v>
      </c>
      <c r="K1263" s="27" t="s">
        <v>8371</v>
      </c>
      <c r="L1263" s="27" t="s">
        <v>8188</v>
      </c>
      <c r="M1263" s="27" t="s">
        <v>8372</v>
      </c>
      <c r="N1263" s="27" t="s">
        <v>15954</v>
      </c>
      <c r="O1263" s="27" t="s">
        <v>497</v>
      </c>
      <c r="P1263" s="27">
        <v>41332</v>
      </c>
      <c r="Q1263" s="41" t="s">
        <v>15103</v>
      </c>
      <c r="R1263" s="27" t="s">
        <v>15955</v>
      </c>
      <c r="S1263" s="27" t="s">
        <v>12095</v>
      </c>
      <c r="T1263" s="41" t="s">
        <v>15383</v>
      </c>
      <c r="U1263" s="41" t="s">
        <v>15956</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12626</v>
      </c>
      <c r="I1264" s="3">
        <v>41180</v>
      </c>
      <c r="J1264" s="27" t="s">
        <v>8373</v>
      </c>
      <c r="K1264" s="27" t="s">
        <v>8374</v>
      </c>
      <c r="L1264" s="27" t="s">
        <v>4763</v>
      </c>
      <c r="M1264" s="27" t="s">
        <v>1111</v>
      </c>
      <c r="N1264" s="27" t="s">
        <v>12627</v>
      </c>
      <c r="O1264" s="27" t="s">
        <v>6640</v>
      </c>
      <c r="P1264" s="3">
        <v>41253</v>
      </c>
      <c r="Q1264" s="41" t="s">
        <v>497</v>
      </c>
      <c r="R1264" s="27" t="s">
        <v>12628</v>
      </c>
      <c r="S1264" s="27" t="s">
        <v>12096</v>
      </c>
      <c r="T1264" s="41" t="s">
        <v>15383</v>
      </c>
      <c r="U1264" t="s">
        <v>15475</v>
      </c>
      <c r="V1264" s="3">
        <v>21</v>
      </c>
      <c r="W1264">
        <v>30</v>
      </c>
      <c r="X1264">
        <v>45</v>
      </c>
      <c r="Y1264">
        <v>46</v>
      </c>
      <c r="Z1264">
        <v>11</v>
      </c>
      <c r="AA1264">
        <v>25</v>
      </c>
    </row>
    <row r="1265" spans="1:27" ht="18" customHeight="1">
      <c r="A1265" s="27">
        <v>4551</v>
      </c>
      <c r="B1265" s="27">
        <v>4551</v>
      </c>
      <c r="C1265" s="3">
        <v>41176</v>
      </c>
      <c r="D1265" s="3">
        <v>41221</v>
      </c>
      <c r="E1265" s="27" t="s">
        <v>1431</v>
      </c>
      <c r="F1265" s="27" t="s">
        <v>1432</v>
      </c>
      <c r="G1265" s="27" t="s">
        <v>8243</v>
      </c>
      <c r="H1265" s="27" t="s">
        <v>16200</v>
      </c>
      <c r="I1265" s="3">
        <v>41296</v>
      </c>
      <c r="J1265" s="27" t="s">
        <v>8375</v>
      </c>
      <c r="K1265" s="27" t="s">
        <v>14637</v>
      </c>
      <c r="L1265" s="27" t="s">
        <v>8246</v>
      </c>
      <c r="M1265" s="27" t="s">
        <v>8376</v>
      </c>
      <c r="N1265" s="27" t="s">
        <v>16269</v>
      </c>
      <c r="O1265" s="27" t="s">
        <v>13611</v>
      </c>
      <c r="P1265" s="27">
        <v>41347</v>
      </c>
      <c r="Q1265" s="41" t="s">
        <v>497</v>
      </c>
      <c r="R1265" s="27" t="s">
        <v>16201</v>
      </c>
      <c r="S1265" s="27" t="s">
        <v>12097</v>
      </c>
      <c r="T1265" s="41" t="s">
        <v>15383</v>
      </c>
      <c r="U1265" s="41" t="s">
        <v>15475</v>
      </c>
      <c r="V1265" s="3">
        <v>20</v>
      </c>
      <c r="W1265" s="27">
        <v>43</v>
      </c>
      <c r="X1265" s="27">
        <v>5</v>
      </c>
      <c r="Y1265" s="27">
        <v>42</v>
      </c>
      <c r="Z1265" s="27">
        <v>25</v>
      </c>
      <c r="AA1265" s="27">
        <v>7</v>
      </c>
    </row>
    <row r="1266" spans="1:27" ht="18" customHeight="1">
      <c r="A1266" s="27">
        <v>4552</v>
      </c>
      <c r="B1266" s="27">
        <v>4552</v>
      </c>
      <c r="C1266" s="3">
        <v>41176</v>
      </c>
      <c r="D1266" s="3">
        <v>41221</v>
      </c>
      <c r="E1266" s="27" t="s">
        <v>1431</v>
      </c>
      <c r="F1266" s="27" t="s">
        <v>1432</v>
      </c>
      <c r="G1266" s="27" t="s">
        <v>8243</v>
      </c>
      <c r="H1266" s="27" t="s">
        <v>16202</v>
      </c>
      <c r="I1266" s="3">
        <v>41180</v>
      </c>
      <c r="J1266" s="27" t="s">
        <v>8377</v>
      </c>
      <c r="K1266" s="27" t="s">
        <v>8378</v>
      </c>
      <c r="L1266" s="27" t="s">
        <v>8246</v>
      </c>
      <c r="M1266" s="27" t="s">
        <v>8376</v>
      </c>
      <c r="N1266" s="27" t="s">
        <v>16270</v>
      </c>
      <c r="O1266" s="27" t="s">
        <v>14180</v>
      </c>
      <c r="P1266" s="27">
        <v>41347</v>
      </c>
      <c r="Q1266" s="41" t="s">
        <v>497</v>
      </c>
      <c r="R1266" s="27" t="s">
        <v>16203</v>
      </c>
      <c r="S1266" s="27" t="s">
        <v>12098</v>
      </c>
      <c r="T1266" s="41" t="s">
        <v>15383</v>
      </c>
      <c r="U1266" s="41" t="s">
        <v>15594</v>
      </c>
      <c r="V1266" s="3">
        <v>20</v>
      </c>
      <c r="W1266" s="27">
        <v>43</v>
      </c>
      <c r="X1266" s="27">
        <v>5</v>
      </c>
      <c r="Y1266" s="27">
        <v>42</v>
      </c>
      <c r="Z1266" s="27">
        <v>25</v>
      </c>
      <c r="AA1266" s="27">
        <v>5</v>
      </c>
    </row>
    <row r="1267" spans="1:27" ht="18" customHeight="1">
      <c r="A1267" s="27" t="s">
        <v>14638</v>
      </c>
      <c r="B1267" s="27">
        <v>4553</v>
      </c>
      <c r="C1267" s="3">
        <v>41176</v>
      </c>
      <c r="D1267" s="3">
        <v>41221</v>
      </c>
      <c r="E1267" s="27" t="s">
        <v>1495</v>
      </c>
      <c r="F1267" s="27" t="s">
        <v>1432</v>
      </c>
      <c r="G1267" s="27" t="s">
        <v>8243</v>
      </c>
      <c r="H1267" s="27" t="s">
        <v>497</v>
      </c>
      <c r="I1267" s="3">
        <v>41180</v>
      </c>
      <c r="J1267" s="27" t="s">
        <v>8377</v>
      </c>
      <c r="K1267" s="27" t="s">
        <v>8379</v>
      </c>
      <c r="L1267" s="27" t="s">
        <v>8246</v>
      </c>
      <c r="M1267" s="27" t="s">
        <v>8380</v>
      </c>
      <c r="N1267" s="27" t="s">
        <v>497</v>
      </c>
      <c r="O1267" s="27" t="s">
        <v>497</v>
      </c>
      <c r="P1267" s="27" t="s">
        <v>497</v>
      </c>
      <c r="Q1267" s="41" t="s">
        <v>14639</v>
      </c>
      <c r="R1267" s="27" t="s">
        <v>497</v>
      </c>
      <c r="S1267" s="27" t="s">
        <v>12099</v>
      </c>
      <c r="T1267" s="41" t="s">
        <v>15383</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1431</v>
      </c>
      <c r="F1268" s="27" t="s">
        <v>1432</v>
      </c>
      <c r="G1268" s="27" t="s">
        <v>8243</v>
      </c>
      <c r="H1268" s="27" t="s">
        <v>16204</v>
      </c>
      <c r="I1268" s="3">
        <v>41296</v>
      </c>
      <c r="J1268" s="27" t="s">
        <v>8381</v>
      </c>
      <c r="K1268" s="27" t="s">
        <v>14640</v>
      </c>
      <c r="L1268" s="27" t="s">
        <v>8246</v>
      </c>
      <c r="M1268" s="27" t="s">
        <v>8920</v>
      </c>
      <c r="N1268" s="27" t="s">
        <v>16205</v>
      </c>
      <c r="O1268" s="27" t="s">
        <v>14180</v>
      </c>
      <c r="P1268" s="27">
        <v>41345</v>
      </c>
      <c r="Q1268" s="41" t="s">
        <v>8921</v>
      </c>
      <c r="R1268" s="27" t="s">
        <v>16206</v>
      </c>
      <c r="S1268" s="27" t="s">
        <v>12100</v>
      </c>
      <c r="T1268" t="s">
        <v>15383</v>
      </c>
      <c r="U1268" s="41" t="s">
        <v>15594</v>
      </c>
      <c r="V1268" s="3">
        <v>20</v>
      </c>
      <c r="W1268" s="27">
        <v>43</v>
      </c>
      <c r="X1268" s="27">
        <v>13</v>
      </c>
      <c r="Y1268" s="27">
        <v>42</v>
      </c>
      <c r="Z1268" s="27">
        <v>16</v>
      </c>
      <c r="AA1268" s="27">
        <v>12</v>
      </c>
    </row>
    <row r="1269" spans="1:27" ht="18" customHeight="1">
      <c r="A1269" s="27">
        <v>4555</v>
      </c>
      <c r="B1269" s="27">
        <v>4555</v>
      </c>
      <c r="C1269" s="3">
        <v>41176</v>
      </c>
      <c r="D1269" s="3">
        <v>41221</v>
      </c>
      <c r="E1269" s="27" t="s">
        <v>1431</v>
      </c>
      <c r="F1269" s="27" t="s">
        <v>1432</v>
      </c>
      <c r="G1269" s="27" t="s">
        <v>8243</v>
      </c>
      <c r="H1269" s="27" t="s">
        <v>16271</v>
      </c>
      <c r="I1269" s="3">
        <v>41180</v>
      </c>
      <c r="J1269" s="27" t="s">
        <v>8382</v>
      </c>
      <c r="K1269" s="27" t="s">
        <v>8383</v>
      </c>
      <c r="L1269" s="27" t="s">
        <v>8246</v>
      </c>
      <c r="M1269" s="27" t="s">
        <v>8384</v>
      </c>
      <c r="N1269" s="27" t="s">
        <v>16272</v>
      </c>
      <c r="O1269" s="27" t="s">
        <v>13616</v>
      </c>
      <c r="P1269" s="27">
        <v>41347</v>
      </c>
      <c r="Q1269" s="41" t="s">
        <v>497</v>
      </c>
      <c r="R1269" s="27" t="s">
        <v>16273</v>
      </c>
      <c r="S1269" s="27" t="s">
        <v>12101</v>
      </c>
      <c r="T1269" s="41" t="s">
        <v>15383</v>
      </c>
      <c r="U1269" s="41" t="s">
        <v>15402</v>
      </c>
      <c r="V1269" s="3">
        <v>20</v>
      </c>
      <c r="W1269" s="27">
        <v>39</v>
      </c>
      <c r="X1269" s="27">
        <v>6</v>
      </c>
      <c r="Y1269" s="27">
        <v>42</v>
      </c>
      <c r="Z1269" s="27">
        <v>17</v>
      </c>
      <c r="AA1269" s="27">
        <v>9</v>
      </c>
    </row>
    <row r="1270" spans="1:27" ht="18" customHeight="1">
      <c r="A1270" s="27">
        <v>4556</v>
      </c>
      <c r="B1270" s="27">
        <v>4556</v>
      </c>
      <c r="C1270" s="3">
        <v>41176</v>
      </c>
      <c r="D1270" s="3">
        <v>41291</v>
      </c>
      <c r="E1270" s="27" t="s">
        <v>1440</v>
      </c>
      <c r="F1270" s="27" t="s">
        <v>1432</v>
      </c>
      <c r="G1270" s="27" t="s">
        <v>8243</v>
      </c>
      <c r="H1270" s="27" t="s">
        <v>497</v>
      </c>
      <c r="I1270" s="3">
        <v>41292</v>
      </c>
      <c r="J1270" s="27" t="s">
        <v>13285</v>
      </c>
      <c r="K1270" s="27" t="s">
        <v>8944</v>
      </c>
      <c r="L1270" s="27" t="s">
        <v>8246</v>
      </c>
      <c r="M1270" s="27" t="s">
        <v>8384</v>
      </c>
      <c r="N1270" s="27" t="s">
        <v>497</v>
      </c>
      <c r="O1270" s="27" t="s">
        <v>497</v>
      </c>
      <c r="P1270" s="27" t="s">
        <v>497</v>
      </c>
      <c r="Q1270" s="41" t="s">
        <v>16274</v>
      </c>
      <c r="R1270" s="27" t="s">
        <v>497</v>
      </c>
      <c r="S1270" s="27" t="s">
        <v>12102</v>
      </c>
      <c r="T1270" t="s">
        <v>15383</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1431</v>
      </c>
      <c r="F1271" s="27" t="s">
        <v>1432</v>
      </c>
      <c r="G1271" s="27" t="s">
        <v>8243</v>
      </c>
      <c r="H1271" s="27" t="s">
        <v>16207</v>
      </c>
      <c r="I1271" s="3">
        <v>41180</v>
      </c>
      <c r="J1271" s="27" t="s">
        <v>8385</v>
      </c>
      <c r="K1271" s="27" t="s">
        <v>8386</v>
      </c>
      <c r="L1271" s="27" t="s">
        <v>8246</v>
      </c>
      <c r="M1271" s="27" t="s">
        <v>8387</v>
      </c>
      <c r="N1271" s="27" t="s">
        <v>16208</v>
      </c>
      <c r="O1271" s="27" t="s">
        <v>16194</v>
      </c>
      <c r="P1271" s="27">
        <v>41345</v>
      </c>
      <c r="Q1271" s="41" t="s">
        <v>497</v>
      </c>
      <c r="R1271" s="27" t="s">
        <v>16209</v>
      </c>
      <c r="S1271" s="27" t="s">
        <v>12103</v>
      </c>
      <c r="T1271" s="41" t="s">
        <v>15383</v>
      </c>
      <c r="U1271" s="41" t="s">
        <v>15475</v>
      </c>
      <c r="V1271" s="3">
        <v>20</v>
      </c>
      <c r="W1271" s="27">
        <v>43</v>
      </c>
      <c r="X1271" s="27">
        <v>12</v>
      </c>
      <c r="Y1271" s="27">
        <v>42</v>
      </c>
      <c r="Z1271" s="27">
        <v>16</v>
      </c>
      <c r="AA1271" s="27">
        <v>12</v>
      </c>
    </row>
    <row r="1272" spans="1:27" ht="18" customHeight="1">
      <c r="A1272" s="27">
        <v>4560</v>
      </c>
      <c r="B1272" s="27">
        <v>4560</v>
      </c>
      <c r="C1272" s="3">
        <v>41176</v>
      </c>
      <c r="D1272" s="3">
        <v>41222</v>
      </c>
      <c r="E1272" s="27" t="s">
        <v>1431</v>
      </c>
      <c r="F1272" s="27" t="s">
        <v>1432</v>
      </c>
      <c r="G1272" s="27" t="s">
        <v>8388</v>
      </c>
      <c r="H1272" s="27" t="s">
        <v>14641</v>
      </c>
      <c r="I1272" s="3">
        <v>41213</v>
      </c>
      <c r="J1272" s="27" t="s">
        <v>8389</v>
      </c>
      <c r="K1272" s="27" t="s">
        <v>9075</v>
      </c>
      <c r="L1272" s="27" t="s">
        <v>8390</v>
      </c>
      <c r="M1272" s="27" t="s">
        <v>9039</v>
      </c>
      <c r="N1272" s="27" t="s">
        <v>14642</v>
      </c>
      <c r="O1272" s="27" t="s">
        <v>12318</v>
      </c>
      <c r="P1272" s="27">
        <v>41288</v>
      </c>
      <c r="Q1272" s="41" t="s">
        <v>9040</v>
      </c>
      <c r="R1272" s="27" t="s">
        <v>14643</v>
      </c>
      <c r="S1272" s="27" t="s">
        <v>12104</v>
      </c>
      <c r="T1272" t="s">
        <v>15383</v>
      </c>
      <c r="U1272" s="41" t="s">
        <v>15475</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8388</v>
      </c>
      <c r="H1273" s="27" t="s">
        <v>14644</v>
      </c>
      <c r="I1273" s="3">
        <v>41213</v>
      </c>
      <c r="J1273" s="27" t="s">
        <v>8391</v>
      </c>
      <c r="K1273" s="27" t="s">
        <v>8392</v>
      </c>
      <c r="L1273" s="27" t="s">
        <v>8390</v>
      </c>
      <c r="M1273" s="27" t="s">
        <v>8393</v>
      </c>
      <c r="N1273" s="27" t="s">
        <v>14645</v>
      </c>
      <c r="O1273" s="27" t="s">
        <v>12318</v>
      </c>
      <c r="P1273" s="27">
        <v>41288</v>
      </c>
      <c r="Q1273" s="41" t="s">
        <v>9041</v>
      </c>
      <c r="R1273" s="27" t="s">
        <v>14646</v>
      </c>
      <c r="S1273" s="27" t="s">
        <v>12105</v>
      </c>
      <c r="T1273" t="s">
        <v>15383</v>
      </c>
      <c r="U1273" s="41" t="s">
        <v>15475</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8394</v>
      </c>
      <c r="H1274" s="27" t="s">
        <v>497</v>
      </c>
      <c r="I1274" s="3">
        <v>41197</v>
      </c>
      <c r="J1274" s="27" t="s">
        <v>8395</v>
      </c>
      <c r="K1274" s="27" t="s">
        <v>8396</v>
      </c>
      <c r="L1274" s="27" t="s">
        <v>8397</v>
      </c>
      <c r="M1274" s="27" t="s">
        <v>8398</v>
      </c>
      <c r="N1274" s="27" t="s">
        <v>497</v>
      </c>
      <c r="O1274" s="27" t="s">
        <v>497</v>
      </c>
      <c r="P1274" s="27" t="s">
        <v>497</v>
      </c>
      <c r="Q1274" s="41" t="s">
        <v>497</v>
      </c>
      <c r="R1274" s="27" t="s">
        <v>497</v>
      </c>
      <c r="S1274" s="27" t="s">
        <v>12106</v>
      </c>
      <c r="T1274" s="41" t="s">
        <v>15383</v>
      </c>
      <c r="U1274" s="41" t="s">
        <v>497</v>
      </c>
      <c r="V1274" s="3" t="s">
        <v>497</v>
      </c>
      <c r="W1274" s="27" t="s">
        <v>497</v>
      </c>
      <c r="X1274" s="27" t="s">
        <v>497</v>
      </c>
      <c r="Y1274" s="27" t="s">
        <v>497</v>
      </c>
      <c r="Z1274" s="27" t="s">
        <v>497</v>
      </c>
      <c r="AA1274" s="27" t="s">
        <v>497</v>
      </c>
    </row>
    <row r="1275" spans="1:27" ht="18" customHeight="1">
      <c r="A1275" s="27" t="s">
        <v>8621</v>
      </c>
      <c r="B1275" s="27">
        <v>4563</v>
      </c>
      <c r="C1275" s="3">
        <v>41176</v>
      </c>
      <c r="D1275" s="3">
        <v>41221</v>
      </c>
      <c r="E1275" s="27" t="s">
        <v>1495</v>
      </c>
      <c r="F1275" s="27" t="s">
        <v>1432</v>
      </c>
      <c r="G1275" s="27" t="s">
        <v>8394</v>
      </c>
      <c r="H1275" s="27" t="s">
        <v>497</v>
      </c>
      <c r="I1275" s="3">
        <v>41197</v>
      </c>
      <c r="J1275" s="27" t="s">
        <v>8395</v>
      </c>
      <c r="K1275" s="27" t="s">
        <v>8399</v>
      </c>
      <c r="L1275" s="27" t="s">
        <v>8397</v>
      </c>
      <c r="M1275" s="27" t="s">
        <v>8398</v>
      </c>
      <c r="N1275" s="27" t="s">
        <v>497</v>
      </c>
      <c r="O1275" s="27" t="s">
        <v>497</v>
      </c>
      <c r="P1275" s="27" t="s">
        <v>497</v>
      </c>
      <c r="Q1275" s="41" t="s">
        <v>497</v>
      </c>
      <c r="R1275" s="27" t="s">
        <v>497</v>
      </c>
      <c r="S1275" s="27" t="s">
        <v>12107</v>
      </c>
      <c r="T1275" s="41" t="s">
        <v>15383</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8400</v>
      </c>
      <c r="H1276" s="27" t="s">
        <v>12345</v>
      </c>
      <c r="I1276" s="3">
        <v>41197</v>
      </c>
      <c r="J1276" s="27" t="s">
        <v>8401</v>
      </c>
      <c r="K1276" s="27" t="s">
        <v>8402</v>
      </c>
      <c r="L1276" s="27" t="s">
        <v>8403</v>
      </c>
      <c r="M1276" s="27" t="s">
        <v>8404</v>
      </c>
      <c r="N1276" s="27" t="s">
        <v>12451</v>
      </c>
      <c r="O1276" s="27" t="s">
        <v>9938</v>
      </c>
      <c r="P1276" s="3">
        <v>41248</v>
      </c>
      <c r="Q1276" s="41" t="s">
        <v>497</v>
      </c>
      <c r="R1276" s="27" t="s">
        <v>12346</v>
      </c>
      <c r="S1276" s="27" t="s">
        <v>12108</v>
      </c>
      <c r="T1276" s="41" t="s">
        <v>15383</v>
      </c>
      <c r="U1276" t="s">
        <v>15475</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8400</v>
      </c>
      <c r="H1277" s="27" t="s">
        <v>12109</v>
      </c>
      <c r="I1277" s="3">
        <v>41197</v>
      </c>
      <c r="J1277" s="27" t="s">
        <v>8401</v>
      </c>
      <c r="K1277" s="27" t="s">
        <v>15790</v>
      </c>
      <c r="L1277" s="27" t="s">
        <v>8403</v>
      </c>
      <c r="M1277" s="27" t="s">
        <v>8405</v>
      </c>
      <c r="N1277" s="27" t="s">
        <v>12452</v>
      </c>
      <c r="O1277" s="27" t="s">
        <v>11915</v>
      </c>
      <c r="P1277" s="3">
        <v>41249</v>
      </c>
      <c r="Q1277" s="41" t="s">
        <v>497</v>
      </c>
      <c r="R1277" s="27" t="s">
        <v>12110</v>
      </c>
      <c r="S1277" s="27" t="s">
        <v>12111</v>
      </c>
      <c r="T1277" s="41" t="s">
        <v>15383</v>
      </c>
      <c r="U1277" t="s">
        <v>15587</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8400</v>
      </c>
      <c r="H1278" s="27" t="s">
        <v>12347</v>
      </c>
      <c r="I1278" s="3">
        <v>41197</v>
      </c>
      <c r="J1278" s="27" t="s">
        <v>8406</v>
      </c>
      <c r="K1278" s="27" t="s">
        <v>15791</v>
      </c>
      <c r="L1278" s="27" t="s">
        <v>8403</v>
      </c>
      <c r="M1278" s="27" t="s">
        <v>8404</v>
      </c>
      <c r="N1278" s="27" t="s">
        <v>12453</v>
      </c>
      <c r="O1278" s="27" t="s">
        <v>12454</v>
      </c>
      <c r="P1278" s="3">
        <v>41249</v>
      </c>
      <c r="Q1278" s="41" t="s">
        <v>497</v>
      </c>
      <c r="R1278" s="27" t="s">
        <v>12348</v>
      </c>
      <c r="S1278" s="27" t="s">
        <v>12112</v>
      </c>
      <c r="T1278" s="41" t="s">
        <v>15383</v>
      </c>
      <c r="U1278" t="s">
        <v>15518</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8407</v>
      </c>
      <c r="H1279" s="27" t="s">
        <v>9354</v>
      </c>
      <c r="I1279" s="3">
        <v>41197</v>
      </c>
      <c r="J1279" s="27" t="s">
        <v>8408</v>
      </c>
      <c r="K1279" s="27" t="s">
        <v>15792</v>
      </c>
      <c r="L1279" s="27" t="s">
        <v>8409</v>
      </c>
      <c r="M1279" s="27" t="s">
        <v>8410</v>
      </c>
      <c r="N1279" s="27" t="s">
        <v>9355</v>
      </c>
      <c r="O1279" s="27" t="s">
        <v>6701</v>
      </c>
      <c r="P1279" s="3">
        <v>41207</v>
      </c>
      <c r="Q1279" s="41" t="s">
        <v>497</v>
      </c>
      <c r="R1279" s="27" t="s">
        <v>12113</v>
      </c>
      <c r="S1279" s="27" t="s">
        <v>12114</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8407</v>
      </c>
      <c r="H1280" s="27" t="s">
        <v>9096</v>
      </c>
      <c r="I1280" s="3">
        <v>41197</v>
      </c>
      <c r="J1280" s="27" t="s">
        <v>8411</v>
      </c>
      <c r="K1280" s="27" t="s">
        <v>8412</v>
      </c>
      <c r="L1280" s="27" t="s">
        <v>8409</v>
      </c>
      <c r="M1280" s="27" t="s">
        <v>8413</v>
      </c>
      <c r="N1280" s="27" t="s">
        <v>9097</v>
      </c>
      <c r="O1280" s="27" t="s">
        <v>6640</v>
      </c>
      <c r="P1280" s="3">
        <v>41206</v>
      </c>
      <c r="Q1280" s="41" t="s">
        <v>497</v>
      </c>
      <c r="R1280" s="27" t="s">
        <v>12115</v>
      </c>
      <c r="S1280" s="27" t="s">
        <v>12116</v>
      </c>
      <c r="T1280" s="41" t="s">
        <v>4383</v>
      </c>
      <c r="U1280" t="s">
        <v>15608</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8407</v>
      </c>
      <c r="H1281" s="27" t="s">
        <v>9076</v>
      </c>
      <c r="I1281" s="3">
        <v>41197</v>
      </c>
      <c r="J1281" s="27" t="s">
        <v>8414</v>
      </c>
      <c r="K1281" s="27" t="s">
        <v>8415</v>
      </c>
      <c r="L1281" s="27" t="s">
        <v>8409</v>
      </c>
      <c r="M1281" s="27" t="s">
        <v>8416</v>
      </c>
      <c r="N1281" s="27" t="s">
        <v>9077</v>
      </c>
      <c r="O1281" s="27" t="s">
        <v>5692</v>
      </c>
      <c r="P1281" s="3">
        <v>41206</v>
      </c>
      <c r="Q1281" s="41" t="s">
        <v>497</v>
      </c>
      <c r="R1281" s="27" t="s">
        <v>12117</v>
      </c>
      <c r="S1281" s="27" t="s">
        <v>12118</v>
      </c>
      <c r="T1281" s="41" t="s">
        <v>4383</v>
      </c>
      <c r="U1281" t="s">
        <v>15608</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8407</v>
      </c>
      <c r="H1282" s="27" t="s">
        <v>9356</v>
      </c>
      <c r="I1282" s="3">
        <v>41197</v>
      </c>
      <c r="J1282" s="27" t="s">
        <v>8417</v>
      </c>
      <c r="K1282" s="27" t="s">
        <v>8418</v>
      </c>
      <c r="L1282" s="27" t="s">
        <v>8409</v>
      </c>
      <c r="M1282" s="27" t="s">
        <v>8419</v>
      </c>
      <c r="N1282" s="27" t="s">
        <v>9357</v>
      </c>
      <c r="O1282" s="27" t="s">
        <v>6701</v>
      </c>
      <c r="P1282" s="3">
        <v>41207</v>
      </c>
      <c r="Q1282" s="41" t="s">
        <v>497</v>
      </c>
      <c r="R1282" s="27" t="s">
        <v>12119</v>
      </c>
      <c r="S1282" s="27" t="s">
        <v>12120</v>
      </c>
      <c r="T1282" s="41" t="s">
        <v>4383</v>
      </c>
      <c r="U1282" t="s">
        <v>15502</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8407</v>
      </c>
      <c r="H1283" s="27" t="s">
        <v>9078</v>
      </c>
      <c r="I1283" s="3">
        <v>41197</v>
      </c>
      <c r="J1283" s="27" t="s">
        <v>8420</v>
      </c>
      <c r="K1283" s="27" t="s">
        <v>15793</v>
      </c>
      <c r="L1283" s="27" t="s">
        <v>8409</v>
      </c>
      <c r="M1283" s="27" t="s">
        <v>8421</v>
      </c>
      <c r="N1283" s="27" t="s">
        <v>9079</v>
      </c>
      <c r="O1283" s="27" t="s">
        <v>5692</v>
      </c>
      <c r="P1283" s="3">
        <v>41205</v>
      </c>
      <c r="Q1283" s="41" t="s">
        <v>497</v>
      </c>
      <c r="R1283" s="27" t="s">
        <v>12121</v>
      </c>
      <c r="S1283" s="27" t="s">
        <v>12122</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8439</v>
      </c>
      <c r="H1284" s="27" t="s">
        <v>497</v>
      </c>
      <c r="I1284" s="27" t="s">
        <v>497</v>
      </c>
      <c r="J1284" s="27" t="s">
        <v>8440</v>
      </c>
      <c r="K1284" s="27" t="s">
        <v>8441</v>
      </c>
      <c r="L1284" s="27" t="s">
        <v>8442</v>
      </c>
      <c r="M1284" s="27" t="s">
        <v>8443</v>
      </c>
      <c r="N1284" s="27" t="s">
        <v>497</v>
      </c>
      <c r="O1284" s="27" t="s">
        <v>497</v>
      </c>
      <c r="P1284" s="27" t="s">
        <v>497</v>
      </c>
      <c r="Q1284" s="27" t="s">
        <v>9801</v>
      </c>
      <c r="R1284" s="27" t="s">
        <v>497</v>
      </c>
      <c r="S1284" s="27" t="s">
        <v>12123</v>
      </c>
      <c r="T1284" t="s">
        <v>15383</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8439</v>
      </c>
      <c r="H1285" s="27" t="s">
        <v>9098</v>
      </c>
      <c r="I1285" s="3">
        <v>41206</v>
      </c>
      <c r="J1285" s="27" t="s">
        <v>8444</v>
      </c>
      <c r="K1285" s="27" t="s">
        <v>8445</v>
      </c>
      <c r="L1285" s="27" t="s">
        <v>8442</v>
      </c>
      <c r="M1285" s="27" t="s">
        <v>8446</v>
      </c>
      <c r="N1285" s="27" t="s">
        <v>9358</v>
      </c>
      <c r="O1285" s="27" t="s">
        <v>4090</v>
      </c>
      <c r="P1285" s="3">
        <v>41208</v>
      </c>
      <c r="Q1285" s="41" t="s">
        <v>497</v>
      </c>
      <c r="R1285" s="27" t="s">
        <v>12124</v>
      </c>
      <c r="S1285" s="27" t="s">
        <v>12125</v>
      </c>
      <c r="T1285" s="41" t="s">
        <v>4383</v>
      </c>
      <c r="U1285" t="s">
        <v>15392</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8439</v>
      </c>
      <c r="H1286" s="27" t="s">
        <v>9359</v>
      </c>
      <c r="I1286" s="3">
        <v>41207</v>
      </c>
      <c r="J1286" s="27" t="s">
        <v>8447</v>
      </c>
      <c r="K1286" s="27" t="s">
        <v>8448</v>
      </c>
      <c r="L1286" s="27" t="s">
        <v>8442</v>
      </c>
      <c r="M1286" s="27" t="s">
        <v>8449</v>
      </c>
      <c r="N1286" s="27" t="s">
        <v>9360</v>
      </c>
      <c r="O1286" s="27" t="s">
        <v>4090</v>
      </c>
      <c r="P1286" s="3">
        <v>41208</v>
      </c>
      <c r="Q1286" s="41" t="s">
        <v>497</v>
      </c>
      <c r="R1286" s="27" t="s">
        <v>12126</v>
      </c>
      <c r="S1286" s="27" t="s">
        <v>12127</v>
      </c>
      <c r="T1286" s="41" t="s">
        <v>4383</v>
      </c>
      <c r="U1286" t="s">
        <v>15392</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6815</v>
      </c>
      <c r="H1287" s="27" t="s">
        <v>12629</v>
      </c>
      <c r="I1287" s="3">
        <v>41213</v>
      </c>
      <c r="J1287" s="27" t="s">
        <v>8622</v>
      </c>
      <c r="K1287" s="27" t="s">
        <v>8623</v>
      </c>
      <c r="L1287" s="27" t="s">
        <v>6818</v>
      </c>
      <c r="M1287" s="27" t="s">
        <v>8624</v>
      </c>
      <c r="N1287" s="27" t="s">
        <v>13286</v>
      </c>
      <c r="O1287" s="27" t="s">
        <v>683</v>
      </c>
      <c r="P1287" s="3">
        <v>41261</v>
      </c>
      <c r="Q1287" s="41" t="s">
        <v>497</v>
      </c>
      <c r="R1287" s="27" t="s">
        <v>12630</v>
      </c>
      <c r="S1287" s="27" t="s">
        <v>12128</v>
      </c>
      <c r="T1287" s="41" t="s">
        <v>15383</v>
      </c>
      <c r="U1287" t="s">
        <v>15493</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8563</v>
      </c>
      <c r="H1288" s="27" t="s">
        <v>13716</v>
      </c>
      <c r="I1288" s="3">
        <v>41213</v>
      </c>
      <c r="J1288" s="27" t="s">
        <v>8625</v>
      </c>
      <c r="K1288" s="27" t="s">
        <v>8626</v>
      </c>
      <c r="L1288" s="27" t="s">
        <v>8627</v>
      </c>
      <c r="M1288" s="27" t="s">
        <v>8628</v>
      </c>
      <c r="N1288" s="27" t="s">
        <v>13717</v>
      </c>
      <c r="O1288" s="27" t="s">
        <v>4212</v>
      </c>
      <c r="P1288" s="3">
        <v>41263</v>
      </c>
      <c r="Q1288" s="41" t="s">
        <v>497</v>
      </c>
      <c r="R1288" s="27" t="s">
        <v>13718</v>
      </c>
      <c r="S1288" s="27" t="s">
        <v>12129</v>
      </c>
      <c r="T1288" s="41" t="s">
        <v>15383</v>
      </c>
      <c r="U1288" s="41" t="s">
        <v>15475</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8400</v>
      </c>
      <c r="H1289" s="27" t="s">
        <v>12349</v>
      </c>
      <c r="I1289" s="3">
        <v>41236</v>
      </c>
      <c r="J1289" s="27" t="s">
        <v>8629</v>
      </c>
      <c r="K1289" s="27" t="s">
        <v>8630</v>
      </c>
      <c r="L1289" s="27" t="s">
        <v>8403</v>
      </c>
      <c r="M1289" s="27" t="s">
        <v>9361</v>
      </c>
      <c r="N1289" s="27" t="s">
        <v>12455</v>
      </c>
      <c r="O1289" s="27" t="s">
        <v>11915</v>
      </c>
      <c r="P1289" s="3">
        <v>41248</v>
      </c>
      <c r="Q1289" s="41" t="s">
        <v>9362</v>
      </c>
      <c r="R1289" s="27" t="s">
        <v>12350</v>
      </c>
      <c r="S1289" s="27" t="s">
        <v>12130</v>
      </c>
      <c r="T1289" t="s">
        <v>15383</v>
      </c>
      <c r="U1289" t="s">
        <v>15567</v>
      </c>
      <c r="V1289" s="3">
        <v>18</v>
      </c>
      <c r="W1289">
        <v>59</v>
      </c>
      <c r="X1289">
        <v>7</v>
      </c>
      <c r="Y1289">
        <v>47</v>
      </c>
      <c r="Z1289">
        <v>27</v>
      </c>
      <c r="AA1289">
        <v>49</v>
      </c>
    </row>
    <row r="1290" spans="1:27" ht="18" customHeight="1">
      <c r="A1290" s="27">
        <v>4587</v>
      </c>
      <c r="B1290" s="27">
        <v>4587</v>
      </c>
      <c r="C1290" s="3">
        <v>41184</v>
      </c>
      <c r="D1290" s="3">
        <v>41229</v>
      </c>
      <c r="E1290" s="27" t="s">
        <v>1431</v>
      </c>
      <c r="F1290" s="27" t="s">
        <v>12323</v>
      </c>
      <c r="G1290" s="27" t="s">
        <v>8564</v>
      </c>
      <c r="H1290" s="27" t="s">
        <v>13145</v>
      </c>
      <c r="I1290" s="3">
        <v>41204</v>
      </c>
      <c r="J1290" s="27" t="s">
        <v>8631</v>
      </c>
      <c r="K1290" s="27" t="s">
        <v>8632</v>
      </c>
      <c r="L1290" s="27" t="s">
        <v>8633</v>
      </c>
      <c r="M1290" s="27" t="s">
        <v>8634</v>
      </c>
      <c r="N1290" s="27" t="s">
        <v>14647</v>
      </c>
      <c r="O1290" s="27" t="s">
        <v>497</v>
      </c>
      <c r="P1290" s="3">
        <v>41256</v>
      </c>
      <c r="Q1290" s="41" t="s">
        <v>497</v>
      </c>
      <c r="R1290" s="27" t="s">
        <v>13147</v>
      </c>
      <c r="S1290" s="27" t="s">
        <v>12131</v>
      </c>
      <c r="T1290" s="41" t="s">
        <v>4383</v>
      </c>
      <c r="U1290" s="41" t="s">
        <v>15576</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8565</v>
      </c>
      <c r="H1291" s="27" t="s">
        <v>13968</v>
      </c>
      <c r="I1291" s="3">
        <v>41197</v>
      </c>
      <c r="J1291" s="27" t="s">
        <v>8635</v>
      </c>
      <c r="K1291" s="27" t="s">
        <v>13719</v>
      </c>
      <c r="L1291" s="27" t="s">
        <v>8636</v>
      </c>
      <c r="M1291" s="27" t="s">
        <v>8637</v>
      </c>
      <c r="N1291" s="27" t="s">
        <v>14005</v>
      </c>
      <c r="O1291" s="27" t="s">
        <v>4212</v>
      </c>
      <c r="P1291" s="3">
        <v>41264</v>
      </c>
      <c r="Q1291" s="41" t="s">
        <v>497</v>
      </c>
      <c r="R1291" s="27" t="s">
        <v>13969</v>
      </c>
      <c r="S1291" s="27" t="s">
        <v>12132</v>
      </c>
      <c r="T1291" s="41" t="s">
        <v>15383</v>
      </c>
      <c r="U1291" s="41" t="s">
        <v>15402</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8566</v>
      </c>
      <c r="H1292" s="27" t="s">
        <v>497</v>
      </c>
      <c r="I1292" s="3">
        <v>41213</v>
      </c>
      <c r="J1292" s="27" t="s">
        <v>8638</v>
      </c>
      <c r="K1292" s="27" t="s">
        <v>8639</v>
      </c>
      <c r="L1292" s="27" t="s">
        <v>8640</v>
      </c>
      <c r="M1292" s="27" t="s">
        <v>8641</v>
      </c>
      <c r="N1292" s="27" t="s">
        <v>497</v>
      </c>
      <c r="O1292" s="27" t="s">
        <v>497</v>
      </c>
      <c r="P1292" s="27" t="s">
        <v>497</v>
      </c>
      <c r="Q1292" s="41" t="s">
        <v>14151</v>
      </c>
      <c r="R1292" s="27" t="s">
        <v>497</v>
      </c>
      <c r="S1292" s="27" t="s">
        <v>12133</v>
      </c>
      <c r="T1292" s="41" t="s">
        <v>15383</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8567</v>
      </c>
      <c r="H1293" s="27" t="s">
        <v>14006</v>
      </c>
      <c r="I1293" s="3">
        <v>41213</v>
      </c>
      <c r="J1293" s="27" t="s">
        <v>8642</v>
      </c>
      <c r="K1293" s="27" t="s">
        <v>9042</v>
      </c>
      <c r="L1293" s="27" t="s">
        <v>8643</v>
      </c>
      <c r="M1293" s="27" t="s">
        <v>9043</v>
      </c>
      <c r="N1293" s="27" t="s">
        <v>14007</v>
      </c>
      <c r="O1293" s="27" t="s">
        <v>1981</v>
      </c>
      <c r="P1293" s="3">
        <v>41270</v>
      </c>
      <c r="Q1293" s="41" t="s">
        <v>9044</v>
      </c>
      <c r="R1293" s="27" t="s">
        <v>13290</v>
      </c>
      <c r="S1293" s="27" t="s">
        <v>12134</v>
      </c>
      <c r="T1293" t="s">
        <v>15383</v>
      </c>
      <c r="U1293" s="41" t="s">
        <v>15518</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8568</v>
      </c>
      <c r="H1294" s="27" t="s">
        <v>13287</v>
      </c>
      <c r="I1294" s="3">
        <v>41213</v>
      </c>
      <c r="J1294" s="27" t="s">
        <v>8644</v>
      </c>
      <c r="K1294" s="27" t="s">
        <v>13288</v>
      </c>
      <c r="L1294" s="27" t="s">
        <v>8645</v>
      </c>
      <c r="M1294" s="27" t="s">
        <v>8646</v>
      </c>
      <c r="N1294" s="27" t="s">
        <v>497</v>
      </c>
      <c r="O1294" s="27" t="s">
        <v>497</v>
      </c>
      <c r="P1294" s="27" t="s">
        <v>497</v>
      </c>
      <c r="Q1294" s="41" t="s">
        <v>13289</v>
      </c>
      <c r="R1294" s="27" t="s">
        <v>13290</v>
      </c>
      <c r="S1294" s="27" t="s">
        <v>12135</v>
      </c>
      <c r="T1294" s="41" t="s">
        <v>15383</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8569</v>
      </c>
      <c r="H1295" s="27" t="s">
        <v>12136</v>
      </c>
      <c r="I1295" s="3">
        <v>41213</v>
      </c>
      <c r="J1295" s="27" t="s">
        <v>8647</v>
      </c>
      <c r="K1295" s="27" t="s">
        <v>8648</v>
      </c>
      <c r="L1295" s="27" t="s">
        <v>8649</v>
      </c>
      <c r="M1295" s="27" t="s">
        <v>8650</v>
      </c>
      <c r="N1295" s="27" t="s">
        <v>12137</v>
      </c>
      <c r="O1295" s="27" t="s">
        <v>9956</v>
      </c>
      <c r="P1295" s="3">
        <v>41242</v>
      </c>
      <c r="Q1295" s="41" t="s">
        <v>497</v>
      </c>
      <c r="R1295" s="27" t="s">
        <v>12138</v>
      </c>
      <c r="S1295" s="27" t="s">
        <v>12139</v>
      </c>
      <c r="T1295" s="41" t="s">
        <v>15383</v>
      </c>
      <c r="U1295" t="s">
        <v>15518</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14008</v>
      </c>
      <c r="I1296" s="3">
        <v>41197</v>
      </c>
      <c r="J1296" s="27" t="s">
        <v>8651</v>
      </c>
      <c r="K1296" s="27" t="s">
        <v>8652</v>
      </c>
      <c r="L1296" s="27" t="s">
        <v>5355</v>
      </c>
      <c r="M1296" s="27" t="s">
        <v>8653</v>
      </c>
      <c r="N1296" s="27" t="s">
        <v>14009</v>
      </c>
      <c r="O1296" s="27" t="s">
        <v>7624</v>
      </c>
      <c r="P1296" s="3">
        <v>41264</v>
      </c>
      <c r="Q1296" s="41" t="s">
        <v>497</v>
      </c>
      <c r="R1296" s="27" t="s">
        <v>14010</v>
      </c>
      <c r="S1296" s="27" t="s">
        <v>12140</v>
      </c>
      <c r="T1296" s="41" t="s">
        <v>15383</v>
      </c>
      <c r="U1296" s="41" t="s">
        <v>15493</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8654</v>
      </c>
      <c r="K1297" s="27" t="s">
        <v>8655</v>
      </c>
      <c r="L1297" s="27" t="s">
        <v>8656</v>
      </c>
      <c r="M1297" s="27" t="s">
        <v>8657</v>
      </c>
      <c r="N1297" s="27" t="s">
        <v>497</v>
      </c>
      <c r="O1297" s="27" t="s">
        <v>497</v>
      </c>
      <c r="P1297" s="27" t="s">
        <v>497</v>
      </c>
      <c r="Q1297" s="27" t="s">
        <v>8922</v>
      </c>
      <c r="R1297" s="27" t="s">
        <v>497</v>
      </c>
      <c r="S1297" s="27" t="s">
        <v>12141</v>
      </c>
      <c r="T1297" t="s">
        <v>15383</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12142</v>
      </c>
      <c r="I1298" s="3">
        <v>41211</v>
      </c>
      <c r="J1298" s="27" t="s">
        <v>8658</v>
      </c>
      <c r="K1298" s="27" t="s">
        <v>8659</v>
      </c>
      <c r="L1298" s="27" t="s">
        <v>8660</v>
      </c>
      <c r="M1298" s="27" t="s">
        <v>8661</v>
      </c>
      <c r="N1298" s="27" t="s">
        <v>12143</v>
      </c>
      <c r="O1298" s="27" t="s">
        <v>9587</v>
      </c>
      <c r="P1298" s="3">
        <v>41242</v>
      </c>
      <c r="Q1298" s="41" t="s">
        <v>497</v>
      </c>
      <c r="R1298" s="27" t="s">
        <v>12144</v>
      </c>
      <c r="S1298" s="27" t="s">
        <v>12145</v>
      </c>
      <c r="T1298" s="41" t="s">
        <v>15383</v>
      </c>
      <c r="U1298" t="s">
        <v>15675</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12146</v>
      </c>
      <c r="I1299" s="3">
        <v>41197</v>
      </c>
      <c r="J1299" s="27" t="s">
        <v>8662</v>
      </c>
      <c r="K1299" s="27" t="s">
        <v>8663</v>
      </c>
      <c r="L1299" s="27" t="s">
        <v>8656</v>
      </c>
      <c r="M1299" s="27" t="s">
        <v>8664</v>
      </c>
      <c r="N1299" s="27" t="s">
        <v>12147</v>
      </c>
      <c r="O1299" s="27" t="s">
        <v>9587</v>
      </c>
      <c r="P1299" s="3">
        <v>41242</v>
      </c>
      <c r="Q1299" s="41" t="s">
        <v>497</v>
      </c>
      <c r="R1299" s="27" t="s">
        <v>12148</v>
      </c>
      <c r="S1299" s="27" t="s">
        <v>12149</v>
      </c>
      <c r="T1299" s="41" t="s">
        <v>15383</v>
      </c>
      <c r="U1299" t="s">
        <v>15475</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8570</v>
      </c>
      <c r="H1300" s="27" t="s">
        <v>14648</v>
      </c>
      <c r="I1300" s="3">
        <v>41204</v>
      </c>
      <c r="J1300" s="27" t="s">
        <v>8665</v>
      </c>
      <c r="K1300" s="27" t="s">
        <v>8666</v>
      </c>
      <c r="L1300" s="27" t="s">
        <v>8667</v>
      </c>
      <c r="M1300" s="27" t="s">
        <v>8668</v>
      </c>
      <c r="N1300" s="27" t="s">
        <v>14649</v>
      </c>
      <c r="O1300" s="27" t="s">
        <v>14650</v>
      </c>
      <c r="P1300" s="27">
        <v>41285</v>
      </c>
      <c r="Q1300" s="41" t="s">
        <v>14152</v>
      </c>
      <c r="R1300" s="27" t="s">
        <v>14651</v>
      </c>
      <c r="S1300" s="27" t="s">
        <v>12150</v>
      </c>
      <c r="T1300" s="41" t="s">
        <v>15383</v>
      </c>
      <c r="U1300" s="41" t="s">
        <v>15518</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8570</v>
      </c>
      <c r="H1301" s="27" t="s">
        <v>15676</v>
      </c>
      <c r="I1301" s="3">
        <v>41204</v>
      </c>
      <c r="J1301" s="27" t="s">
        <v>8669</v>
      </c>
      <c r="K1301" s="27" t="s">
        <v>8670</v>
      </c>
      <c r="L1301" s="27" t="s">
        <v>8667</v>
      </c>
      <c r="M1301" s="27" t="s">
        <v>8671</v>
      </c>
      <c r="N1301" s="27" t="s">
        <v>15677</v>
      </c>
      <c r="O1301" s="27" t="s">
        <v>4980</v>
      </c>
      <c r="P1301" s="27">
        <v>41311</v>
      </c>
      <c r="Q1301" s="41" t="s">
        <v>14153</v>
      </c>
      <c r="R1301" s="27" t="s">
        <v>15678</v>
      </c>
      <c r="S1301" s="27" t="s">
        <v>12151</v>
      </c>
      <c r="T1301" s="41" t="s">
        <v>15383</v>
      </c>
      <c r="U1301" s="41" t="s">
        <v>15594</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12631</v>
      </c>
      <c r="I1302" s="3">
        <v>41197</v>
      </c>
      <c r="J1302" s="27" t="s">
        <v>8672</v>
      </c>
      <c r="K1302" s="27" t="s">
        <v>8673</v>
      </c>
      <c r="L1302" s="27" t="s">
        <v>4797</v>
      </c>
      <c r="M1302" s="27" t="s">
        <v>8674</v>
      </c>
      <c r="N1302" s="27" t="s">
        <v>13148</v>
      </c>
      <c r="O1302" s="27" t="s">
        <v>11915</v>
      </c>
      <c r="P1302" s="3">
        <v>41255</v>
      </c>
      <c r="Q1302" s="41" t="s">
        <v>497</v>
      </c>
      <c r="R1302" s="27" t="s">
        <v>12632</v>
      </c>
      <c r="S1302" s="27" t="s">
        <v>12152</v>
      </c>
      <c r="T1302" s="41" t="s">
        <v>4383</v>
      </c>
      <c r="U1302" t="s">
        <v>15404</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12633</v>
      </c>
      <c r="I1303" s="3">
        <v>41197</v>
      </c>
      <c r="J1303" s="27" t="s">
        <v>8675</v>
      </c>
      <c r="K1303" s="27" t="s">
        <v>8676</v>
      </c>
      <c r="L1303" s="27" t="s">
        <v>4797</v>
      </c>
      <c r="M1303" s="27" t="s">
        <v>8677</v>
      </c>
      <c r="N1303" s="27" t="s">
        <v>13149</v>
      </c>
      <c r="O1303" s="27" t="s">
        <v>13150</v>
      </c>
      <c r="P1303" s="3">
        <v>41256</v>
      </c>
      <c r="Q1303" s="41" t="s">
        <v>497</v>
      </c>
      <c r="R1303" s="27" t="s">
        <v>12634</v>
      </c>
      <c r="S1303" s="27" t="s">
        <v>12153</v>
      </c>
      <c r="T1303" s="41" t="s">
        <v>4383</v>
      </c>
      <c r="U1303" t="s">
        <v>15404</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12635</v>
      </c>
      <c r="I1304" s="3">
        <v>41197</v>
      </c>
      <c r="J1304" s="27" t="s">
        <v>8675</v>
      </c>
      <c r="K1304" s="27" t="s">
        <v>8678</v>
      </c>
      <c r="L1304" s="27" t="s">
        <v>4797</v>
      </c>
      <c r="M1304" s="27" t="s">
        <v>8679</v>
      </c>
      <c r="N1304" s="27" t="s">
        <v>13151</v>
      </c>
      <c r="O1304" s="27" t="s">
        <v>12391</v>
      </c>
      <c r="P1304" s="3">
        <v>41255</v>
      </c>
      <c r="Q1304" s="41" t="s">
        <v>497</v>
      </c>
      <c r="R1304" s="27" t="s">
        <v>12636</v>
      </c>
      <c r="S1304" s="27" t="s">
        <v>12154</v>
      </c>
      <c r="T1304" s="41" t="s">
        <v>15383</v>
      </c>
      <c r="U1304" t="s">
        <v>15518</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12637</v>
      </c>
      <c r="I1305" s="3">
        <v>41197</v>
      </c>
      <c r="J1305" s="27" t="s">
        <v>8675</v>
      </c>
      <c r="K1305" s="27" t="s">
        <v>8680</v>
      </c>
      <c r="L1305" s="27" t="s">
        <v>4797</v>
      </c>
      <c r="M1305" s="27" t="s">
        <v>8681</v>
      </c>
      <c r="N1305" s="27" t="s">
        <v>13152</v>
      </c>
      <c r="O1305" s="27" t="s">
        <v>9938</v>
      </c>
      <c r="P1305" s="3">
        <v>41255</v>
      </c>
      <c r="Q1305" s="41" t="s">
        <v>497</v>
      </c>
      <c r="R1305" s="27" t="s">
        <v>12638</v>
      </c>
      <c r="S1305" s="27" t="s">
        <v>12155</v>
      </c>
      <c r="T1305" s="41" t="s">
        <v>15383</v>
      </c>
      <c r="U1305" t="s">
        <v>15475</v>
      </c>
      <c r="V1305" s="3">
        <v>18</v>
      </c>
      <c r="W1305">
        <v>46</v>
      </c>
      <c r="X1305">
        <v>12</v>
      </c>
      <c r="Y1305">
        <v>46</v>
      </c>
      <c r="Z1305">
        <v>23</v>
      </c>
      <c r="AA1305">
        <v>27</v>
      </c>
    </row>
    <row r="1306" spans="1:27" ht="18" customHeight="1">
      <c r="A1306" s="27">
        <v>4559</v>
      </c>
      <c r="B1306" s="27">
        <v>4559</v>
      </c>
      <c r="C1306" s="3">
        <v>41183</v>
      </c>
      <c r="D1306" s="3">
        <v>41228</v>
      </c>
      <c r="E1306" s="27" t="s">
        <v>1431</v>
      </c>
      <c r="F1306" s="27" t="s">
        <v>1432</v>
      </c>
      <c r="G1306" s="27" t="s">
        <v>8243</v>
      </c>
      <c r="H1306" s="27" t="s">
        <v>16210</v>
      </c>
      <c r="I1306" s="3">
        <v>41197</v>
      </c>
      <c r="J1306" s="27" t="s">
        <v>8682</v>
      </c>
      <c r="K1306" s="27" t="s">
        <v>8683</v>
      </c>
      <c r="L1306" s="27" t="s">
        <v>8246</v>
      </c>
      <c r="M1306" s="27" t="s">
        <v>8684</v>
      </c>
      <c r="N1306" s="27" t="s">
        <v>16211</v>
      </c>
      <c r="O1306" s="27" t="s">
        <v>14650</v>
      </c>
      <c r="P1306" s="27">
        <v>41345</v>
      </c>
      <c r="Q1306" s="41" t="s">
        <v>497</v>
      </c>
      <c r="R1306" s="27" t="s">
        <v>16212</v>
      </c>
      <c r="S1306" s="27" t="s">
        <v>12156</v>
      </c>
      <c r="T1306" s="41" t="s">
        <v>15383</v>
      </c>
      <c r="U1306" s="41" t="s">
        <v>15594</v>
      </c>
      <c r="V1306" s="3">
        <v>20</v>
      </c>
      <c r="W1306" s="27">
        <v>43</v>
      </c>
      <c r="X1306" s="27">
        <v>13</v>
      </c>
      <c r="Y1306" s="27">
        <v>42</v>
      </c>
      <c r="Z1306" s="27">
        <v>16</v>
      </c>
      <c r="AA1306" s="27">
        <v>12</v>
      </c>
    </row>
    <row r="1307" spans="1:27" ht="18" customHeight="1">
      <c r="A1307" s="27">
        <v>5026</v>
      </c>
      <c r="B1307" s="27">
        <v>5026</v>
      </c>
      <c r="C1307" s="3">
        <v>41186</v>
      </c>
      <c r="D1307" s="3">
        <v>41231</v>
      </c>
      <c r="E1307" s="27" t="s">
        <v>1431</v>
      </c>
      <c r="F1307" s="27" t="s">
        <v>1432</v>
      </c>
      <c r="G1307" s="27" t="s">
        <v>8734</v>
      </c>
      <c r="H1307" s="27" t="s">
        <v>9802</v>
      </c>
      <c r="I1307" s="3">
        <v>41226</v>
      </c>
      <c r="J1307" s="27" t="s">
        <v>8735</v>
      </c>
      <c r="K1307" s="27" t="s">
        <v>8736</v>
      </c>
      <c r="L1307" s="27" t="s">
        <v>8737</v>
      </c>
      <c r="M1307" s="27" t="s">
        <v>8738</v>
      </c>
      <c r="N1307" s="27" t="s">
        <v>9803</v>
      </c>
      <c r="O1307" s="27" t="s">
        <v>5666</v>
      </c>
      <c r="P1307" s="3">
        <v>41236</v>
      </c>
      <c r="Q1307" s="41" t="s">
        <v>497</v>
      </c>
      <c r="R1307" s="27" t="s">
        <v>12157</v>
      </c>
      <c r="S1307" s="27" t="s">
        <v>12158</v>
      </c>
      <c r="T1307" s="41" t="s">
        <v>15383</v>
      </c>
      <c r="U1307" t="s">
        <v>15587</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13153</v>
      </c>
      <c r="I1308" s="3">
        <v>41213</v>
      </c>
      <c r="J1308" s="27" t="s">
        <v>8739</v>
      </c>
      <c r="K1308" s="27" t="s">
        <v>8740</v>
      </c>
      <c r="L1308" s="27" t="s">
        <v>4674</v>
      </c>
      <c r="M1308" s="27" t="s">
        <v>8741</v>
      </c>
      <c r="N1308" s="27" t="s">
        <v>13154</v>
      </c>
      <c r="O1308" s="27" t="s">
        <v>6544</v>
      </c>
      <c r="P1308" s="3">
        <v>41256</v>
      </c>
      <c r="Q1308" s="41" t="s">
        <v>15878</v>
      </c>
      <c r="R1308" s="27" t="s">
        <v>13155</v>
      </c>
      <c r="S1308" s="27" t="s">
        <v>12159</v>
      </c>
      <c r="T1308" s="41" t="s">
        <v>15383</v>
      </c>
      <c r="U1308" s="41" t="s">
        <v>15638</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7123</v>
      </c>
      <c r="H1309" s="27" t="s">
        <v>13720</v>
      </c>
      <c r="I1309" s="3">
        <v>41236</v>
      </c>
      <c r="J1309" s="27" t="s">
        <v>8742</v>
      </c>
      <c r="K1309" s="27" t="s">
        <v>9363</v>
      </c>
      <c r="L1309" s="27" t="s">
        <v>7126</v>
      </c>
      <c r="M1309" s="27" t="s">
        <v>9364</v>
      </c>
      <c r="N1309" s="27" t="s">
        <v>15879</v>
      </c>
      <c r="O1309" s="27" t="s">
        <v>9761</v>
      </c>
      <c r="P1309" s="27">
        <v>41326</v>
      </c>
      <c r="Q1309" s="41" t="s">
        <v>9365</v>
      </c>
      <c r="R1309" s="27" t="s">
        <v>13721</v>
      </c>
      <c r="S1309" s="27" t="s">
        <v>12160</v>
      </c>
      <c r="T1309" t="s">
        <v>15383</v>
      </c>
      <c r="U1309" s="41" t="s">
        <v>15518</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8743</v>
      </c>
      <c r="H1310" s="27" t="s">
        <v>12639</v>
      </c>
      <c r="I1310" s="3">
        <v>41232</v>
      </c>
      <c r="J1310" s="27" t="s">
        <v>8744</v>
      </c>
      <c r="K1310" s="27" t="s">
        <v>8745</v>
      </c>
      <c r="L1310" s="27" t="s">
        <v>8746</v>
      </c>
      <c r="M1310" s="27" t="s">
        <v>8747</v>
      </c>
      <c r="N1310" s="27" t="s">
        <v>13156</v>
      </c>
      <c r="O1310" s="27" t="s">
        <v>4212</v>
      </c>
      <c r="P1310" s="3">
        <v>41254</v>
      </c>
      <c r="Q1310" s="41" t="s">
        <v>9646</v>
      </c>
      <c r="R1310" s="27" t="s">
        <v>12640</v>
      </c>
      <c r="S1310" s="27" t="s">
        <v>12161</v>
      </c>
      <c r="T1310" t="s">
        <v>15383</v>
      </c>
      <c r="U1310" t="s">
        <v>15587</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8748</v>
      </c>
      <c r="H1311" s="27" t="s">
        <v>13722</v>
      </c>
      <c r="I1311" s="3">
        <v>41213</v>
      </c>
      <c r="J1311" s="27" t="s">
        <v>8749</v>
      </c>
      <c r="K1311" s="27" t="s">
        <v>8750</v>
      </c>
      <c r="L1311" s="27" t="s">
        <v>8751</v>
      </c>
      <c r="M1311" s="27" t="s">
        <v>8752</v>
      </c>
      <c r="N1311" s="27" t="s">
        <v>13723</v>
      </c>
      <c r="O1311" s="27" t="s">
        <v>9665</v>
      </c>
      <c r="P1311" s="3">
        <v>41261</v>
      </c>
      <c r="Q1311" s="41" t="s">
        <v>497</v>
      </c>
      <c r="R1311" s="27" t="s">
        <v>13724</v>
      </c>
      <c r="S1311" s="27" t="s">
        <v>12162</v>
      </c>
      <c r="T1311" s="41" t="s">
        <v>15383</v>
      </c>
      <c r="U1311" s="41" t="s">
        <v>15416</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7880</v>
      </c>
      <c r="H1312" s="27" t="s">
        <v>497</v>
      </c>
      <c r="I1312" s="3">
        <v>41236</v>
      </c>
      <c r="J1312" s="27" t="s">
        <v>8753</v>
      </c>
      <c r="K1312" s="27" t="s">
        <v>13291</v>
      </c>
      <c r="L1312" s="27" t="s">
        <v>7882</v>
      </c>
      <c r="M1312" s="27" t="s">
        <v>9366</v>
      </c>
      <c r="N1312" s="27" t="s">
        <v>497</v>
      </c>
      <c r="O1312" s="27" t="s">
        <v>497</v>
      </c>
      <c r="P1312" s="27" t="s">
        <v>497</v>
      </c>
      <c r="Q1312" s="41" t="s">
        <v>14154</v>
      </c>
      <c r="R1312" s="27" t="s">
        <v>497</v>
      </c>
      <c r="S1312" s="27" t="s">
        <v>12163</v>
      </c>
      <c r="T1312" t="s">
        <v>15383</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8754</v>
      </c>
      <c r="H1313" s="27" t="s">
        <v>12456</v>
      </c>
      <c r="I1313" s="3">
        <v>41213</v>
      </c>
      <c r="J1313" s="27" t="s">
        <v>8755</v>
      </c>
      <c r="K1313" s="27" t="s">
        <v>8756</v>
      </c>
      <c r="L1313" s="27" t="s">
        <v>8757</v>
      </c>
      <c r="M1313" s="27" t="s">
        <v>8758</v>
      </c>
      <c r="N1313" s="27" t="s">
        <v>12641</v>
      </c>
      <c r="O1313" s="27" t="s">
        <v>5283</v>
      </c>
      <c r="P1313" s="3">
        <v>41250</v>
      </c>
      <c r="Q1313" s="41" t="s">
        <v>497</v>
      </c>
      <c r="R1313" s="27" t="s">
        <v>12457</v>
      </c>
      <c r="S1313" s="27" t="s">
        <v>12164</v>
      </c>
      <c r="T1313" s="41" t="s">
        <v>15383</v>
      </c>
      <c r="U1313" t="s">
        <v>15402</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8759</v>
      </c>
      <c r="H1314" s="27" t="s">
        <v>497</v>
      </c>
      <c r="I1314" s="3">
        <v>41213</v>
      </c>
      <c r="J1314" s="27" t="s">
        <v>8760</v>
      </c>
      <c r="K1314" s="27" t="s">
        <v>13292</v>
      </c>
      <c r="L1314" s="27" t="s">
        <v>8761</v>
      </c>
      <c r="M1314" s="27" t="s">
        <v>13293</v>
      </c>
      <c r="N1314" s="27" t="s">
        <v>497</v>
      </c>
      <c r="O1314" s="27" t="s">
        <v>497</v>
      </c>
      <c r="P1314" s="27" t="s">
        <v>497</v>
      </c>
      <c r="Q1314" s="41" t="s">
        <v>13294</v>
      </c>
      <c r="R1314" s="27" t="s">
        <v>497</v>
      </c>
      <c r="S1314" s="27" t="s">
        <v>12165</v>
      </c>
      <c r="T1314" t="s">
        <v>15383</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8762</v>
      </c>
      <c r="H1315" s="27" t="s">
        <v>14095</v>
      </c>
      <c r="I1315" s="3">
        <v>41213</v>
      </c>
      <c r="J1315" s="27" t="s">
        <v>8763</v>
      </c>
      <c r="K1315" s="27" t="s">
        <v>13295</v>
      </c>
      <c r="L1315" s="27" t="s">
        <v>8764</v>
      </c>
      <c r="M1315" s="27" t="s">
        <v>8765</v>
      </c>
      <c r="N1315" s="27" t="s">
        <v>14096</v>
      </c>
      <c r="O1315" s="27" t="s">
        <v>7596</v>
      </c>
      <c r="P1315" s="3">
        <v>41277</v>
      </c>
      <c r="Q1315" s="41" t="s">
        <v>497</v>
      </c>
      <c r="R1315" s="27" t="s">
        <v>14097</v>
      </c>
      <c r="S1315" s="27" t="s">
        <v>12166</v>
      </c>
      <c r="T1315" s="41" t="s">
        <v>4383</v>
      </c>
      <c r="U1315" s="41" t="s">
        <v>15679</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8766</v>
      </c>
      <c r="H1316" s="27" t="s">
        <v>497</v>
      </c>
      <c r="I1316" s="3">
        <v>41213</v>
      </c>
      <c r="J1316" s="27" t="s">
        <v>8767</v>
      </c>
      <c r="K1316" s="27" t="s">
        <v>8768</v>
      </c>
      <c r="L1316" s="27" t="s">
        <v>13905</v>
      </c>
      <c r="M1316" s="27" t="s">
        <v>8769</v>
      </c>
      <c r="N1316" s="27" t="s">
        <v>497</v>
      </c>
      <c r="O1316" s="27" t="s">
        <v>497</v>
      </c>
      <c r="P1316" s="27" t="s">
        <v>497</v>
      </c>
      <c r="Q1316" s="41" t="s">
        <v>497</v>
      </c>
      <c r="R1316" s="27" t="s">
        <v>497</v>
      </c>
      <c r="S1316" s="27" t="s">
        <v>12167</v>
      </c>
      <c r="T1316" s="41" t="s">
        <v>15383</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8770</v>
      </c>
      <c r="H1317" s="27" t="s">
        <v>12168</v>
      </c>
      <c r="I1317" s="3">
        <v>41213</v>
      </c>
      <c r="J1317" s="27" t="s">
        <v>8771</v>
      </c>
      <c r="K1317" s="27" t="s">
        <v>8772</v>
      </c>
      <c r="L1317" s="27" t="s">
        <v>8773</v>
      </c>
      <c r="M1317" s="27" t="s">
        <v>8774</v>
      </c>
      <c r="N1317" s="27" t="s">
        <v>12169</v>
      </c>
      <c r="O1317" s="27" t="s">
        <v>6024</v>
      </c>
      <c r="P1317" s="3">
        <v>41246</v>
      </c>
      <c r="Q1317" s="41" t="s">
        <v>497</v>
      </c>
      <c r="R1317" s="27" t="s">
        <v>12170</v>
      </c>
      <c r="S1317" s="27" t="s">
        <v>12171</v>
      </c>
      <c r="T1317" s="41" t="s">
        <v>4383</v>
      </c>
      <c r="U1317" t="s">
        <v>15680</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7115</v>
      </c>
      <c r="H1318" s="27" t="s">
        <v>9602</v>
      </c>
      <c r="I1318" s="3">
        <v>41213</v>
      </c>
      <c r="J1318" s="27" t="s">
        <v>8775</v>
      </c>
      <c r="K1318" s="27" t="s">
        <v>9045</v>
      </c>
      <c r="L1318" s="27" t="s">
        <v>7118</v>
      </c>
      <c r="M1318" s="27" t="s">
        <v>8776</v>
      </c>
      <c r="N1318" s="27" t="s">
        <v>9603</v>
      </c>
      <c r="O1318" s="27" t="s">
        <v>5283</v>
      </c>
      <c r="P1318" s="3">
        <v>41222</v>
      </c>
      <c r="Q1318" s="41" t="s">
        <v>9046</v>
      </c>
      <c r="R1318" s="27" t="s">
        <v>12172</v>
      </c>
      <c r="S1318" s="27" t="s">
        <v>12173</v>
      </c>
      <c r="T1318" t="s">
        <v>4383</v>
      </c>
      <c r="U1318" t="s">
        <v>15681</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8777</v>
      </c>
      <c r="H1319" s="27" t="s">
        <v>497</v>
      </c>
      <c r="I1319" s="3">
        <v>41211</v>
      </c>
      <c r="J1319" s="27" t="s">
        <v>8778</v>
      </c>
      <c r="K1319" s="27" t="s">
        <v>8779</v>
      </c>
      <c r="L1319" s="27" t="s">
        <v>8780</v>
      </c>
      <c r="M1319" s="27" t="s">
        <v>8781</v>
      </c>
      <c r="N1319" s="27" t="s">
        <v>497</v>
      </c>
      <c r="O1319" s="27" t="s">
        <v>497</v>
      </c>
      <c r="P1319" s="27" t="s">
        <v>497</v>
      </c>
      <c r="Q1319" s="41" t="s">
        <v>14155</v>
      </c>
      <c r="R1319" s="27" t="s">
        <v>497</v>
      </c>
      <c r="S1319" s="27" t="s">
        <v>12174</v>
      </c>
      <c r="T1319" s="41" t="s">
        <v>15383</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8782</v>
      </c>
      <c r="H1320" s="27" t="s">
        <v>12175</v>
      </c>
      <c r="I1320" s="3">
        <v>41213</v>
      </c>
      <c r="J1320" s="27" t="s">
        <v>8783</v>
      </c>
      <c r="K1320" s="27" t="s">
        <v>8784</v>
      </c>
      <c r="L1320" s="27" t="s">
        <v>8785</v>
      </c>
      <c r="M1320" s="27" t="s">
        <v>8786</v>
      </c>
      <c r="N1320" s="27" t="s">
        <v>12351</v>
      </c>
      <c r="O1320" s="27" t="s">
        <v>12319</v>
      </c>
      <c r="P1320" s="3">
        <v>41248</v>
      </c>
      <c r="Q1320" s="41" t="s">
        <v>497</v>
      </c>
      <c r="R1320" s="27" t="s">
        <v>12176</v>
      </c>
      <c r="S1320" s="27" t="s">
        <v>12177</v>
      </c>
      <c r="T1320" s="41" t="s">
        <v>4383</v>
      </c>
      <c r="U1320" t="s">
        <v>15636</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8787</v>
      </c>
      <c r="H1321" s="27" t="s">
        <v>9804</v>
      </c>
      <c r="I1321" s="3">
        <v>41225</v>
      </c>
      <c r="J1321" s="27" t="s">
        <v>8788</v>
      </c>
      <c r="K1321" s="27" t="s">
        <v>8789</v>
      </c>
      <c r="L1321" s="27" t="s">
        <v>8790</v>
      </c>
      <c r="M1321" s="27" t="s">
        <v>8791</v>
      </c>
      <c r="N1321" s="27" t="s">
        <v>9805</v>
      </c>
      <c r="O1321" s="27" t="s">
        <v>6640</v>
      </c>
      <c r="P1321" s="3">
        <v>41235</v>
      </c>
      <c r="Q1321" s="41" t="s">
        <v>497</v>
      </c>
      <c r="R1321" s="27" t="s">
        <v>12178</v>
      </c>
      <c r="S1321" s="27" t="s">
        <v>12179</v>
      </c>
      <c r="T1321" s="41" t="s">
        <v>4383</v>
      </c>
      <c r="U1321" t="s">
        <v>15531</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12323</v>
      </c>
      <c r="G1322" s="27" t="s">
        <v>8792</v>
      </c>
      <c r="H1322" s="27" t="s">
        <v>13296</v>
      </c>
      <c r="I1322" s="3">
        <v>41213</v>
      </c>
      <c r="J1322" s="27" t="s">
        <v>8793</v>
      </c>
      <c r="K1322" s="27" t="s">
        <v>9047</v>
      </c>
      <c r="L1322" s="27" t="s">
        <v>8794</v>
      </c>
      <c r="M1322" s="27" t="s">
        <v>9048</v>
      </c>
      <c r="N1322" s="27" t="s">
        <v>13297</v>
      </c>
      <c r="O1322" s="27" t="s">
        <v>13298</v>
      </c>
      <c r="P1322" s="3">
        <v>41256</v>
      </c>
      <c r="Q1322" s="41" t="s">
        <v>9049</v>
      </c>
      <c r="R1322" s="27" t="s">
        <v>13299</v>
      </c>
      <c r="S1322" s="27" t="s">
        <v>12180</v>
      </c>
      <c r="T1322" t="s">
        <v>15383</v>
      </c>
      <c r="U1322" s="41" t="s">
        <v>15469</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8795</v>
      </c>
      <c r="H1323" s="27" t="s">
        <v>13725</v>
      </c>
      <c r="I1323" s="3">
        <v>41213</v>
      </c>
      <c r="J1323" s="27" t="s">
        <v>8796</v>
      </c>
      <c r="K1323" s="27" t="s">
        <v>8797</v>
      </c>
      <c r="L1323" s="27" t="s">
        <v>8798</v>
      </c>
      <c r="M1323" s="27" t="s">
        <v>8799</v>
      </c>
      <c r="N1323" s="27" t="s">
        <v>13726</v>
      </c>
      <c r="O1323" s="27" t="s">
        <v>4212</v>
      </c>
      <c r="P1323" s="3">
        <v>41262</v>
      </c>
      <c r="Q1323" s="41" t="s">
        <v>497</v>
      </c>
      <c r="R1323" s="27" t="s">
        <v>13727</v>
      </c>
      <c r="S1323" s="27" t="s">
        <v>12181</v>
      </c>
      <c r="T1323" s="41" t="s">
        <v>15383</v>
      </c>
      <c r="U1323" s="41" t="s">
        <v>15475</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8800</v>
      </c>
      <c r="H1324" s="27" t="s">
        <v>13728</v>
      </c>
      <c r="I1324" s="3">
        <v>41213</v>
      </c>
      <c r="J1324" s="27" t="s">
        <v>8801</v>
      </c>
      <c r="K1324" s="27" t="s">
        <v>8802</v>
      </c>
      <c r="L1324" s="27" t="s">
        <v>8803</v>
      </c>
      <c r="M1324" s="27" t="s">
        <v>8804</v>
      </c>
      <c r="N1324" s="27" t="s">
        <v>13729</v>
      </c>
      <c r="O1324" s="27" t="s">
        <v>9070</v>
      </c>
      <c r="P1324" s="3">
        <v>41263</v>
      </c>
      <c r="Q1324" s="41" t="s">
        <v>497</v>
      </c>
      <c r="R1324" s="27" t="s">
        <v>13730</v>
      </c>
      <c r="S1324" s="27" t="s">
        <v>12182</v>
      </c>
      <c r="T1324" s="41" t="s">
        <v>15383</v>
      </c>
      <c r="U1324" s="41" t="s">
        <v>15469</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8805</v>
      </c>
      <c r="H1325" s="27" t="s">
        <v>12642</v>
      </c>
      <c r="I1325" s="3">
        <v>41236</v>
      </c>
      <c r="J1325" s="27" t="s">
        <v>8806</v>
      </c>
      <c r="K1325" s="27" t="s">
        <v>12643</v>
      </c>
      <c r="L1325" s="27" t="s">
        <v>8807</v>
      </c>
      <c r="M1325" s="27" t="s">
        <v>8808</v>
      </c>
      <c r="N1325" s="27" t="s">
        <v>12644</v>
      </c>
      <c r="O1325" s="27" t="s">
        <v>5299</v>
      </c>
      <c r="P1325" s="3">
        <v>41250</v>
      </c>
      <c r="Q1325" s="41" t="s">
        <v>12645</v>
      </c>
      <c r="R1325" s="27" t="s">
        <v>12646</v>
      </c>
      <c r="S1325" s="27" t="s">
        <v>12183</v>
      </c>
      <c r="T1325" t="s">
        <v>4383</v>
      </c>
      <c r="U1325" t="s">
        <v>15682</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12323</v>
      </c>
      <c r="G1326" s="27" t="s">
        <v>8809</v>
      </c>
      <c r="H1326" s="27" t="s">
        <v>12647</v>
      </c>
      <c r="I1326" s="3">
        <v>41213</v>
      </c>
      <c r="J1326" s="27" t="s">
        <v>8810</v>
      </c>
      <c r="K1326" s="27" t="s">
        <v>9050</v>
      </c>
      <c r="L1326" s="27" t="s">
        <v>8811</v>
      </c>
      <c r="M1326" s="27" t="s">
        <v>8812</v>
      </c>
      <c r="N1326" s="27" t="s">
        <v>12648</v>
      </c>
      <c r="O1326" s="27" t="s">
        <v>12506</v>
      </c>
      <c r="P1326" s="3">
        <v>41253</v>
      </c>
      <c r="Q1326" s="41" t="s">
        <v>9051</v>
      </c>
      <c r="R1326" s="27" t="s">
        <v>12649</v>
      </c>
      <c r="S1326" s="27" t="s">
        <v>12184</v>
      </c>
      <c r="T1326" t="s">
        <v>15383</v>
      </c>
      <c r="U1326" t="s">
        <v>15468</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8813</v>
      </c>
      <c r="H1327" s="27" t="s">
        <v>12650</v>
      </c>
      <c r="I1327" s="3">
        <v>41213</v>
      </c>
      <c r="J1327" s="27" t="s">
        <v>8814</v>
      </c>
      <c r="K1327" s="27" t="s">
        <v>8942</v>
      </c>
      <c r="L1327" s="27" t="s">
        <v>8815</v>
      </c>
      <c r="M1327" s="27" t="s">
        <v>8943</v>
      </c>
      <c r="N1327" s="27" t="s">
        <v>12651</v>
      </c>
      <c r="O1327" s="27" t="s">
        <v>5692</v>
      </c>
      <c r="P1327" s="3">
        <v>41253</v>
      </c>
      <c r="Q1327" s="41" t="s">
        <v>497</v>
      </c>
      <c r="R1327" s="27" t="s">
        <v>12606</v>
      </c>
      <c r="S1327" s="27" t="s">
        <v>12185</v>
      </c>
      <c r="T1327" s="41" t="s">
        <v>15383</v>
      </c>
      <c r="U1327" t="s">
        <v>15630</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9080</v>
      </c>
      <c r="I1328" s="3">
        <v>41205</v>
      </c>
      <c r="J1328" s="27" t="s">
        <v>9028</v>
      </c>
      <c r="K1328" s="27" t="s">
        <v>9029</v>
      </c>
      <c r="L1328" s="27" t="s">
        <v>9030</v>
      </c>
      <c r="M1328" s="27" t="s">
        <v>9031</v>
      </c>
      <c r="N1328" s="27" t="s">
        <v>9367</v>
      </c>
      <c r="O1328" s="27" t="s">
        <v>4091</v>
      </c>
      <c r="P1328" s="3">
        <v>41207</v>
      </c>
      <c r="Q1328" s="27" t="s">
        <v>9032</v>
      </c>
      <c r="R1328" s="27" t="s">
        <v>12186</v>
      </c>
      <c r="S1328" s="27" t="s">
        <v>12187</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12323</v>
      </c>
      <c r="G1329" s="27" t="s">
        <v>9081</v>
      </c>
      <c r="H1329" s="27" t="s">
        <v>13300</v>
      </c>
      <c r="I1329" s="3">
        <v>41261</v>
      </c>
      <c r="J1329" s="27" t="s">
        <v>9082</v>
      </c>
      <c r="K1329" s="27" t="s">
        <v>13301</v>
      </c>
      <c r="L1329" s="27" t="s">
        <v>9083</v>
      </c>
      <c r="M1329" s="27" t="s">
        <v>9647</v>
      </c>
      <c r="N1329" s="27" t="s">
        <v>13302</v>
      </c>
      <c r="O1329" s="27" t="s">
        <v>13139</v>
      </c>
      <c r="P1329" s="3">
        <v>41262</v>
      </c>
      <c r="Q1329" s="41" t="s">
        <v>12458</v>
      </c>
      <c r="R1329" s="27" t="s">
        <v>13303</v>
      </c>
      <c r="S1329" s="27" t="s">
        <v>12188</v>
      </c>
      <c r="T1329" t="s">
        <v>4383</v>
      </c>
      <c r="U1329" s="41" t="s">
        <v>15576</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12323</v>
      </c>
      <c r="G1330" s="27" t="s">
        <v>9084</v>
      </c>
      <c r="H1330" s="27" t="s">
        <v>13304</v>
      </c>
      <c r="I1330" s="3">
        <v>41236</v>
      </c>
      <c r="J1330" s="27" t="s">
        <v>9085</v>
      </c>
      <c r="K1330" s="27" t="s">
        <v>9086</v>
      </c>
      <c r="L1330" s="27" t="s">
        <v>9087</v>
      </c>
      <c r="M1330" s="27" t="s">
        <v>9088</v>
      </c>
      <c r="N1330" s="27" t="s">
        <v>13305</v>
      </c>
      <c r="O1330" s="27" t="s">
        <v>13214</v>
      </c>
      <c r="P1330" s="3">
        <v>41257</v>
      </c>
      <c r="Q1330" s="41" t="s">
        <v>497</v>
      </c>
      <c r="R1330" s="27" t="s">
        <v>13306</v>
      </c>
      <c r="S1330" s="27" t="s">
        <v>12189</v>
      </c>
      <c r="T1330" s="41" t="s">
        <v>4383</v>
      </c>
      <c r="U1330" s="41" t="s">
        <v>15426</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9099</v>
      </c>
      <c r="H1331" s="27" t="s">
        <v>497</v>
      </c>
      <c r="I1331" s="3">
        <v>41241</v>
      </c>
      <c r="J1331" s="27" t="s">
        <v>9100</v>
      </c>
      <c r="K1331" s="27" t="s">
        <v>9101</v>
      </c>
      <c r="L1331" s="27" t="s">
        <v>9102</v>
      </c>
      <c r="M1331" s="27" t="s">
        <v>9648</v>
      </c>
      <c r="N1331" s="27" t="s">
        <v>497</v>
      </c>
      <c r="O1331" s="27" t="s">
        <v>497</v>
      </c>
      <c r="P1331" s="27" t="s">
        <v>497</v>
      </c>
      <c r="Q1331" s="41" t="s">
        <v>9649</v>
      </c>
      <c r="R1331" s="27" t="s">
        <v>497</v>
      </c>
      <c r="S1331" s="27" t="s">
        <v>12190</v>
      </c>
      <c r="T1331" t="s">
        <v>15383</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9103</v>
      </c>
      <c r="H1332" s="27" t="s">
        <v>497</v>
      </c>
      <c r="I1332" s="3">
        <v>41236</v>
      </c>
      <c r="J1332" s="27" t="s">
        <v>9104</v>
      </c>
      <c r="K1332" s="27" t="s">
        <v>13307</v>
      </c>
      <c r="L1332" s="27" t="s">
        <v>9105</v>
      </c>
      <c r="M1332" s="27" t="s">
        <v>13308</v>
      </c>
      <c r="N1332" s="27" t="s">
        <v>497</v>
      </c>
      <c r="O1332" s="27" t="s">
        <v>497</v>
      </c>
      <c r="P1332" s="27" t="s">
        <v>497</v>
      </c>
      <c r="Q1332" s="41" t="s">
        <v>14156</v>
      </c>
      <c r="R1332" s="27" t="s">
        <v>497</v>
      </c>
      <c r="S1332" s="27" t="s">
        <v>12191</v>
      </c>
      <c r="T1332" s="41" t="s">
        <v>15383</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9106</v>
      </c>
      <c r="H1333" s="27" t="s">
        <v>13731</v>
      </c>
      <c r="I1333" s="3">
        <v>41241</v>
      </c>
      <c r="J1333" s="27" t="s">
        <v>9107</v>
      </c>
      <c r="K1333" s="27" t="s">
        <v>13309</v>
      </c>
      <c r="L1333" s="27" t="s">
        <v>9108</v>
      </c>
      <c r="M1333" s="27" t="s">
        <v>9691</v>
      </c>
      <c r="N1333" s="27" t="s">
        <v>13732</v>
      </c>
      <c r="O1333" s="27" t="s">
        <v>13615</v>
      </c>
      <c r="P1333" s="3">
        <v>41263</v>
      </c>
      <c r="Q1333" s="27" t="s">
        <v>9474</v>
      </c>
      <c r="R1333" s="27" t="s">
        <v>13733</v>
      </c>
      <c r="S1333" s="27" t="s">
        <v>12192</v>
      </c>
      <c r="T1333" t="s">
        <v>4383</v>
      </c>
      <c r="U1333" s="41" t="s">
        <v>15683</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9109</v>
      </c>
      <c r="H1334" s="27" t="s">
        <v>16147</v>
      </c>
      <c r="I1334" s="27">
        <v>41337</v>
      </c>
      <c r="J1334" s="27" t="s">
        <v>13310</v>
      </c>
      <c r="K1334" s="27" t="s">
        <v>13311</v>
      </c>
      <c r="L1334" s="27" t="s">
        <v>9110</v>
      </c>
      <c r="M1334" s="27" t="s">
        <v>16275</v>
      </c>
      <c r="N1334" s="27" t="s">
        <v>16148</v>
      </c>
      <c r="O1334" s="27" t="s">
        <v>6024</v>
      </c>
      <c r="P1334" s="27">
        <v>41338</v>
      </c>
      <c r="Q1334" s="27" t="s">
        <v>14157</v>
      </c>
      <c r="R1334" s="27" t="s">
        <v>16149</v>
      </c>
      <c r="S1334" s="27" t="s">
        <v>12193</v>
      </c>
      <c r="T1334" t="s">
        <v>4383</v>
      </c>
      <c r="U1334" s="41" t="s">
        <v>16150</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9111</v>
      </c>
      <c r="H1335" s="27" t="s">
        <v>13970</v>
      </c>
      <c r="I1335" s="3">
        <v>41263</v>
      </c>
      <c r="J1335" s="27" t="s">
        <v>9112</v>
      </c>
      <c r="K1335" s="27" t="s">
        <v>9113</v>
      </c>
      <c r="L1335" s="27" t="s">
        <v>9114</v>
      </c>
      <c r="M1335" s="27" t="s">
        <v>9650</v>
      </c>
      <c r="N1335" s="27" t="s">
        <v>14011</v>
      </c>
      <c r="O1335" s="27" t="s">
        <v>12318</v>
      </c>
      <c r="P1335" s="3">
        <v>41264</v>
      </c>
      <c r="Q1335" s="27" t="s">
        <v>9651</v>
      </c>
      <c r="R1335" s="27" t="s">
        <v>10401</v>
      </c>
      <c r="S1335" s="27" t="s">
        <v>12194</v>
      </c>
      <c r="T1335" t="s">
        <v>15383</v>
      </c>
      <c r="U1335" s="41" t="s">
        <v>15402</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9115</v>
      </c>
      <c r="H1336" s="27" t="s">
        <v>13312</v>
      </c>
      <c r="I1336" s="3">
        <v>41236</v>
      </c>
      <c r="J1336" s="27" t="s">
        <v>9116</v>
      </c>
      <c r="K1336" s="27" t="s">
        <v>9117</v>
      </c>
      <c r="L1336" s="27" t="s">
        <v>9118</v>
      </c>
      <c r="M1336" s="27" t="s">
        <v>9119</v>
      </c>
      <c r="N1336" s="27" t="s">
        <v>13313</v>
      </c>
      <c r="O1336" s="27" t="s">
        <v>5283</v>
      </c>
      <c r="P1336" s="3">
        <v>41260</v>
      </c>
      <c r="Q1336" s="27" t="s">
        <v>497</v>
      </c>
      <c r="R1336" s="27" t="s">
        <v>13314</v>
      </c>
      <c r="S1336" s="27" t="s">
        <v>12195</v>
      </c>
      <c r="T1336" s="41" t="s">
        <v>15383</v>
      </c>
      <c r="U1336" s="41" t="s">
        <v>15475</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7357</v>
      </c>
      <c r="H1337" s="27" t="s">
        <v>13157</v>
      </c>
      <c r="I1337" s="3">
        <v>41236</v>
      </c>
      <c r="J1337" s="27" t="s">
        <v>9120</v>
      </c>
      <c r="K1337" s="27" t="s">
        <v>9121</v>
      </c>
      <c r="L1337" s="27" t="s">
        <v>7360</v>
      </c>
      <c r="M1337" s="27" t="s">
        <v>9122</v>
      </c>
      <c r="N1337" s="27" t="s">
        <v>13146</v>
      </c>
      <c r="O1337" s="27" t="s">
        <v>6024</v>
      </c>
      <c r="P1337" s="3">
        <v>41256</v>
      </c>
      <c r="Q1337" s="27" t="s">
        <v>497</v>
      </c>
      <c r="R1337" s="27" t="s">
        <v>13158</v>
      </c>
      <c r="S1337" s="27" t="s">
        <v>12196</v>
      </c>
      <c r="T1337" s="41" t="s">
        <v>15383</v>
      </c>
      <c r="U1337" s="41" t="s">
        <v>497</v>
      </c>
      <c r="V1337" s="3">
        <v>18</v>
      </c>
      <c r="W1337">
        <v>49</v>
      </c>
      <c r="X1337">
        <v>39</v>
      </c>
      <c r="Y1337">
        <v>42</v>
      </c>
      <c r="Z1337">
        <v>26</v>
      </c>
      <c r="AA1337">
        <v>27</v>
      </c>
    </row>
    <row r="1338" spans="1:27" ht="18" customHeight="1">
      <c r="A1338" s="27">
        <v>4628</v>
      </c>
      <c r="B1338" s="27">
        <v>4628</v>
      </c>
      <c r="C1338" s="3">
        <v>41201</v>
      </c>
      <c r="D1338" s="3">
        <v>41347</v>
      </c>
      <c r="E1338" s="27" t="s">
        <v>1495</v>
      </c>
      <c r="F1338" s="27" t="s">
        <v>1432</v>
      </c>
      <c r="G1338" s="27" t="s">
        <v>9123</v>
      </c>
      <c r="H1338" s="27" t="s">
        <v>497</v>
      </c>
      <c r="I1338" s="3">
        <v>41236</v>
      </c>
      <c r="J1338" s="27" t="s">
        <v>9124</v>
      </c>
      <c r="K1338" s="27" t="s">
        <v>16276</v>
      </c>
      <c r="L1338" s="27" t="s">
        <v>9125</v>
      </c>
      <c r="M1338" s="27" t="s">
        <v>9126</v>
      </c>
      <c r="N1338" s="27" t="s">
        <v>497</v>
      </c>
      <c r="O1338" s="27" t="s">
        <v>497</v>
      </c>
      <c r="P1338" s="27" t="s">
        <v>497</v>
      </c>
      <c r="Q1338" s="27" t="s">
        <v>16277</v>
      </c>
      <c r="R1338" s="27" t="s">
        <v>497</v>
      </c>
      <c r="S1338" s="27" t="s">
        <v>12197</v>
      </c>
      <c r="T1338" s="41" t="s">
        <v>15383</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9127</v>
      </c>
      <c r="H1339" s="27" t="s">
        <v>13159</v>
      </c>
      <c r="I1339" s="3">
        <v>41236</v>
      </c>
      <c r="J1339" s="27" t="s">
        <v>9128</v>
      </c>
      <c r="K1339" s="27" t="s">
        <v>9129</v>
      </c>
      <c r="L1339" s="27" t="s">
        <v>9130</v>
      </c>
      <c r="M1339" s="27" t="s">
        <v>9131</v>
      </c>
      <c r="N1339" s="27" t="s">
        <v>6900</v>
      </c>
      <c r="O1339" s="27" t="s">
        <v>497</v>
      </c>
      <c r="P1339" s="3">
        <v>41256</v>
      </c>
      <c r="Q1339" s="27" t="s">
        <v>497</v>
      </c>
      <c r="R1339" s="27" t="s">
        <v>13160</v>
      </c>
      <c r="S1339" s="27" t="s">
        <v>12198</v>
      </c>
      <c r="T1339" s="41" t="s">
        <v>15383</v>
      </c>
      <c r="U1339" s="41" t="s">
        <v>15587</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9132</v>
      </c>
      <c r="H1340" s="27" t="s">
        <v>497</v>
      </c>
      <c r="I1340" s="3">
        <v>41236</v>
      </c>
      <c r="J1340" s="27" t="s">
        <v>13315</v>
      </c>
      <c r="K1340" s="27" t="s">
        <v>9133</v>
      </c>
      <c r="L1340" s="27" t="s">
        <v>9134</v>
      </c>
      <c r="M1340" s="27" t="s">
        <v>9135</v>
      </c>
      <c r="N1340" s="27" t="s">
        <v>497</v>
      </c>
      <c r="O1340" s="27" t="s">
        <v>497</v>
      </c>
      <c r="P1340" s="27" t="s">
        <v>497</v>
      </c>
      <c r="Q1340" s="27" t="s">
        <v>14158</v>
      </c>
      <c r="R1340" s="27" t="s">
        <v>497</v>
      </c>
      <c r="S1340" s="27" t="s">
        <v>12199</v>
      </c>
      <c r="T1340" s="41" t="s">
        <v>15383</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9806</v>
      </c>
      <c r="I1341" s="3">
        <v>41236</v>
      </c>
      <c r="J1341" s="27" t="s">
        <v>9136</v>
      </c>
      <c r="K1341" s="27" t="s">
        <v>9137</v>
      </c>
      <c r="L1341" s="27" t="s">
        <v>4947</v>
      </c>
      <c r="M1341" s="27" t="s">
        <v>9138</v>
      </c>
      <c r="N1341" s="27" t="s">
        <v>9807</v>
      </c>
      <c r="O1341" s="27" t="s">
        <v>5283</v>
      </c>
      <c r="P1341" s="3">
        <v>41234</v>
      </c>
      <c r="Q1341" s="27" t="s">
        <v>497</v>
      </c>
      <c r="R1341" s="27" t="s">
        <v>12200</v>
      </c>
      <c r="S1341" s="27" t="s">
        <v>12201</v>
      </c>
      <c r="T1341" s="41" t="s">
        <v>15383</v>
      </c>
      <c r="U1341" t="s">
        <v>15475</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9139</v>
      </c>
      <c r="H1342" s="27" t="s">
        <v>12202</v>
      </c>
      <c r="I1342" s="3">
        <v>41236</v>
      </c>
      <c r="J1342" s="27" t="s">
        <v>9140</v>
      </c>
      <c r="K1342" s="27" t="s">
        <v>9141</v>
      </c>
      <c r="L1342" s="27" t="s">
        <v>9142</v>
      </c>
      <c r="M1342" s="27" t="s">
        <v>9143</v>
      </c>
      <c r="N1342" s="27" t="s">
        <v>12203</v>
      </c>
      <c r="O1342" s="27" t="s">
        <v>7849</v>
      </c>
      <c r="P1342" s="3">
        <v>41243</v>
      </c>
      <c r="Q1342" s="27" t="s">
        <v>497</v>
      </c>
      <c r="R1342" s="27" t="s">
        <v>12204</v>
      </c>
      <c r="S1342" s="27" t="s">
        <v>12205</v>
      </c>
      <c r="T1342" s="41" t="s">
        <v>15383</v>
      </c>
      <c r="U1342" t="s">
        <v>15413</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9144</v>
      </c>
      <c r="H1343" s="27" t="s">
        <v>497</v>
      </c>
      <c r="I1343" s="3">
        <v>41236</v>
      </c>
      <c r="J1343" s="27" t="s">
        <v>13316</v>
      </c>
      <c r="K1343" s="27" t="s">
        <v>9145</v>
      </c>
      <c r="L1343" s="27" t="s">
        <v>4821</v>
      </c>
      <c r="M1343" s="27" t="s">
        <v>9146</v>
      </c>
      <c r="N1343" s="27" t="s">
        <v>497</v>
      </c>
      <c r="O1343" s="27" t="s">
        <v>497</v>
      </c>
      <c r="P1343" s="27" t="s">
        <v>497</v>
      </c>
      <c r="Q1343" s="27" t="s">
        <v>14159</v>
      </c>
      <c r="R1343" s="27" t="s">
        <v>497</v>
      </c>
      <c r="S1343" s="27" t="s">
        <v>12206</v>
      </c>
      <c r="T1343" s="41" t="s">
        <v>15383</v>
      </c>
      <c r="U1343" s="41" t="s">
        <v>497</v>
      </c>
      <c r="V1343" s="3" t="s">
        <v>497</v>
      </c>
      <c r="W1343" s="27" t="s">
        <v>497</v>
      </c>
      <c r="X1343" s="27" t="s">
        <v>497</v>
      </c>
      <c r="Y1343" s="27" t="s">
        <v>497</v>
      </c>
      <c r="Z1343" s="27" t="s">
        <v>497</v>
      </c>
      <c r="AA1343" s="27" t="s">
        <v>497</v>
      </c>
    </row>
    <row r="1344" spans="1:27" ht="18" customHeight="1">
      <c r="A1344" s="27" t="s">
        <v>13317</v>
      </c>
      <c r="B1344" s="27">
        <v>4622</v>
      </c>
      <c r="C1344" s="3">
        <v>41201</v>
      </c>
      <c r="D1344" s="3">
        <v>41246</v>
      </c>
      <c r="E1344" s="27" t="s">
        <v>1495</v>
      </c>
      <c r="F1344" s="27" t="s">
        <v>1432</v>
      </c>
      <c r="G1344" s="27" t="s">
        <v>1198</v>
      </c>
      <c r="H1344" s="27" t="s">
        <v>12652</v>
      </c>
      <c r="I1344" s="3">
        <v>41236</v>
      </c>
      <c r="J1344" s="27" t="s">
        <v>9147</v>
      </c>
      <c r="K1344" s="27" t="s">
        <v>9148</v>
      </c>
      <c r="L1344" s="27" t="s">
        <v>9149</v>
      </c>
      <c r="M1344" s="27" t="s">
        <v>9150</v>
      </c>
      <c r="N1344" s="27" t="s">
        <v>497</v>
      </c>
      <c r="O1344" s="27" t="s">
        <v>497</v>
      </c>
      <c r="P1344" s="27" t="s">
        <v>497</v>
      </c>
      <c r="Q1344" s="41" t="s">
        <v>13318</v>
      </c>
      <c r="R1344" s="27" t="s">
        <v>12653</v>
      </c>
      <c r="S1344" s="27" t="s">
        <v>12207</v>
      </c>
      <c r="T1344" s="41" t="s">
        <v>15383</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9151</v>
      </c>
      <c r="H1345" s="27" t="s">
        <v>14160</v>
      </c>
      <c r="I1345" s="3">
        <v>41236</v>
      </c>
      <c r="J1345" s="27" t="s">
        <v>9152</v>
      </c>
      <c r="K1345" s="27" t="s">
        <v>9153</v>
      </c>
      <c r="L1345" s="27" t="s">
        <v>9154</v>
      </c>
      <c r="M1345" s="27" t="s">
        <v>9155</v>
      </c>
      <c r="N1345" s="27" t="s">
        <v>14161</v>
      </c>
      <c r="O1345" s="27" t="s">
        <v>14109</v>
      </c>
      <c r="P1345" s="27">
        <v>41283</v>
      </c>
      <c r="Q1345" s="27" t="s">
        <v>497</v>
      </c>
      <c r="R1345" s="27" t="s">
        <v>14162</v>
      </c>
      <c r="S1345" s="27" t="s">
        <v>12208</v>
      </c>
      <c r="T1345" s="41" t="s">
        <v>15383</v>
      </c>
      <c r="U1345" s="41" t="s">
        <v>15402</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9156</v>
      </c>
      <c r="H1346" s="27" t="s">
        <v>497</v>
      </c>
      <c r="I1346" s="27" t="s">
        <v>497</v>
      </c>
      <c r="J1346" s="27" t="s">
        <v>9157</v>
      </c>
      <c r="K1346" s="27" t="s">
        <v>9158</v>
      </c>
      <c r="L1346" s="27" t="s">
        <v>9159</v>
      </c>
      <c r="M1346" s="27" t="s">
        <v>9160</v>
      </c>
      <c r="N1346" s="27" t="s">
        <v>497</v>
      </c>
      <c r="O1346" s="27" t="s">
        <v>497</v>
      </c>
      <c r="P1346" s="27" t="s">
        <v>497</v>
      </c>
      <c r="Q1346" s="27" t="s">
        <v>9808</v>
      </c>
      <c r="R1346" s="27" t="s">
        <v>497</v>
      </c>
      <c r="S1346" s="27" t="s">
        <v>12209</v>
      </c>
      <c r="T1346" t="s">
        <v>15383</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9161</v>
      </c>
      <c r="H1347" s="27" t="s">
        <v>14012</v>
      </c>
      <c r="I1347" s="3">
        <v>41253</v>
      </c>
      <c r="J1347" s="27" t="s">
        <v>9162</v>
      </c>
      <c r="K1347" s="27" t="s">
        <v>12459</v>
      </c>
      <c r="L1347" s="27" t="s">
        <v>9163</v>
      </c>
      <c r="M1347" s="27" t="s">
        <v>9652</v>
      </c>
      <c r="N1347" s="27" t="s">
        <v>14013</v>
      </c>
      <c r="O1347" s="27" t="s">
        <v>497</v>
      </c>
      <c r="P1347" s="3">
        <v>41281</v>
      </c>
      <c r="Q1347" s="41" t="s">
        <v>12460</v>
      </c>
      <c r="R1347" s="27" t="s">
        <v>14014</v>
      </c>
      <c r="S1347" s="27" t="s">
        <v>12210</v>
      </c>
      <c r="T1347" t="s">
        <v>15383</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9164</v>
      </c>
      <c r="H1348" s="27" t="s">
        <v>497</v>
      </c>
      <c r="I1348" s="3">
        <v>41236</v>
      </c>
      <c r="J1348" s="27" t="s">
        <v>9165</v>
      </c>
      <c r="K1348" s="27" t="s">
        <v>9166</v>
      </c>
      <c r="L1348" s="27" t="s">
        <v>9167</v>
      </c>
      <c r="M1348" s="27" t="s">
        <v>9168</v>
      </c>
      <c r="N1348" s="27" t="s">
        <v>497</v>
      </c>
      <c r="O1348" s="27" t="s">
        <v>497</v>
      </c>
      <c r="P1348" s="27" t="s">
        <v>497</v>
      </c>
      <c r="Q1348" s="27" t="s">
        <v>14652</v>
      </c>
      <c r="R1348" s="27" t="s">
        <v>497</v>
      </c>
      <c r="S1348" s="27" t="s">
        <v>12211</v>
      </c>
      <c r="T1348" s="41" t="s">
        <v>15383</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9169</v>
      </c>
      <c r="H1349" s="27" t="s">
        <v>15794</v>
      </c>
      <c r="I1349" s="3">
        <v>41251</v>
      </c>
      <c r="J1349" s="27" t="s">
        <v>9170</v>
      </c>
      <c r="K1349" s="27" t="s">
        <v>9171</v>
      </c>
      <c r="L1349" s="27" t="s">
        <v>9172</v>
      </c>
      <c r="M1349" s="27" t="s">
        <v>9173</v>
      </c>
      <c r="N1349" s="27" t="s">
        <v>15795</v>
      </c>
      <c r="O1349" s="27" t="s">
        <v>5283</v>
      </c>
      <c r="P1349" s="27">
        <v>41313</v>
      </c>
      <c r="Q1349" s="27" t="s">
        <v>497</v>
      </c>
      <c r="R1349" s="27" t="s">
        <v>15796</v>
      </c>
      <c r="S1349" s="27" t="s">
        <v>12212</v>
      </c>
      <c r="T1349" s="41" t="s">
        <v>4383</v>
      </c>
      <c r="U1349" s="41" t="s">
        <v>15394</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9174</v>
      </c>
      <c r="H1350" s="27" t="s">
        <v>9809</v>
      </c>
      <c r="I1350" s="3">
        <v>41236</v>
      </c>
      <c r="J1350" s="27" t="s">
        <v>9175</v>
      </c>
      <c r="K1350" s="27" t="s">
        <v>9176</v>
      </c>
      <c r="L1350" s="27" t="s">
        <v>9177</v>
      </c>
      <c r="M1350" s="27" t="s">
        <v>9178</v>
      </c>
      <c r="N1350" s="27" t="s">
        <v>9952</v>
      </c>
      <c r="O1350" s="27" t="s">
        <v>5283</v>
      </c>
      <c r="P1350" s="3">
        <v>41239</v>
      </c>
      <c r="Q1350" s="27" t="s">
        <v>497</v>
      </c>
      <c r="R1350" s="27" t="s">
        <v>12213</v>
      </c>
      <c r="S1350" s="27" t="s">
        <v>12214</v>
      </c>
      <c r="T1350" s="41" t="s">
        <v>15383</v>
      </c>
      <c r="U1350" t="s">
        <v>15587</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9179</v>
      </c>
      <c r="H1351" s="27" t="s">
        <v>9810</v>
      </c>
      <c r="I1351" s="3">
        <v>41236</v>
      </c>
      <c r="J1351" s="27" t="s">
        <v>9180</v>
      </c>
      <c r="K1351" s="27" t="s">
        <v>9181</v>
      </c>
      <c r="L1351" s="27" t="s">
        <v>9182</v>
      </c>
      <c r="M1351" s="27" t="s">
        <v>9183</v>
      </c>
      <c r="N1351" s="27" t="s">
        <v>9811</v>
      </c>
      <c r="O1351" s="27" t="s">
        <v>7849</v>
      </c>
      <c r="P1351" s="3">
        <v>41234</v>
      </c>
      <c r="Q1351" s="27" t="s">
        <v>497</v>
      </c>
      <c r="R1351" s="27" t="s">
        <v>12215</v>
      </c>
      <c r="S1351" s="27" t="s">
        <v>12216</v>
      </c>
      <c r="T1351" s="41" t="s">
        <v>4383</v>
      </c>
      <c r="U1351" t="s">
        <v>15604</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9179</v>
      </c>
      <c r="H1352" s="27" t="s">
        <v>497</v>
      </c>
      <c r="I1352" s="27" t="s">
        <v>497</v>
      </c>
      <c r="J1352" s="27" t="s">
        <v>9184</v>
      </c>
      <c r="K1352" s="27" t="s">
        <v>13319</v>
      </c>
      <c r="L1352" s="27" t="s">
        <v>9185</v>
      </c>
      <c r="M1352" s="27" t="s">
        <v>13320</v>
      </c>
      <c r="N1352" s="27" t="s">
        <v>497</v>
      </c>
      <c r="O1352" s="27" t="s">
        <v>497</v>
      </c>
      <c r="P1352" s="27" t="s">
        <v>497</v>
      </c>
      <c r="Q1352" s="27" t="s">
        <v>14653</v>
      </c>
      <c r="R1352" s="27" t="s">
        <v>497</v>
      </c>
      <c r="S1352" s="27" t="s">
        <v>12217</v>
      </c>
      <c r="T1352" s="41" t="s">
        <v>15383</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9186</v>
      </c>
      <c r="H1353" s="27" t="s">
        <v>13161</v>
      </c>
      <c r="I1353" s="3">
        <v>41236</v>
      </c>
      <c r="J1353" s="27" t="s">
        <v>9187</v>
      </c>
      <c r="K1353" s="27" t="s">
        <v>9188</v>
      </c>
      <c r="L1353" s="27" t="s">
        <v>9189</v>
      </c>
      <c r="M1353" s="27" t="s">
        <v>9190</v>
      </c>
      <c r="N1353" s="27" t="s">
        <v>13162</v>
      </c>
      <c r="O1353" s="27" t="s">
        <v>12392</v>
      </c>
      <c r="P1353" s="3">
        <v>41255</v>
      </c>
      <c r="Q1353" s="27" t="s">
        <v>497</v>
      </c>
      <c r="R1353" s="27" t="s">
        <v>13163</v>
      </c>
      <c r="S1353" s="27" t="s">
        <v>12218</v>
      </c>
      <c r="T1353" s="41" t="s">
        <v>15383</v>
      </c>
      <c r="U1353" s="41" t="s">
        <v>15469</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9191</v>
      </c>
      <c r="H1354" s="27" t="s">
        <v>497</v>
      </c>
      <c r="I1354" s="27" t="s">
        <v>497</v>
      </c>
      <c r="J1354" s="27" t="s">
        <v>9192</v>
      </c>
      <c r="K1354" s="27" t="s">
        <v>9653</v>
      </c>
      <c r="L1354" s="27" t="s">
        <v>9193</v>
      </c>
      <c r="M1354" s="27" t="s">
        <v>9654</v>
      </c>
      <c r="N1354" s="27" t="s">
        <v>497</v>
      </c>
      <c r="O1354" s="27" t="s">
        <v>497</v>
      </c>
      <c r="P1354" s="27" t="s">
        <v>497</v>
      </c>
      <c r="Q1354" s="41" t="s">
        <v>14654</v>
      </c>
      <c r="R1354" s="27" t="s">
        <v>497</v>
      </c>
      <c r="S1354" s="27" t="s">
        <v>12219</v>
      </c>
      <c r="T1354" t="s">
        <v>15383</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9194</v>
      </c>
      <c r="H1355" s="27" t="s">
        <v>497</v>
      </c>
      <c r="I1355" s="27" t="s">
        <v>497</v>
      </c>
      <c r="J1355" s="27" t="s">
        <v>13321</v>
      </c>
      <c r="K1355" s="27" t="s">
        <v>13322</v>
      </c>
      <c r="L1355" s="27" t="s">
        <v>9195</v>
      </c>
      <c r="M1355" s="27" t="s">
        <v>13323</v>
      </c>
      <c r="N1355" s="27" t="s">
        <v>497</v>
      </c>
      <c r="O1355" s="27" t="s">
        <v>497</v>
      </c>
      <c r="P1355" s="27" t="s">
        <v>497</v>
      </c>
      <c r="Q1355" s="41" t="s">
        <v>9812</v>
      </c>
      <c r="R1355" s="27" t="s">
        <v>497</v>
      </c>
      <c r="S1355" s="27" t="s">
        <v>12220</v>
      </c>
      <c r="T1355" t="s">
        <v>15383</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14163</v>
      </c>
      <c r="I1356" s="3">
        <v>41251</v>
      </c>
      <c r="J1356" s="27" t="s">
        <v>9196</v>
      </c>
      <c r="K1356" s="27" t="s">
        <v>9197</v>
      </c>
      <c r="L1356" s="27" t="s">
        <v>4873</v>
      </c>
      <c r="M1356" s="27" t="s">
        <v>9198</v>
      </c>
      <c r="N1356" s="27" t="s">
        <v>14164</v>
      </c>
      <c r="O1356" s="27" t="s">
        <v>13611</v>
      </c>
      <c r="P1356" s="27">
        <v>41283</v>
      </c>
      <c r="Q1356" s="27" t="s">
        <v>497</v>
      </c>
      <c r="R1356" s="27" t="s">
        <v>14165</v>
      </c>
      <c r="S1356" s="27" t="s">
        <v>12221</v>
      </c>
      <c r="T1356" s="41" t="s">
        <v>15383</v>
      </c>
      <c r="U1356" s="41" t="s">
        <v>15475</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9199</v>
      </c>
      <c r="H1357" s="27" t="s">
        <v>13734</v>
      </c>
      <c r="I1357" s="3">
        <v>41263</v>
      </c>
      <c r="J1357" s="27" t="s">
        <v>9200</v>
      </c>
      <c r="K1357" s="27" t="s">
        <v>9201</v>
      </c>
      <c r="L1357" s="27" t="s">
        <v>9202</v>
      </c>
      <c r="M1357" s="27" t="s">
        <v>9203</v>
      </c>
      <c r="N1357" s="27" t="s">
        <v>13735</v>
      </c>
      <c r="O1357" s="27" t="s">
        <v>13616</v>
      </c>
      <c r="P1357" s="3">
        <v>41263</v>
      </c>
      <c r="Q1357" s="41" t="s">
        <v>9692</v>
      </c>
      <c r="R1357" s="27" t="s">
        <v>13736</v>
      </c>
      <c r="S1357" s="27" t="s">
        <v>12222</v>
      </c>
      <c r="T1357" t="s">
        <v>15383</v>
      </c>
      <c r="U1357" s="41" t="s">
        <v>15402</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9204</v>
      </c>
      <c r="H1358" s="27" t="s">
        <v>13737</v>
      </c>
      <c r="I1358" s="3">
        <v>41236</v>
      </c>
      <c r="J1358" s="27" t="s">
        <v>9205</v>
      </c>
      <c r="K1358" s="27" t="s">
        <v>9206</v>
      </c>
      <c r="L1358" s="27" t="s">
        <v>9207</v>
      </c>
      <c r="M1358" s="27" t="s">
        <v>9208</v>
      </c>
      <c r="N1358" s="27" t="s">
        <v>13738</v>
      </c>
      <c r="O1358" s="27" t="s">
        <v>12392</v>
      </c>
      <c r="P1358" s="3">
        <v>41261</v>
      </c>
      <c r="Q1358" s="41" t="s">
        <v>497</v>
      </c>
      <c r="R1358" s="27" t="s">
        <v>13739</v>
      </c>
      <c r="S1358" s="27" t="s">
        <v>12223</v>
      </c>
      <c r="T1358" s="41" t="s">
        <v>15383</v>
      </c>
      <c r="U1358" s="41" t="s">
        <v>15638</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9209</v>
      </c>
      <c r="H1359" s="27" t="s">
        <v>9813</v>
      </c>
      <c r="I1359" s="3">
        <v>41236</v>
      </c>
      <c r="J1359" s="27" t="s">
        <v>9210</v>
      </c>
      <c r="K1359" s="27" t="s">
        <v>9211</v>
      </c>
      <c r="L1359" s="27" t="s">
        <v>9212</v>
      </c>
      <c r="M1359" s="27" t="s">
        <v>9213</v>
      </c>
      <c r="N1359" s="27" t="s">
        <v>9814</v>
      </c>
      <c r="O1359" s="27" t="s">
        <v>6640</v>
      </c>
      <c r="P1359" s="3">
        <v>41236</v>
      </c>
      <c r="Q1359" s="41" t="s">
        <v>497</v>
      </c>
      <c r="R1359" s="27" t="s">
        <v>12224</v>
      </c>
      <c r="S1359" s="27" t="s">
        <v>12225</v>
      </c>
      <c r="T1359" s="41" t="s">
        <v>15383</v>
      </c>
      <c r="U1359" t="s">
        <v>15475</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9214</v>
      </c>
      <c r="H1360" s="27" t="s">
        <v>9375</v>
      </c>
      <c r="I1360" s="3">
        <v>41207</v>
      </c>
      <c r="J1360" s="27" t="s">
        <v>9215</v>
      </c>
      <c r="K1360" s="27" t="s">
        <v>9216</v>
      </c>
      <c r="L1360" s="27" t="s">
        <v>9217</v>
      </c>
      <c r="M1360" s="27" t="s">
        <v>9218</v>
      </c>
      <c r="N1360" s="27" t="s">
        <v>9376</v>
      </c>
      <c r="O1360" s="27" t="s">
        <v>5692</v>
      </c>
      <c r="P1360" s="3">
        <v>41208</v>
      </c>
      <c r="Q1360" s="41" t="s">
        <v>497</v>
      </c>
      <c r="R1360" s="27" t="s">
        <v>12226</v>
      </c>
      <c r="S1360" s="27" t="s">
        <v>12227</v>
      </c>
      <c r="T1360" s="41" t="s">
        <v>4383</v>
      </c>
      <c r="U1360" t="s">
        <v>15684</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9219</v>
      </c>
      <c r="H1361" s="27" t="s">
        <v>12654</v>
      </c>
      <c r="I1361" s="3">
        <v>41236</v>
      </c>
      <c r="J1361" s="27" t="s">
        <v>9220</v>
      </c>
      <c r="K1361" s="27" t="s">
        <v>9221</v>
      </c>
      <c r="L1361" s="27" t="s">
        <v>9222</v>
      </c>
      <c r="M1361" s="27" t="s">
        <v>9223</v>
      </c>
      <c r="N1361" s="27" t="s">
        <v>12655</v>
      </c>
      <c r="O1361" s="27" t="s">
        <v>6024</v>
      </c>
      <c r="P1361" s="3">
        <v>41254</v>
      </c>
      <c r="Q1361" s="41" t="s">
        <v>497</v>
      </c>
      <c r="R1361" s="27" t="s">
        <v>12656</v>
      </c>
      <c r="S1361" s="27" t="s">
        <v>12228</v>
      </c>
      <c r="T1361" s="41" t="s">
        <v>4383</v>
      </c>
      <c r="U1361" t="s">
        <v>15685</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12323</v>
      </c>
      <c r="G1362" s="27" t="s">
        <v>9224</v>
      </c>
      <c r="H1362" s="27" t="s">
        <v>12657</v>
      </c>
      <c r="I1362" s="3">
        <v>41236</v>
      </c>
      <c r="J1362" s="27" t="s">
        <v>9225</v>
      </c>
      <c r="K1362" s="27" t="s">
        <v>9226</v>
      </c>
      <c r="L1362" s="27" t="s">
        <v>9227</v>
      </c>
      <c r="M1362" s="27" t="s">
        <v>9228</v>
      </c>
      <c r="N1362" s="27" t="s">
        <v>13164</v>
      </c>
      <c r="O1362" s="27" t="s">
        <v>12506</v>
      </c>
      <c r="P1362" s="3">
        <v>41255</v>
      </c>
      <c r="Q1362" s="41" t="s">
        <v>497</v>
      </c>
      <c r="R1362" s="27" t="s">
        <v>12658</v>
      </c>
      <c r="S1362" s="27" t="s">
        <v>12229</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9229</v>
      </c>
      <c r="H1363" s="27" t="s">
        <v>9815</v>
      </c>
      <c r="I1363" s="3">
        <v>41236</v>
      </c>
      <c r="J1363" s="27" t="s">
        <v>9230</v>
      </c>
      <c r="K1363" s="27" t="s">
        <v>9231</v>
      </c>
      <c r="L1363" s="27" t="s">
        <v>9232</v>
      </c>
      <c r="M1363" s="27" t="s">
        <v>9233</v>
      </c>
      <c r="N1363" s="27" t="s">
        <v>14693</v>
      </c>
      <c r="O1363" s="27" t="s">
        <v>497</v>
      </c>
      <c r="P1363" s="27" t="s">
        <v>497</v>
      </c>
      <c r="Q1363" s="41" t="s">
        <v>497</v>
      </c>
      <c r="R1363" s="27" t="s">
        <v>12230</v>
      </c>
      <c r="S1363" s="27" t="s">
        <v>12231</v>
      </c>
      <c r="T1363" s="41" t="s">
        <v>4383</v>
      </c>
      <c r="U1363" t="s">
        <v>15686</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9234</v>
      </c>
      <c r="H1364" s="27" t="s">
        <v>12232</v>
      </c>
      <c r="I1364" s="3">
        <v>41236</v>
      </c>
      <c r="J1364" s="27" t="s">
        <v>9235</v>
      </c>
      <c r="K1364" s="27" t="s">
        <v>9236</v>
      </c>
      <c r="L1364" s="27" t="s">
        <v>9237</v>
      </c>
      <c r="M1364" s="27" t="s">
        <v>9238</v>
      </c>
      <c r="N1364" s="27" t="s">
        <v>12233</v>
      </c>
      <c r="O1364" s="27" t="s">
        <v>5283</v>
      </c>
      <c r="P1364" s="3">
        <v>41242</v>
      </c>
      <c r="Q1364" s="41" t="s">
        <v>497</v>
      </c>
      <c r="R1364" s="27" t="s">
        <v>12234</v>
      </c>
      <c r="S1364" s="27" t="s">
        <v>12235</v>
      </c>
      <c r="T1364" s="41" t="s">
        <v>15383</v>
      </c>
      <c r="U1364" t="s">
        <v>15413</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9239</v>
      </c>
      <c r="H1365" s="27" t="s">
        <v>9816</v>
      </c>
      <c r="I1365" s="3">
        <v>41236</v>
      </c>
      <c r="J1365" s="27" t="s">
        <v>16278</v>
      </c>
      <c r="K1365" s="27" t="s">
        <v>9240</v>
      </c>
      <c r="L1365" s="27" t="s">
        <v>9241</v>
      </c>
      <c r="M1365" s="27">
        <v>3299518673</v>
      </c>
      <c r="N1365" s="27" t="s">
        <v>9817</v>
      </c>
      <c r="O1365" s="27" t="s">
        <v>5283</v>
      </c>
      <c r="P1365" s="3">
        <v>41235</v>
      </c>
      <c r="Q1365" s="41" t="s">
        <v>497</v>
      </c>
      <c r="R1365" s="27" t="s">
        <v>12236</v>
      </c>
      <c r="S1365" s="27" t="s">
        <v>12237</v>
      </c>
      <c r="T1365" s="41" t="s">
        <v>15383</v>
      </c>
      <c r="U1365" t="s">
        <v>15687</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9242</v>
      </c>
      <c r="H1366" s="27" t="s">
        <v>497</v>
      </c>
      <c r="I1366" s="3">
        <v>41236</v>
      </c>
      <c r="J1366" s="27" t="s">
        <v>9243</v>
      </c>
      <c r="K1366" s="27" t="s">
        <v>9244</v>
      </c>
      <c r="L1366" s="27" t="s">
        <v>9245</v>
      </c>
      <c r="M1366" s="27" t="s">
        <v>9246</v>
      </c>
      <c r="N1366" s="27" t="s">
        <v>497</v>
      </c>
      <c r="O1366" s="27" t="s">
        <v>497</v>
      </c>
      <c r="P1366" s="27" t="s">
        <v>497</v>
      </c>
      <c r="Q1366" s="41" t="s">
        <v>14655</v>
      </c>
      <c r="R1366" s="27" t="s">
        <v>497</v>
      </c>
      <c r="S1366" s="27" t="s">
        <v>12238</v>
      </c>
      <c r="T1366" s="41" t="s">
        <v>15383</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7396</v>
      </c>
      <c r="H1367" s="27" t="s">
        <v>12352</v>
      </c>
      <c r="I1367" s="3">
        <v>41236</v>
      </c>
      <c r="J1367" s="27" t="s">
        <v>9247</v>
      </c>
      <c r="K1367" s="27" t="s">
        <v>9368</v>
      </c>
      <c r="L1367" s="27" t="s">
        <v>7399</v>
      </c>
      <c r="M1367" s="27" t="s">
        <v>9248</v>
      </c>
      <c r="N1367" s="27" t="s">
        <v>12461</v>
      </c>
      <c r="O1367" s="27" t="s">
        <v>5666</v>
      </c>
      <c r="P1367" s="3">
        <v>41248</v>
      </c>
      <c r="Q1367" s="41" t="s">
        <v>12239</v>
      </c>
      <c r="R1367" s="27" t="s">
        <v>12353</v>
      </c>
      <c r="S1367" s="27" t="s">
        <v>12240</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9818</v>
      </c>
      <c r="I1368" s="3">
        <v>41226</v>
      </c>
      <c r="J1368" s="27" t="s">
        <v>9475</v>
      </c>
      <c r="K1368" s="27" t="s">
        <v>9476</v>
      </c>
      <c r="L1368" s="27" t="s">
        <v>9477</v>
      </c>
      <c r="M1368" s="27" t="s">
        <v>9478</v>
      </c>
      <c r="N1368" s="27" t="s">
        <v>9819</v>
      </c>
      <c r="O1368" s="27" t="s">
        <v>5283</v>
      </c>
      <c r="P1368" s="3">
        <v>41233</v>
      </c>
      <c r="Q1368" s="41" t="s">
        <v>497</v>
      </c>
      <c r="R1368" s="27" t="s">
        <v>12241</v>
      </c>
      <c r="S1368" s="27" t="s">
        <v>12242</v>
      </c>
      <c r="T1368" s="41" t="s">
        <v>15383</v>
      </c>
      <c r="U1368" t="s">
        <v>15688</v>
      </c>
      <c r="V1368" s="3">
        <v>21</v>
      </c>
      <c r="W1368">
        <v>8</v>
      </c>
      <c r="X1368">
        <v>30</v>
      </c>
      <c r="Y1368">
        <v>44</v>
      </c>
      <c r="Z1368">
        <v>13</v>
      </c>
      <c r="AA1368">
        <v>38</v>
      </c>
    </row>
    <row r="1369" spans="1:27" ht="18" customHeight="1">
      <c r="A1369" s="27" t="s">
        <v>9820</v>
      </c>
      <c r="B1369" s="27">
        <v>5527</v>
      </c>
      <c r="C1369" s="3">
        <v>41221</v>
      </c>
      <c r="D1369" s="3">
        <v>41266</v>
      </c>
      <c r="E1369" s="27" t="s">
        <v>1440</v>
      </c>
      <c r="F1369" s="27" t="s">
        <v>1432</v>
      </c>
      <c r="G1369" s="27" t="s">
        <v>5597</v>
      </c>
      <c r="H1369" s="27" t="s">
        <v>497</v>
      </c>
      <c r="I1369" s="3">
        <v>41226</v>
      </c>
      <c r="J1369" s="27" t="s">
        <v>9480</v>
      </c>
      <c r="K1369" s="27" t="s">
        <v>9481</v>
      </c>
      <c r="L1369" s="27" t="s">
        <v>9482</v>
      </c>
      <c r="M1369" s="27" t="s">
        <v>9483</v>
      </c>
      <c r="N1369" s="27" t="s">
        <v>497</v>
      </c>
      <c r="O1369" s="27" t="s">
        <v>497</v>
      </c>
      <c r="P1369" s="27" t="s">
        <v>497</v>
      </c>
      <c r="Q1369" s="41" t="s">
        <v>9821</v>
      </c>
      <c r="R1369" s="27" t="s">
        <v>497</v>
      </c>
      <c r="S1369" s="27" t="s">
        <v>12243</v>
      </c>
      <c r="T1369" t="s">
        <v>15383</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8439</v>
      </c>
      <c r="H1370" s="27" t="s">
        <v>9693</v>
      </c>
      <c r="I1370" s="3">
        <v>41227</v>
      </c>
      <c r="J1370" s="27" t="s">
        <v>9484</v>
      </c>
      <c r="K1370" s="27" t="s">
        <v>9694</v>
      </c>
      <c r="L1370" s="27" t="s">
        <v>8442</v>
      </c>
      <c r="M1370" s="27" t="s">
        <v>9485</v>
      </c>
      <c r="N1370" s="27" t="s">
        <v>9695</v>
      </c>
      <c r="O1370" s="27" t="s">
        <v>4107</v>
      </c>
      <c r="P1370" s="3">
        <v>41232</v>
      </c>
      <c r="Q1370" s="41" t="s">
        <v>497</v>
      </c>
      <c r="R1370" s="27" t="s">
        <v>12244</v>
      </c>
      <c r="S1370" s="27" t="s">
        <v>12245</v>
      </c>
      <c r="T1370" s="41" t="s">
        <v>4383</v>
      </c>
      <c r="U1370" t="s">
        <v>15478</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9486</v>
      </c>
      <c r="H1371" s="27" t="s">
        <v>14015</v>
      </c>
      <c r="I1371" s="3">
        <v>41226</v>
      </c>
      <c r="J1371" s="27" t="s">
        <v>9487</v>
      </c>
      <c r="K1371" s="27" t="s">
        <v>9488</v>
      </c>
      <c r="L1371" s="27" t="s">
        <v>9489</v>
      </c>
      <c r="M1371" s="27" t="s">
        <v>9490</v>
      </c>
      <c r="N1371" s="27" t="s">
        <v>14016</v>
      </c>
      <c r="O1371" s="27" t="s">
        <v>12391</v>
      </c>
      <c r="P1371" s="3">
        <v>41264</v>
      </c>
      <c r="Q1371" s="41" t="s">
        <v>497</v>
      </c>
      <c r="R1371" s="27" t="s">
        <v>14017</v>
      </c>
      <c r="S1371" s="27" t="s">
        <v>12246</v>
      </c>
      <c r="T1371" s="41" t="s">
        <v>15383</v>
      </c>
      <c r="U1371" s="41" t="s">
        <v>15518</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9696</v>
      </c>
      <c r="I1372" s="3">
        <v>41226</v>
      </c>
      <c r="J1372" s="27" t="s">
        <v>9491</v>
      </c>
      <c r="K1372" s="27" t="s">
        <v>9492</v>
      </c>
      <c r="L1372" s="27" t="s">
        <v>9493</v>
      </c>
      <c r="M1372" s="27" t="s">
        <v>9494</v>
      </c>
      <c r="N1372" s="27" t="s">
        <v>9697</v>
      </c>
      <c r="O1372" s="27" t="s">
        <v>7849</v>
      </c>
      <c r="P1372" s="3">
        <v>41232</v>
      </c>
      <c r="Q1372" s="41" t="s">
        <v>497</v>
      </c>
      <c r="R1372" s="27" t="s">
        <v>12247</v>
      </c>
      <c r="S1372" s="27" t="s">
        <v>12248</v>
      </c>
      <c r="T1372" s="41" t="s">
        <v>4383</v>
      </c>
      <c r="U1372" t="s">
        <v>15413</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13740</v>
      </c>
      <c r="I1373" s="3">
        <v>41226</v>
      </c>
      <c r="J1373" s="27" t="s">
        <v>9495</v>
      </c>
      <c r="K1373" s="27" t="s">
        <v>9496</v>
      </c>
      <c r="L1373" s="27" t="s">
        <v>6840</v>
      </c>
      <c r="M1373" s="27" t="s">
        <v>9497</v>
      </c>
      <c r="N1373" s="27" t="s">
        <v>13741</v>
      </c>
      <c r="O1373" s="27" t="s">
        <v>12392</v>
      </c>
      <c r="P1373" s="3">
        <v>41263</v>
      </c>
      <c r="Q1373" s="41" t="s">
        <v>497</v>
      </c>
      <c r="R1373" s="27" t="s">
        <v>13742</v>
      </c>
      <c r="S1373" s="27" t="s">
        <v>12249</v>
      </c>
      <c r="T1373" s="41" t="s">
        <v>4383</v>
      </c>
      <c r="U1373" s="41" t="s">
        <v>15426</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13743</v>
      </c>
      <c r="I1374" s="3">
        <v>41226</v>
      </c>
      <c r="J1374" s="27" t="s">
        <v>9498</v>
      </c>
      <c r="K1374" s="27" t="s">
        <v>9499</v>
      </c>
      <c r="L1374" s="27" t="s">
        <v>6840</v>
      </c>
      <c r="M1374" s="27" t="s">
        <v>9500</v>
      </c>
      <c r="N1374" s="27" t="s">
        <v>13744</v>
      </c>
      <c r="O1374" s="27" t="s">
        <v>12392</v>
      </c>
      <c r="P1374" s="3">
        <v>41262</v>
      </c>
      <c r="Q1374" s="41" t="s">
        <v>497</v>
      </c>
      <c r="R1374" s="27" t="s">
        <v>13745</v>
      </c>
      <c r="S1374" s="27" t="s">
        <v>12250</v>
      </c>
      <c r="T1374" s="41" t="s">
        <v>15383</v>
      </c>
      <c r="U1374" s="41" t="s">
        <v>15469</v>
      </c>
      <c r="V1374" s="3">
        <v>20</v>
      </c>
      <c r="W1374">
        <v>41</v>
      </c>
      <c r="X1374">
        <v>1</v>
      </c>
      <c r="Y1374">
        <v>44</v>
      </c>
      <c r="Z1374">
        <v>49</v>
      </c>
      <c r="AA1374">
        <v>25</v>
      </c>
    </row>
    <row r="1375" spans="1:27" ht="18" customHeight="1">
      <c r="A1375" s="27">
        <v>5535</v>
      </c>
      <c r="B1375" s="27">
        <v>5535</v>
      </c>
      <c r="C1375" s="3">
        <v>41221</v>
      </c>
      <c r="D1375" s="3">
        <v>41266</v>
      </c>
      <c r="E1375" s="27" t="s">
        <v>1431</v>
      </c>
      <c r="F1375" s="27" t="s">
        <v>14621</v>
      </c>
      <c r="G1375" s="27" t="s">
        <v>9486</v>
      </c>
      <c r="H1375" s="27" t="s">
        <v>13324</v>
      </c>
      <c r="I1375" s="3">
        <v>41226</v>
      </c>
      <c r="J1375" s="27" t="s">
        <v>9501</v>
      </c>
      <c r="K1375" s="27" t="s">
        <v>9502</v>
      </c>
      <c r="L1375" s="27" t="s">
        <v>9503</v>
      </c>
      <c r="M1375" s="27" t="s">
        <v>9504</v>
      </c>
      <c r="N1375" s="27" t="s">
        <v>15083</v>
      </c>
      <c r="O1375" s="27" t="s">
        <v>15079</v>
      </c>
      <c r="P1375" s="27">
        <v>41298</v>
      </c>
      <c r="Q1375" s="41" t="s">
        <v>497</v>
      </c>
      <c r="R1375" s="27" t="s">
        <v>15084</v>
      </c>
      <c r="S1375" s="27" t="s">
        <v>12251</v>
      </c>
      <c r="T1375" s="41" t="s">
        <v>15383</v>
      </c>
      <c r="U1375" s="41" t="s">
        <v>15468</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9486</v>
      </c>
      <c r="H1376" s="27" t="s">
        <v>14018</v>
      </c>
      <c r="I1376" s="3">
        <v>41226</v>
      </c>
      <c r="J1376" s="27" t="s">
        <v>9505</v>
      </c>
      <c r="K1376" s="27" t="s">
        <v>9506</v>
      </c>
      <c r="L1376" s="27" t="s">
        <v>9507</v>
      </c>
      <c r="M1376" s="27" t="s">
        <v>15880</v>
      </c>
      <c r="N1376" s="27" t="s">
        <v>14019</v>
      </c>
      <c r="O1376" s="27" t="s">
        <v>9938</v>
      </c>
      <c r="P1376" s="3">
        <v>41269</v>
      </c>
      <c r="Q1376" s="41" t="s">
        <v>497</v>
      </c>
      <c r="R1376" s="27" t="s">
        <v>14020</v>
      </c>
      <c r="S1376" s="27" t="s">
        <v>12252</v>
      </c>
      <c r="T1376" s="41" t="s">
        <v>4383</v>
      </c>
      <c r="U1376" s="41" t="s">
        <v>15659</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9508</v>
      </c>
      <c r="H1377" s="27" t="s">
        <v>9822</v>
      </c>
      <c r="I1377" s="3">
        <v>41226</v>
      </c>
      <c r="J1377" s="27" t="s">
        <v>9509</v>
      </c>
      <c r="K1377" s="27" t="s">
        <v>9510</v>
      </c>
      <c r="L1377" s="27" t="s">
        <v>9511</v>
      </c>
      <c r="M1377" s="27" t="s">
        <v>9512</v>
      </c>
      <c r="N1377" s="27" t="s">
        <v>9823</v>
      </c>
      <c r="O1377" s="27" t="s">
        <v>9824</v>
      </c>
      <c r="P1377" s="3">
        <v>41234</v>
      </c>
      <c r="Q1377" s="41" t="s">
        <v>497</v>
      </c>
      <c r="R1377" s="27" t="s">
        <v>10363</v>
      </c>
      <c r="S1377" s="27" t="s">
        <v>12253</v>
      </c>
      <c r="T1377" s="41" t="s">
        <v>15383</v>
      </c>
      <c r="U1377" t="s">
        <v>15493</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9825</v>
      </c>
      <c r="I1378" s="3">
        <v>41225</v>
      </c>
      <c r="J1378" s="27" t="s">
        <v>9513</v>
      </c>
      <c r="K1378" s="27" t="s">
        <v>9514</v>
      </c>
      <c r="L1378" s="27" t="s">
        <v>4573</v>
      </c>
      <c r="M1378" s="27" t="s">
        <v>9515</v>
      </c>
      <c r="N1378" s="27" t="s">
        <v>9826</v>
      </c>
      <c r="O1378" s="27" t="s">
        <v>8422</v>
      </c>
      <c r="P1378" s="3">
        <v>41235</v>
      </c>
      <c r="Q1378" s="41" t="s">
        <v>497</v>
      </c>
      <c r="R1378" s="27" t="s">
        <v>12254</v>
      </c>
      <c r="S1378" s="27" t="s">
        <v>12255</v>
      </c>
      <c r="T1378" s="41" t="s">
        <v>15383</v>
      </c>
      <c r="U1378" t="s">
        <v>15443</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9516</v>
      </c>
      <c r="H1379" s="27" t="s">
        <v>9827</v>
      </c>
      <c r="I1379" s="3">
        <v>41226</v>
      </c>
      <c r="J1379" s="27" t="s">
        <v>9517</v>
      </c>
      <c r="K1379" s="27" t="s">
        <v>9518</v>
      </c>
      <c r="L1379" s="27" t="s">
        <v>9519</v>
      </c>
      <c r="M1379" s="27" t="s">
        <v>9520</v>
      </c>
      <c r="N1379" s="27" t="s">
        <v>9828</v>
      </c>
      <c r="O1379" s="27" t="s">
        <v>4980</v>
      </c>
      <c r="P1379" s="3">
        <v>41233</v>
      </c>
      <c r="Q1379" s="41" t="s">
        <v>497</v>
      </c>
      <c r="R1379" s="27" t="s">
        <v>12256</v>
      </c>
      <c r="S1379" s="27" t="s">
        <v>12257</v>
      </c>
      <c r="T1379" s="41" t="s">
        <v>4383</v>
      </c>
      <c r="U1379" t="s">
        <v>15476</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9698</v>
      </c>
      <c r="I1380" s="3">
        <v>41225</v>
      </c>
      <c r="J1380" s="27" t="s">
        <v>9521</v>
      </c>
      <c r="K1380" s="27" t="s">
        <v>9522</v>
      </c>
      <c r="L1380" s="27" t="s">
        <v>5837</v>
      </c>
      <c r="M1380" s="27" t="s">
        <v>9523</v>
      </c>
      <c r="N1380" s="27" t="s">
        <v>9699</v>
      </c>
      <c r="O1380" s="27" t="s">
        <v>7043</v>
      </c>
      <c r="P1380" s="3">
        <v>41226</v>
      </c>
      <c r="Q1380" s="41" t="s">
        <v>497</v>
      </c>
      <c r="R1380" s="27" t="s">
        <v>12258</v>
      </c>
      <c r="S1380" s="27" t="s">
        <v>12259</v>
      </c>
      <c r="T1380" s="41" t="s">
        <v>4383</v>
      </c>
      <c r="U1380" t="s">
        <v>15576</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9524</v>
      </c>
      <c r="H1381" s="27" t="s">
        <v>13165</v>
      </c>
      <c r="I1381" s="3">
        <v>41256</v>
      </c>
      <c r="J1381" s="27" t="s">
        <v>9521</v>
      </c>
      <c r="K1381" s="27" t="s">
        <v>9525</v>
      </c>
      <c r="L1381" s="27" t="s">
        <v>9526</v>
      </c>
      <c r="M1381" s="27" t="s">
        <v>9527</v>
      </c>
      <c r="N1381" s="27" t="s">
        <v>13166</v>
      </c>
      <c r="O1381" s="27" t="s">
        <v>4091</v>
      </c>
      <c r="P1381" s="3">
        <v>41256</v>
      </c>
      <c r="Q1381" s="41" t="s">
        <v>497</v>
      </c>
      <c r="R1381" s="27" t="s">
        <v>13167</v>
      </c>
      <c r="S1381" s="27" t="s">
        <v>12260</v>
      </c>
      <c r="T1381" s="41" t="s">
        <v>15383</v>
      </c>
      <c r="U1381" s="41" t="s">
        <v>15469</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8311</v>
      </c>
      <c r="H1382" s="27" t="s">
        <v>13746</v>
      </c>
      <c r="I1382" s="3">
        <v>41256</v>
      </c>
      <c r="J1382" s="27" t="s">
        <v>9528</v>
      </c>
      <c r="K1382" s="27" t="s">
        <v>9529</v>
      </c>
      <c r="L1382" s="27" t="s">
        <v>9530</v>
      </c>
      <c r="M1382" s="27" t="s">
        <v>9531</v>
      </c>
      <c r="N1382" s="27" t="s">
        <v>13747</v>
      </c>
      <c r="O1382" s="27" t="s">
        <v>1981</v>
      </c>
      <c r="P1382" s="3">
        <v>41263</v>
      </c>
      <c r="Q1382" s="27" t="s">
        <v>12462</v>
      </c>
      <c r="R1382" s="27" t="s">
        <v>13748</v>
      </c>
      <c r="S1382" s="27" t="s">
        <v>12261</v>
      </c>
      <c r="T1382" t="s">
        <v>15383</v>
      </c>
      <c r="U1382" s="41" t="s">
        <v>15475</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9532</v>
      </c>
      <c r="H1383" s="27" t="s">
        <v>9700</v>
      </c>
      <c r="I1383" s="3">
        <v>41226</v>
      </c>
      <c r="J1383" s="27" t="s">
        <v>9533</v>
      </c>
      <c r="K1383" s="27" t="s">
        <v>9534</v>
      </c>
      <c r="L1383" s="27" t="s">
        <v>9535</v>
      </c>
      <c r="M1383" s="27" t="s">
        <v>9536</v>
      </c>
      <c r="N1383" s="27" t="s">
        <v>9829</v>
      </c>
      <c r="O1383" s="27" t="s">
        <v>6033</v>
      </c>
      <c r="P1383" s="3">
        <v>41234</v>
      </c>
      <c r="Q1383" s="41" t="s">
        <v>497</v>
      </c>
      <c r="R1383" s="27" t="s">
        <v>12262</v>
      </c>
      <c r="S1383" s="27" t="s">
        <v>12263</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14621</v>
      </c>
      <c r="G1384" s="27" t="s">
        <v>9537</v>
      </c>
      <c r="H1384" s="27" t="s">
        <v>14656</v>
      </c>
      <c r="I1384" s="3">
        <v>41226</v>
      </c>
      <c r="J1384" s="27" t="s">
        <v>9538</v>
      </c>
      <c r="K1384" s="27" t="s">
        <v>9539</v>
      </c>
      <c r="L1384" s="27" t="s">
        <v>9540</v>
      </c>
      <c r="M1384" s="27" t="s">
        <v>9541</v>
      </c>
      <c r="N1384" s="27" t="s">
        <v>14657</v>
      </c>
      <c r="O1384" s="27" t="s">
        <v>14597</v>
      </c>
      <c r="P1384" s="27">
        <v>41290</v>
      </c>
      <c r="Q1384" s="41" t="s">
        <v>497</v>
      </c>
      <c r="R1384" s="27" t="s">
        <v>14658</v>
      </c>
      <c r="S1384" s="27" t="s">
        <v>12264</v>
      </c>
      <c r="T1384" s="41" t="s">
        <v>4383</v>
      </c>
      <c r="U1384" s="41" t="s">
        <v>15392</v>
      </c>
      <c r="V1384" s="3">
        <v>18</v>
      </c>
      <c r="W1384">
        <v>57</v>
      </c>
      <c r="X1384">
        <v>17</v>
      </c>
      <c r="Y1384">
        <v>48</v>
      </c>
      <c r="Z1384">
        <v>21</v>
      </c>
      <c r="AA1384">
        <v>6</v>
      </c>
    </row>
    <row r="1385" spans="1:27" ht="18" customHeight="1">
      <c r="A1385" s="27">
        <v>5547</v>
      </c>
      <c r="B1385" s="27">
        <v>5547</v>
      </c>
      <c r="C1385" s="3">
        <v>41221</v>
      </c>
      <c r="D1385" s="3">
        <v>41266</v>
      </c>
      <c r="E1385" s="27" t="s">
        <v>1431</v>
      </c>
      <c r="F1385" s="27" t="s">
        <v>14621</v>
      </c>
      <c r="G1385" s="27" t="s">
        <v>9537</v>
      </c>
      <c r="H1385" s="27" t="s">
        <v>14659</v>
      </c>
      <c r="I1385" s="3">
        <v>41226</v>
      </c>
      <c r="J1385" s="27" t="s">
        <v>9538</v>
      </c>
      <c r="K1385" s="27" t="s">
        <v>9542</v>
      </c>
      <c r="L1385" s="27" t="s">
        <v>9543</v>
      </c>
      <c r="M1385" s="27" t="s">
        <v>9541</v>
      </c>
      <c r="N1385" s="27" t="s">
        <v>14660</v>
      </c>
      <c r="O1385" s="27" t="s">
        <v>14597</v>
      </c>
      <c r="P1385" s="27">
        <v>41291</v>
      </c>
      <c r="Q1385" s="41" t="s">
        <v>497</v>
      </c>
      <c r="R1385" s="27" t="s">
        <v>14661</v>
      </c>
      <c r="S1385" s="27" t="s">
        <v>12265</v>
      </c>
      <c r="T1385" s="41" t="s">
        <v>15383</v>
      </c>
      <c r="U1385" s="41" t="s">
        <v>15689</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14694</v>
      </c>
      <c r="I1386" s="3">
        <v>41225</v>
      </c>
      <c r="J1386" s="27" t="s">
        <v>9544</v>
      </c>
      <c r="K1386" s="27" t="s">
        <v>9545</v>
      </c>
      <c r="L1386" s="27" t="s">
        <v>4824</v>
      </c>
      <c r="M1386" s="27" t="s">
        <v>9546</v>
      </c>
      <c r="N1386" s="27" t="s">
        <v>14695</v>
      </c>
      <c r="O1386" s="27" t="s">
        <v>4107</v>
      </c>
      <c r="P1386" s="27">
        <v>41295</v>
      </c>
      <c r="Q1386" s="41" t="s">
        <v>13325</v>
      </c>
      <c r="R1386" s="27" t="s">
        <v>14696</v>
      </c>
      <c r="S1386" s="27" t="s">
        <v>12266</v>
      </c>
      <c r="T1386" s="41" t="s">
        <v>4383</v>
      </c>
      <c r="U1386" s="41" t="s">
        <v>15426</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9547</v>
      </c>
      <c r="H1387" s="27" t="s">
        <v>12463</v>
      </c>
      <c r="I1387" s="3">
        <v>41248</v>
      </c>
      <c r="J1387" s="27" t="s">
        <v>9548</v>
      </c>
      <c r="K1387" s="27" t="s">
        <v>16279</v>
      </c>
      <c r="L1387" s="27" t="s">
        <v>9549</v>
      </c>
      <c r="M1387" s="27" t="s">
        <v>9550</v>
      </c>
      <c r="N1387" s="27" t="s">
        <v>12659</v>
      </c>
      <c r="O1387" s="27" t="s">
        <v>5453</v>
      </c>
      <c r="P1387" s="3">
        <v>41250</v>
      </c>
      <c r="Q1387" s="41" t="s">
        <v>497</v>
      </c>
      <c r="R1387" s="27" t="s">
        <v>12464</v>
      </c>
      <c r="S1387" s="27" t="s">
        <v>12267</v>
      </c>
      <c r="T1387" s="41" t="s">
        <v>4383</v>
      </c>
      <c r="U1387" t="s">
        <v>15394</v>
      </c>
      <c r="V1387" s="3">
        <v>19</v>
      </c>
      <c r="W1387">
        <v>56</v>
      </c>
      <c r="X1387">
        <v>48</v>
      </c>
      <c r="Y1387">
        <v>44</v>
      </c>
      <c r="Z1387">
        <v>4</v>
      </c>
      <c r="AA1387">
        <v>3</v>
      </c>
    </row>
    <row r="1388" spans="1:27" ht="18" customHeight="1">
      <c r="A1388" s="27">
        <v>5550</v>
      </c>
      <c r="B1388" s="27">
        <v>5550</v>
      </c>
      <c r="C1388" s="3">
        <v>41221</v>
      </c>
      <c r="D1388" s="3">
        <v>41266</v>
      </c>
      <c r="E1388" s="27" t="s">
        <v>1431</v>
      </c>
      <c r="F1388" s="27" t="s">
        <v>14621</v>
      </c>
      <c r="G1388" s="27" t="s">
        <v>9537</v>
      </c>
      <c r="H1388" s="27" t="s">
        <v>14662</v>
      </c>
      <c r="I1388" s="3">
        <v>41226</v>
      </c>
      <c r="J1388" s="27" t="s">
        <v>9551</v>
      </c>
      <c r="K1388" s="27" t="s">
        <v>9552</v>
      </c>
      <c r="L1388" s="27" t="s">
        <v>9553</v>
      </c>
      <c r="M1388" s="27" t="s">
        <v>9554</v>
      </c>
      <c r="N1388" s="27" t="s">
        <v>14663</v>
      </c>
      <c r="O1388" s="27" t="s">
        <v>14597</v>
      </c>
      <c r="P1388" s="27">
        <v>41291</v>
      </c>
      <c r="Q1388" s="41" t="s">
        <v>497</v>
      </c>
      <c r="R1388" s="27" t="s">
        <v>14664</v>
      </c>
      <c r="S1388" s="27" t="s">
        <v>12268</v>
      </c>
      <c r="T1388" s="41" t="s">
        <v>4383</v>
      </c>
      <c r="U1388" s="41" t="s">
        <v>15457</v>
      </c>
      <c r="V1388" s="3">
        <v>18</v>
      </c>
      <c r="W1388">
        <v>54</v>
      </c>
      <c r="X1388">
        <v>46</v>
      </c>
      <c r="Y1388">
        <v>48</v>
      </c>
      <c r="Z1388">
        <v>18</v>
      </c>
      <c r="AA1388">
        <v>51</v>
      </c>
    </row>
    <row r="1389" spans="1:27" ht="18" customHeight="1">
      <c r="A1389" s="27">
        <v>5551</v>
      </c>
      <c r="B1389" s="27">
        <v>5551</v>
      </c>
      <c r="C1389" s="3">
        <v>41221</v>
      </c>
      <c r="D1389" s="3">
        <v>41266</v>
      </c>
      <c r="E1389" s="27" t="s">
        <v>1431</v>
      </c>
      <c r="F1389" s="27" t="s">
        <v>14621</v>
      </c>
      <c r="G1389" s="27" t="s">
        <v>9537</v>
      </c>
      <c r="H1389" s="27" t="s">
        <v>14665</v>
      </c>
      <c r="I1389" s="3">
        <v>41226</v>
      </c>
      <c r="J1389" s="27" t="s">
        <v>9555</v>
      </c>
      <c r="K1389" s="27" t="s">
        <v>9556</v>
      </c>
      <c r="L1389" s="27" t="s">
        <v>9557</v>
      </c>
      <c r="M1389" s="27" t="s">
        <v>9558</v>
      </c>
      <c r="N1389" s="27" t="s">
        <v>14666</v>
      </c>
      <c r="O1389" s="27" t="s">
        <v>14597</v>
      </c>
      <c r="P1389" s="27">
        <v>41292</v>
      </c>
      <c r="Q1389" s="41" t="s">
        <v>497</v>
      </c>
      <c r="R1389" s="27" t="s">
        <v>14667</v>
      </c>
      <c r="S1389" s="27" t="s">
        <v>12269</v>
      </c>
      <c r="T1389" s="41" t="s">
        <v>4383</v>
      </c>
      <c r="U1389" s="41" t="s">
        <v>15394</v>
      </c>
      <c r="V1389" s="3">
        <v>19</v>
      </c>
      <c r="W1389">
        <v>1</v>
      </c>
      <c r="X1389">
        <v>8</v>
      </c>
      <c r="Y1389">
        <v>48</v>
      </c>
      <c r="Z1389">
        <v>22</v>
      </c>
      <c r="AA1389">
        <v>19</v>
      </c>
    </row>
    <row r="1390" spans="1:27" ht="18" customHeight="1">
      <c r="A1390" s="27" t="s">
        <v>9604</v>
      </c>
      <c r="B1390" s="27">
        <v>5529</v>
      </c>
      <c r="C1390" s="3">
        <v>41221</v>
      </c>
      <c r="D1390" s="3">
        <v>41266</v>
      </c>
      <c r="E1390" s="27" t="s">
        <v>1581</v>
      </c>
      <c r="F1390" s="27" t="s">
        <v>1667</v>
      </c>
      <c r="G1390" s="27" t="s">
        <v>4324</v>
      </c>
      <c r="H1390" s="27" t="s">
        <v>497</v>
      </c>
      <c r="I1390" s="27" t="s">
        <v>497</v>
      </c>
      <c r="J1390" s="27" t="s">
        <v>9559</v>
      </c>
      <c r="K1390" s="27" t="s">
        <v>9560</v>
      </c>
      <c r="L1390" s="27" t="s">
        <v>9561</v>
      </c>
      <c r="M1390" s="27" t="s">
        <v>9562</v>
      </c>
      <c r="N1390" s="27" t="s">
        <v>497</v>
      </c>
      <c r="O1390" s="27" t="s">
        <v>497</v>
      </c>
      <c r="P1390" s="27" t="s">
        <v>497</v>
      </c>
      <c r="Q1390" s="27" t="s">
        <v>9605</v>
      </c>
      <c r="R1390" s="27" t="s">
        <v>497</v>
      </c>
      <c r="S1390" s="27" t="s">
        <v>12270</v>
      </c>
      <c r="T1390" t="s">
        <v>15383</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9563</v>
      </c>
      <c r="H1391" s="27" t="s">
        <v>9701</v>
      </c>
      <c r="I1391" s="3">
        <v>41227</v>
      </c>
      <c r="J1391" s="27" t="s">
        <v>9564</v>
      </c>
      <c r="K1391" s="27" t="s">
        <v>9565</v>
      </c>
      <c r="L1391" s="27" t="s">
        <v>9566</v>
      </c>
      <c r="M1391" s="27" t="s">
        <v>9567</v>
      </c>
      <c r="N1391" s="27" t="s">
        <v>9702</v>
      </c>
      <c r="O1391" s="27" t="s">
        <v>9703</v>
      </c>
      <c r="P1391" s="3">
        <v>41232</v>
      </c>
      <c r="Q1391" s="41" t="s">
        <v>497</v>
      </c>
      <c r="R1391" s="27" t="s">
        <v>12271</v>
      </c>
      <c r="S1391" s="27" t="s">
        <v>12272</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9830</v>
      </c>
      <c r="I1392" s="3">
        <v>41234</v>
      </c>
      <c r="J1392" s="27" t="s">
        <v>9606</v>
      </c>
      <c r="K1392" s="27" t="s">
        <v>9607</v>
      </c>
      <c r="L1392" s="27" t="s">
        <v>9608</v>
      </c>
      <c r="M1392" s="27" t="s">
        <v>9609</v>
      </c>
      <c r="N1392" s="27" t="s">
        <v>9831</v>
      </c>
      <c r="O1392" s="27" t="s">
        <v>7043</v>
      </c>
      <c r="P1392" s="3">
        <v>41236</v>
      </c>
      <c r="Q1392" s="41" t="s">
        <v>497</v>
      </c>
      <c r="R1392" s="27" t="s">
        <v>12273</v>
      </c>
      <c r="S1392" s="27" t="s">
        <v>12274</v>
      </c>
      <c r="T1392" s="41" t="s">
        <v>15383</v>
      </c>
      <c r="U1392" t="s">
        <v>15690</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15301</v>
      </c>
      <c r="I1393" s="3">
        <v>41261</v>
      </c>
      <c r="J1393" s="27" t="s">
        <v>9610</v>
      </c>
      <c r="K1393" s="27" t="s">
        <v>9611</v>
      </c>
      <c r="L1393" s="27" t="s">
        <v>9612</v>
      </c>
      <c r="M1393" s="27" t="s">
        <v>13326</v>
      </c>
      <c r="N1393" s="27" t="s">
        <v>15302</v>
      </c>
      <c r="O1393" s="27" t="s">
        <v>9717</v>
      </c>
      <c r="P1393" s="27">
        <v>41309</v>
      </c>
      <c r="Q1393" s="41" t="s">
        <v>12465</v>
      </c>
      <c r="R1393" s="27" t="s">
        <v>15303</v>
      </c>
      <c r="S1393" s="27" t="s">
        <v>12275</v>
      </c>
      <c r="T1393" t="s">
        <v>4383</v>
      </c>
      <c r="U1393" s="41" t="s">
        <v>15628</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9704</v>
      </c>
      <c r="I1394" s="3">
        <v>41229</v>
      </c>
      <c r="J1394" s="27" t="s">
        <v>9613</v>
      </c>
      <c r="K1394" s="27" t="s">
        <v>9614</v>
      </c>
      <c r="L1394" s="27" t="s">
        <v>9615</v>
      </c>
      <c r="M1394" s="27" t="s">
        <v>9616</v>
      </c>
      <c r="N1394" s="27" t="s">
        <v>9705</v>
      </c>
      <c r="O1394" s="27" t="s">
        <v>5283</v>
      </c>
      <c r="P1394" s="3">
        <v>41232</v>
      </c>
      <c r="Q1394" s="41" t="s">
        <v>497</v>
      </c>
      <c r="R1394" s="27" t="s">
        <v>12276</v>
      </c>
      <c r="S1394" s="27" t="s">
        <v>12277</v>
      </c>
      <c r="T1394" s="41" t="s">
        <v>15383</v>
      </c>
      <c r="U1394" t="s">
        <v>15413</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9706</v>
      </c>
      <c r="I1395" s="3">
        <v>41227</v>
      </c>
      <c r="J1395" s="27" t="s">
        <v>9617</v>
      </c>
      <c r="K1395" s="27" t="s">
        <v>9618</v>
      </c>
      <c r="L1395" s="27" t="s">
        <v>9619</v>
      </c>
      <c r="M1395" s="27" t="s">
        <v>9620</v>
      </c>
      <c r="N1395" s="27" t="s">
        <v>9707</v>
      </c>
      <c r="O1395" s="27" t="s">
        <v>6098</v>
      </c>
      <c r="P1395" s="3">
        <v>41232</v>
      </c>
      <c r="Q1395" s="41" t="s">
        <v>497</v>
      </c>
      <c r="R1395" s="27" t="s">
        <v>12278</v>
      </c>
      <c r="S1395" s="27" t="s">
        <v>12279</v>
      </c>
      <c r="T1395" s="41" t="s">
        <v>4383</v>
      </c>
      <c r="U1395" t="s">
        <v>15576</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9621</v>
      </c>
      <c r="H1396" s="27" t="s">
        <v>12280</v>
      </c>
      <c r="I1396" s="3">
        <v>41226</v>
      </c>
      <c r="J1396" s="27" t="s">
        <v>9622</v>
      </c>
      <c r="K1396" s="27" t="s">
        <v>9623</v>
      </c>
      <c r="L1396" s="27" t="s">
        <v>9624</v>
      </c>
      <c r="M1396" s="27" t="s">
        <v>9625</v>
      </c>
      <c r="N1396" s="27" t="s">
        <v>12281</v>
      </c>
      <c r="O1396" s="27" t="s">
        <v>6544</v>
      </c>
      <c r="P1396" s="3">
        <v>41241</v>
      </c>
      <c r="Q1396" s="41" t="s">
        <v>497</v>
      </c>
      <c r="R1396" s="27" t="s">
        <v>12282</v>
      </c>
      <c r="S1396" s="27" t="s">
        <v>12283</v>
      </c>
      <c r="T1396" s="41" t="s">
        <v>15383</v>
      </c>
      <c r="U1396" t="s">
        <v>15468</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9708</v>
      </c>
      <c r="I1397" s="3">
        <v>41225</v>
      </c>
      <c r="J1397" s="27" t="s">
        <v>9626</v>
      </c>
      <c r="K1397" s="27" t="s">
        <v>9627</v>
      </c>
      <c r="L1397" s="27" t="s">
        <v>9561</v>
      </c>
      <c r="M1397" s="27" t="s">
        <v>9628</v>
      </c>
      <c r="N1397" s="27" t="s">
        <v>9709</v>
      </c>
      <c r="O1397" s="27" t="s">
        <v>5283</v>
      </c>
      <c r="P1397" s="3">
        <v>41227</v>
      </c>
      <c r="Q1397" s="41" t="s">
        <v>497</v>
      </c>
      <c r="R1397" s="27" t="s">
        <v>12284</v>
      </c>
      <c r="S1397" s="27" t="s">
        <v>12270</v>
      </c>
      <c r="T1397" s="41" t="s">
        <v>15383</v>
      </c>
      <c r="U1397" t="s">
        <v>15475</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13327</v>
      </c>
      <c r="I1398" s="3">
        <v>41260</v>
      </c>
      <c r="J1398" s="27" t="s">
        <v>9655</v>
      </c>
      <c r="K1398" s="27" t="s">
        <v>9656</v>
      </c>
      <c r="L1398" s="27" t="s">
        <v>9657</v>
      </c>
      <c r="M1398" s="27" t="s">
        <v>9658</v>
      </c>
      <c r="N1398" s="27" t="s">
        <v>13328</v>
      </c>
      <c r="O1398" s="27" t="s">
        <v>4091</v>
      </c>
      <c r="P1398" s="3">
        <v>41260</v>
      </c>
      <c r="Q1398" s="41" t="s">
        <v>497</v>
      </c>
      <c r="R1398" s="27" t="s">
        <v>13329</v>
      </c>
      <c r="S1398" s="27" t="s">
        <v>12285</v>
      </c>
      <c r="T1398" s="41" t="s">
        <v>4383</v>
      </c>
      <c r="U1398" s="41" t="s">
        <v>15457</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9832</v>
      </c>
      <c r="I1399" s="3">
        <v>41233</v>
      </c>
      <c r="J1399" s="27" t="s">
        <v>9659</v>
      </c>
      <c r="K1399" s="27" t="s">
        <v>9660</v>
      </c>
      <c r="L1399" s="27" t="s">
        <v>4573</v>
      </c>
      <c r="M1399" s="27" t="s">
        <v>9661</v>
      </c>
      <c r="N1399" s="27" t="s">
        <v>9833</v>
      </c>
      <c r="O1399" s="27" t="s">
        <v>8422</v>
      </c>
      <c r="P1399" s="3">
        <v>41235</v>
      </c>
      <c r="Q1399" s="41" t="s">
        <v>497</v>
      </c>
      <c r="R1399" s="27" t="s">
        <v>12286</v>
      </c>
      <c r="S1399" s="27" t="s">
        <v>12287</v>
      </c>
      <c r="T1399" s="41" t="s">
        <v>15383</v>
      </c>
      <c r="U1399" t="s">
        <v>15413</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5597</v>
      </c>
      <c r="H1400" s="27" t="s">
        <v>497</v>
      </c>
      <c r="I1400" s="3">
        <v>41233</v>
      </c>
      <c r="J1400" s="27" t="s">
        <v>9480</v>
      </c>
      <c r="K1400" s="27" t="s">
        <v>9834</v>
      </c>
      <c r="L1400" s="27" t="s">
        <v>9482</v>
      </c>
      <c r="M1400" s="27" t="s">
        <v>9483</v>
      </c>
      <c r="N1400" s="27" t="s">
        <v>497</v>
      </c>
      <c r="O1400" s="27" t="s">
        <v>497</v>
      </c>
      <c r="P1400" s="27" t="s">
        <v>497</v>
      </c>
      <c r="Q1400" s="41" t="s">
        <v>16043</v>
      </c>
      <c r="R1400" s="27" t="s">
        <v>497</v>
      </c>
      <c r="S1400" s="27" t="s">
        <v>12243</v>
      </c>
      <c r="T1400" s="41" t="s">
        <v>15383</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9835</v>
      </c>
      <c r="H1401" s="27" t="s">
        <v>497</v>
      </c>
      <c r="I1401" s="27" t="s">
        <v>497</v>
      </c>
      <c r="J1401" s="27" t="s">
        <v>9836</v>
      </c>
      <c r="K1401" s="27" t="s">
        <v>14166</v>
      </c>
      <c r="L1401" s="27" t="s">
        <v>9837</v>
      </c>
      <c r="M1401" s="27" t="s">
        <v>9838</v>
      </c>
      <c r="N1401" s="27" t="s">
        <v>497</v>
      </c>
      <c r="O1401" s="27" t="s">
        <v>497</v>
      </c>
      <c r="P1401" s="27" t="s">
        <v>497</v>
      </c>
      <c r="Q1401" s="41" t="s">
        <v>15304</v>
      </c>
      <c r="R1401" s="27" t="s">
        <v>497</v>
      </c>
      <c r="S1401" s="27" t="s">
        <v>12288</v>
      </c>
      <c r="T1401" t="s">
        <v>15383</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7306</v>
      </c>
      <c r="H1402" s="27" t="s">
        <v>497</v>
      </c>
      <c r="I1402" s="27">
        <v>41324</v>
      </c>
      <c r="J1402" s="27" t="s">
        <v>9839</v>
      </c>
      <c r="K1402" s="27" t="s">
        <v>15881</v>
      </c>
      <c r="L1402" s="27" t="s">
        <v>7309</v>
      </c>
      <c r="M1402" s="27" t="s">
        <v>9840</v>
      </c>
      <c r="N1402" s="27" t="s">
        <v>497</v>
      </c>
      <c r="O1402" s="27" t="s">
        <v>497</v>
      </c>
      <c r="P1402" s="27" t="s">
        <v>497</v>
      </c>
      <c r="Q1402" s="27" t="s">
        <v>14167</v>
      </c>
      <c r="R1402" s="27" t="s">
        <v>497</v>
      </c>
      <c r="S1402" s="27" t="s">
        <v>12289</v>
      </c>
      <c r="T1402" t="s">
        <v>15383</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9841</v>
      </c>
      <c r="K1403" s="27" t="s">
        <v>9842</v>
      </c>
      <c r="L1403" s="27" t="s">
        <v>4921</v>
      </c>
      <c r="M1403" s="27" t="s">
        <v>13330</v>
      </c>
      <c r="N1403" s="27" t="s">
        <v>497</v>
      </c>
      <c r="O1403" s="27" t="s">
        <v>497</v>
      </c>
      <c r="P1403" s="27" t="s">
        <v>497</v>
      </c>
      <c r="Q1403" s="41" t="s">
        <v>15305</v>
      </c>
      <c r="R1403" s="27" t="s">
        <v>497</v>
      </c>
      <c r="S1403" s="27" t="s">
        <v>12290</v>
      </c>
      <c r="T1403" t="s">
        <v>15383</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7281</v>
      </c>
      <c r="H1404" s="27" t="s">
        <v>15691</v>
      </c>
      <c r="I1404" s="27">
        <v>41310</v>
      </c>
      <c r="J1404" s="27" t="s">
        <v>9843</v>
      </c>
      <c r="K1404" s="27" t="s">
        <v>9844</v>
      </c>
      <c r="L1404" s="27" t="s">
        <v>7284</v>
      </c>
      <c r="M1404" s="27" t="s">
        <v>13331</v>
      </c>
      <c r="N1404" s="27" t="s">
        <v>15692</v>
      </c>
      <c r="O1404" s="27" t="s">
        <v>4980</v>
      </c>
      <c r="P1404" s="27">
        <v>41310</v>
      </c>
      <c r="Q1404" s="41" t="s">
        <v>15306</v>
      </c>
      <c r="R1404" s="27" t="s">
        <v>15693</v>
      </c>
      <c r="S1404" s="27" t="s">
        <v>12291</v>
      </c>
      <c r="T1404" t="s">
        <v>4383</v>
      </c>
      <c r="U1404" s="41" t="s">
        <v>15694</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9845</v>
      </c>
      <c r="H1405" s="27" t="s">
        <v>15307</v>
      </c>
      <c r="I1405" s="27">
        <v>41302</v>
      </c>
      <c r="J1405" s="27" t="s">
        <v>9846</v>
      </c>
      <c r="K1405" s="27" t="s">
        <v>9847</v>
      </c>
      <c r="L1405" s="27" t="s">
        <v>9848</v>
      </c>
      <c r="M1405" s="27" t="s">
        <v>13332</v>
      </c>
      <c r="N1405" s="27" t="s">
        <v>15695</v>
      </c>
      <c r="O1405" s="27" t="s">
        <v>9761</v>
      </c>
      <c r="P1405" s="27">
        <v>41310</v>
      </c>
      <c r="Q1405" s="41" t="s">
        <v>13333</v>
      </c>
      <c r="R1405" s="27" t="s">
        <v>15308</v>
      </c>
      <c r="S1405" s="27" t="s">
        <v>12292</v>
      </c>
      <c r="T1405" t="s">
        <v>4383</v>
      </c>
      <c r="U1405" s="41" t="s">
        <v>15457</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9845</v>
      </c>
      <c r="H1406" s="27" t="s">
        <v>15309</v>
      </c>
      <c r="I1406" s="27">
        <v>41302</v>
      </c>
      <c r="J1406" s="27" t="s">
        <v>9849</v>
      </c>
      <c r="K1406" s="27" t="s">
        <v>9850</v>
      </c>
      <c r="L1406" s="27" t="s">
        <v>9848</v>
      </c>
      <c r="M1406" s="27" t="s">
        <v>13334</v>
      </c>
      <c r="N1406" s="27" t="s">
        <v>15310</v>
      </c>
      <c r="O1406" s="27" t="s">
        <v>9761</v>
      </c>
      <c r="P1406" s="27">
        <v>41309</v>
      </c>
      <c r="Q1406" s="41" t="s">
        <v>13335</v>
      </c>
      <c r="R1406" s="27" t="s">
        <v>15311</v>
      </c>
      <c r="S1406" s="27" t="s">
        <v>12293</v>
      </c>
      <c r="T1406" t="s">
        <v>4383</v>
      </c>
      <c r="U1406" s="41" t="s">
        <v>15628</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9845</v>
      </c>
      <c r="H1407" s="27" t="s">
        <v>497</v>
      </c>
      <c r="I1407" s="27">
        <v>41302</v>
      </c>
      <c r="J1407" s="27" t="s">
        <v>9851</v>
      </c>
      <c r="K1407" s="27" t="s">
        <v>9852</v>
      </c>
      <c r="L1407" s="27" t="s">
        <v>9848</v>
      </c>
      <c r="M1407" s="27" t="s">
        <v>9853</v>
      </c>
      <c r="N1407" s="27" t="s">
        <v>497</v>
      </c>
      <c r="O1407" s="27" t="s">
        <v>497</v>
      </c>
      <c r="P1407" s="27" t="s">
        <v>497</v>
      </c>
      <c r="Q1407" s="41" t="s">
        <v>15830</v>
      </c>
      <c r="R1407" s="27" t="s">
        <v>497</v>
      </c>
      <c r="S1407" s="27" t="s">
        <v>12294</v>
      </c>
      <c r="T1407" t="s">
        <v>15383</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12323</v>
      </c>
      <c r="G1408" s="27" t="s">
        <v>9854</v>
      </c>
      <c r="H1408" s="27" t="s">
        <v>13336</v>
      </c>
      <c r="I1408" s="3">
        <v>41261</v>
      </c>
      <c r="J1408" s="27" t="s">
        <v>9855</v>
      </c>
      <c r="K1408" s="27" t="s">
        <v>9863</v>
      </c>
      <c r="L1408" s="27" t="s">
        <v>9856</v>
      </c>
      <c r="M1408" s="27" t="s">
        <v>9857</v>
      </c>
      <c r="N1408" s="27" t="s">
        <v>13749</v>
      </c>
      <c r="O1408" s="27" t="s">
        <v>13606</v>
      </c>
      <c r="P1408" s="3">
        <v>41263</v>
      </c>
      <c r="Q1408" s="41" t="s">
        <v>12466</v>
      </c>
      <c r="R1408" s="27" t="s">
        <v>13337</v>
      </c>
      <c r="S1408" s="27" t="s">
        <v>12295</v>
      </c>
      <c r="T1408" t="s">
        <v>4383</v>
      </c>
      <c r="U1408" s="41" t="s">
        <v>15696</v>
      </c>
      <c r="V1408" s="3">
        <v>22</v>
      </c>
      <c r="W1408">
        <v>25</v>
      </c>
      <c r="X1408">
        <v>36</v>
      </c>
      <c r="Y1408">
        <v>46</v>
      </c>
      <c r="Z1408">
        <v>34</v>
      </c>
      <c r="AA1408">
        <v>9</v>
      </c>
    </row>
    <row r="1409" spans="1:27" ht="18" customHeight="1">
      <c r="A1409" s="27">
        <v>5034</v>
      </c>
      <c r="B1409" s="27">
        <v>5034</v>
      </c>
      <c r="C1409" s="3">
        <v>41226</v>
      </c>
      <c r="D1409" s="3">
        <v>41271</v>
      </c>
      <c r="E1409" s="27" t="s">
        <v>1431</v>
      </c>
      <c r="F1409" s="27" t="s">
        <v>12323</v>
      </c>
      <c r="G1409" s="27" t="s">
        <v>9854</v>
      </c>
      <c r="H1409" s="27" t="s">
        <v>13338</v>
      </c>
      <c r="I1409" s="3">
        <v>41260</v>
      </c>
      <c r="J1409" s="27" t="s">
        <v>9858</v>
      </c>
      <c r="K1409" s="27" t="s">
        <v>9859</v>
      </c>
      <c r="L1409" s="27" t="s">
        <v>9860</v>
      </c>
      <c r="M1409" s="27" t="s">
        <v>9861</v>
      </c>
      <c r="N1409" s="27" t="s">
        <v>13339</v>
      </c>
      <c r="O1409" s="27" t="s">
        <v>13218</v>
      </c>
      <c r="P1409" s="3">
        <v>41261</v>
      </c>
      <c r="Q1409" s="41" t="s">
        <v>497</v>
      </c>
      <c r="R1409" s="27" t="s">
        <v>13340</v>
      </c>
      <c r="S1409" s="27" t="s">
        <v>12296</v>
      </c>
      <c r="T1409" s="41" t="s">
        <v>15383</v>
      </c>
      <c r="U1409" s="41" t="s">
        <v>15475</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12323</v>
      </c>
      <c r="G1410" s="27" t="s">
        <v>9854</v>
      </c>
      <c r="H1410" s="27" t="s">
        <v>13341</v>
      </c>
      <c r="I1410" s="3">
        <v>41260</v>
      </c>
      <c r="J1410" s="27" t="s">
        <v>9862</v>
      </c>
      <c r="K1410" s="27" t="s">
        <v>9863</v>
      </c>
      <c r="L1410" s="27" t="s">
        <v>9856</v>
      </c>
      <c r="M1410" s="27" t="s">
        <v>9864</v>
      </c>
      <c r="N1410" s="27" t="s">
        <v>13342</v>
      </c>
      <c r="O1410" s="27" t="s">
        <v>13343</v>
      </c>
      <c r="P1410" s="3">
        <v>41260</v>
      </c>
      <c r="Q1410" s="41" t="s">
        <v>12467</v>
      </c>
      <c r="R1410" s="27" t="s">
        <v>13344</v>
      </c>
      <c r="S1410" s="27" t="s">
        <v>12297</v>
      </c>
      <c r="T1410" t="s">
        <v>4383</v>
      </c>
      <c r="U1410" s="41" t="s">
        <v>15627</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12323</v>
      </c>
      <c r="G1411" s="27" t="s">
        <v>9854</v>
      </c>
      <c r="H1411" s="27" t="s">
        <v>13345</v>
      </c>
      <c r="I1411" s="3">
        <v>41260</v>
      </c>
      <c r="J1411" s="27" t="s">
        <v>9865</v>
      </c>
      <c r="K1411" s="27" t="s">
        <v>9866</v>
      </c>
      <c r="L1411" s="27" t="s">
        <v>9856</v>
      </c>
      <c r="M1411" s="27" t="s">
        <v>9867</v>
      </c>
      <c r="N1411" s="27" t="s">
        <v>13346</v>
      </c>
      <c r="O1411" s="27" t="s">
        <v>12506</v>
      </c>
      <c r="P1411" s="3">
        <v>41261</v>
      </c>
      <c r="Q1411" s="41" t="s">
        <v>497</v>
      </c>
      <c r="R1411" s="27" t="s">
        <v>13347</v>
      </c>
      <c r="S1411" s="27" t="s">
        <v>12298</v>
      </c>
      <c r="T1411" s="41" t="s">
        <v>15383</v>
      </c>
      <c r="U1411" s="41" t="s">
        <v>15402</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12323</v>
      </c>
      <c r="G1412" s="27" t="s">
        <v>9854</v>
      </c>
      <c r="H1412" s="27" t="s">
        <v>13750</v>
      </c>
      <c r="I1412" s="3">
        <v>41261</v>
      </c>
      <c r="J1412" s="27" t="s">
        <v>9868</v>
      </c>
      <c r="K1412" s="27" t="s">
        <v>9869</v>
      </c>
      <c r="L1412" s="27" t="s">
        <v>9856</v>
      </c>
      <c r="M1412" s="27" t="s">
        <v>9870</v>
      </c>
      <c r="N1412" s="27" t="s">
        <v>13751</v>
      </c>
      <c r="O1412" s="27" t="s">
        <v>13603</v>
      </c>
      <c r="P1412" s="3">
        <v>41261</v>
      </c>
      <c r="Q1412" s="41" t="s">
        <v>497</v>
      </c>
      <c r="R1412" s="27" t="s">
        <v>10711</v>
      </c>
      <c r="S1412" s="27" t="s">
        <v>12299</v>
      </c>
      <c r="T1412" s="41" t="s">
        <v>15383</v>
      </c>
      <c r="U1412" s="41" t="s">
        <v>15402</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12323</v>
      </c>
      <c r="G1413" s="27" t="s">
        <v>9854</v>
      </c>
      <c r="H1413" s="27" t="s">
        <v>13348</v>
      </c>
      <c r="I1413" s="3">
        <v>41261</v>
      </c>
      <c r="J1413" s="27" t="s">
        <v>9871</v>
      </c>
      <c r="K1413" s="27" t="s">
        <v>9872</v>
      </c>
      <c r="L1413" s="27" t="s">
        <v>9856</v>
      </c>
      <c r="M1413" s="27" t="s">
        <v>12660</v>
      </c>
      <c r="N1413" s="27" t="s">
        <v>13752</v>
      </c>
      <c r="O1413" s="27" t="s">
        <v>13218</v>
      </c>
      <c r="P1413" s="3">
        <v>41263</v>
      </c>
      <c r="Q1413" s="41" t="s">
        <v>12661</v>
      </c>
      <c r="R1413" s="27" t="s">
        <v>13349</v>
      </c>
      <c r="S1413" s="27" t="s">
        <v>12300</v>
      </c>
      <c r="T1413" t="s">
        <v>15383</v>
      </c>
      <c r="U1413" s="41" t="s">
        <v>15475</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12323</v>
      </c>
      <c r="G1414" s="27" t="s">
        <v>9854</v>
      </c>
      <c r="H1414" s="27" t="s">
        <v>13753</v>
      </c>
      <c r="I1414" s="3">
        <v>41261</v>
      </c>
      <c r="J1414" s="27" t="s">
        <v>9873</v>
      </c>
      <c r="K1414" s="27" t="s">
        <v>9874</v>
      </c>
      <c r="L1414" s="27" t="s">
        <v>9856</v>
      </c>
      <c r="M1414" s="27" t="s">
        <v>9875</v>
      </c>
      <c r="N1414" s="27" t="s">
        <v>13754</v>
      </c>
      <c r="O1414" s="27" t="s">
        <v>12506</v>
      </c>
      <c r="P1414" s="3">
        <v>41262</v>
      </c>
      <c r="Q1414" s="41" t="s">
        <v>497</v>
      </c>
      <c r="R1414" s="27" t="s">
        <v>13755</v>
      </c>
      <c r="S1414" s="27" t="s">
        <v>12301</v>
      </c>
      <c r="T1414" s="41" t="s">
        <v>15383</v>
      </c>
      <c r="U1414" s="41" t="s">
        <v>15645</v>
      </c>
      <c r="V1414" s="3">
        <v>22</v>
      </c>
      <c r="W1414">
        <v>26</v>
      </c>
      <c r="X1414">
        <v>49</v>
      </c>
      <c r="Y1414">
        <v>46</v>
      </c>
      <c r="Z1414">
        <v>31</v>
      </c>
      <c r="AA1414">
        <v>4</v>
      </c>
    </row>
    <row r="1415" spans="1:27" ht="18" customHeight="1">
      <c r="A1415" s="27">
        <v>5040</v>
      </c>
      <c r="B1415" s="27">
        <v>5040</v>
      </c>
      <c r="C1415" s="3">
        <v>41226</v>
      </c>
      <c r="D1415" s="3">
        <v>41271</v>
      </c>
      <c r="E1415" s="27" t="s">
        <v>1431</v>
      </c>
      <c r="F1415" s="27" t="s">
        <v>12323</v>
      </c>
      <c r="G1415" s="27" t="s">
        <v>9854</v>
      </c>
      <c r="H1415" s="27" t="s">
        <v>13350</v>
      </c>
      <c r="I1415" s="3">
        <v>41261</v>
      </c>
      <c r="J1415" s="27" t="s">
        <v>9876</v>
      </c>
      <c r="K1415" s="27" t="s">
        <v>9877</v>
      </c>
      <c r="L1415" s="27" t="s">
        <v>9856</v>
      </c>
      <c r="M1415" s="27" t="s">
        <v>12662</v>
      </c>
      <c r="N1415" s="27" t="s">
        <v>13756</v>
      </c>
      <c r="O1415" s="27" t="s">
        <v>12506</v>
      </c>
      <c r="P1415" s="3">
        <v>41261</v>
      </c>
      <c r="Q1415" s="41" t="s">
        <v>12663</v>
      </c>
      <c r="R1415" s="27" t="s">
        <v>13351</v>
      </c>
      <c r="S1415" s="27" t="s">
        <v>12302</v>
      </c>
      <c r="T1415" t="s">
        <v>4383</v>
      </c>
      <c r="U1415" s="41" t="s">
        <v>15426</v>
      </c>
      <c r="V1415" s="3">
        <v>22</v>
      </c>
      <c r="W1415">
        <v>25</v>
      </c>
      <c r="X1415">
        <v>50</v>
      </c>
      <c r="Y1415">
        <v>46</v>
      </c>
      <c r="Z1415">
        <v>33</v>
      </c>
      <c r="AA1415">
        <v>54</v>
      </c>
    </row>
    <row r="1416" spans="1:27" ht="18" customHeight="1">
      <c r="A1416" s="27">
        <v>5041</v>
      </c>
      <c r="B1416" s="27">
        <v>5041</v>
      </c>
      <c r="C1416" s="3">
        <v>41226</v>
      </c>
      <c r="D1416" s="3">
        <v>41305</v>
      </c>
      <c r="E1416" s="27" t="s">
        <v>1431</v>
      </c>
      <c r="F1416" s="27" t="s">
        <v>1432</v>
      </c>
      <c r="G1416" s="27" t="s">
        <v>1777</v>
      </c>
      <c r="H1416" s="27" t="s">
        <v>15810</v>
      </c>
      <c r="I1416" s="27">
        <v>41312</v>
      </c>
      <c r="J1416" s="27" t="s">
        <v>9878</v>
      </c>
      <c r="K1416" s="27" t="s">
        <v>9879</v>
      </c>
      <c r="L1416" s="27" t="s">
        <v>4690</v>
      </c>
      <c r="M1416" s="27" t="s">
        <v>9880</v>
      </c>
      <c r="N1416" s="27" t="s">
        <v>15811</v>
      </c>
      <c r="O1416" s="27" t="s">
        <v>9761</v>
      </c>
      <c r="P1416" s="27">
        <v>41346</v>
      </c>
      <c r="Q1416" s="41" t="s">
        <v>14668</v>
      </c>
      <c r="R1416" s="27" t="s">
        <v>16151</v>
      </c>
      <c r="S1416" s="27" t="s">
        <v>12303</v>
      </c>
      <c r="T1416" s="41" t="s">
        <v>15383</v>
      </c>
      <c r="U1416" s="41" t="s">
        <v>15475</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15812</v>
      </c>
      <c r="I1417" s="27">
        <v>41312</v>
      </c>
      <c r="J1417" s="27" t="s">
        <v>9881</v>
      </c>
      <c r="K1417" s="27" t="s">
        <v>9882</v>
      </c>
      <c r="L1417" s="27" t="s">
        <v>4690</v>
      </c>
      <c r="M1417" s="27" t="s">
        <v>9883</v>
      </c>
      <c r="N1417" s="27" t="s">
        <v>15813</v>
      </c>
      <c r="O1417" s="27" t="s">
        <v>9761</v>
      </c>
      <c r="P1417" s="27">
        <v>41320</v>
      </c>
      <c r="Q1417" s="41" t="s">
        <v>14669</v>
      </c>
      <c r="R1417" s="27" t="s">
        <v>15814</v>
      </c>
      <c r="S1417" s="27" t="s">
        <v>12304</v>
      </c>
      <c r="T1417" s="41" t="s">
        <v>15383</v>
      </c>
      <c r="U1417" s="41" t="s">
        <v>15475</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15815</v>
      </c>
      <c r="I1418" s="27">
        <v>41305</v>
      </c>
      <c r="J1418" s="27" t="s">
        <v>9884</v>
      </c>
      <c r="K1418" s="27" t="s">
        <v>9885</v>
      </c>
      <c r="L1418" s="27" t="s">
        <v>4690</v>
      </c>
      <c r="M1418" s="27" t="s">
        <v>9886</v>
      </c>
      <c r="N1418" s="27" t="s">
        <v>15816</v>
      </c>
      <c r="O1418" s="27" t="s">
        <v>9761</v>
      </c>
      <c r="P1418" s="27">
        <v>41323</v>
      </c>
      <c r="Q1418" s="41" t="s">
        <v>497</v>
      </c>
      <c r="R1418" s="27" t="s">
        <v>15817</v>
      </c>
      <c r="S1418" s="27" t="s">
        <v>12305</v>
      </c>
      <c r="T1418" s="41" t="s">
        <v>15383</v>
      </c>
      <c r="U1418" s="41" t="s">
        <v>15594</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9887</v>
      </c>
      <c r="H1419" s="27" t="s">
        <v>15172</v>
      </c>
      <c r="I1419" s="27">
        <v>41304</v>
      </c>
      <c r="J1419" s="27" t="s">
        <v>9888</v>
      </c>
      <c r="K1419" s="27" t="s">
        <v>9889</v>
      </c>
      <c r="L1419" s="27" t="s">
        <v>9890</v>
      </c>
      <c r="M1419" s="27" t="s">
        <v>9891</v>
      </c>
      <c r="N1419" s="27" t="s">
        <v>15173</v>
      </c>
      <c r="O1419" s="27" t="s">
        <v>4980</v>
      </c>
      <c r="P1419" s="27">
        <v>41334</v>
      </c>
      <c r="Q1419" s="41" t="s">
        <v>12664</v>
      </c>
      <c r="R1419" s="27" t="s">
        <v>15174</v>
      </c>
      <c r="S1419" s="27" t="s">
        <v>12306</v>
      </c>
      <c r="T1419" t="s">
        <v>4383</v>
      </c>
      <c r="U1419" s="41" t="s">
        <v>15697</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9892</v>
      </c>
      <c r="H1420" s="27" t="s">
        <v>497</v>
      </c>
      <c r="I1420" s="27">
        <v>41310</v>
      </c>
      <c r="J1420" s="27" t="s">
        <v>9893</v>
      </c>
      <c r="K1420" s="27" t="s">
        <v>9894</v>
      </c>
      <c r="L1420" s="27" t="s">
        <v>9895</v>
      </c>
      <c r="M1420" s="27" t="s">
        <v>9896</v>
      </c>
      <c r="N1420" s="27" t="s">
        <v>497</v>
      </c>
      <c r="O1420" s="27" t="s">
        <v>497</v>
      </c>
      <c r="P1420" s="27" t="s">
        <v>497</v>
      </c>
      <c r="Q1420" s="41" t="s">
        <v>14670</v>
      </c>
      <c r="R1420" s="27" t="s">
        <v>497</v>
      </c>
      <c r="S1420" s="27" t="s">
        <v>12307</v>
      </c>
      <c r="T1420" s="41" t="s">
        <v>15383</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9892</v>
      </c>
      <c r="H1421" s="27" t="s">
        <v>497</v>
      </c>
      <c r="I1421" s="27">
        <v>41305</v>
      </c>
      <c r="J1421" s="27" t="s">
        <v>9897</v>
      </c>
      <c r="K1421" s="27" t="s">
        <v>9898</v>
      </c>
      <c r="L1421" s="27" t="s">
        <v>9895</v>
      </c>
      <c r="M1421" s="27" t="s">
        <v>9912</v>
      </c>
      <c r="N1421" s="27" t="s">
        <v>497</v>
      </c>
      <c r="O1421" s="27" t="s">
        <v>497</v>
      </c>
      <c r="P1421" s="27" t="s">
        <v>497</v>
      </c>
      <c r="Q1421" s="41" t="s">
        <v>497</v>
      </c>
      <c r="R1421" s="27" t="s">
        <v>497</v>
      </c>
      <c r="S1421" s="27" t="s">
        <v>12308</v>
      </c>
      <c r="T1421" s="41" t="s">
        <v>15383</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9892</v>
      </c>
      <c r="H1422" s="27" t="s">
        <v>497</v>
      </c>
      <c r="I1422" s="27">
        <v>41305</v>
      </c>
      <c r="J1422" s="27" t="s">
        <v>9899</v>
      </c>
      <c r="K1422" s="27" t="s">
        <v>9900</v>
      </c>
      <c r="L1422" s="27" t="s">
        <v>9895</v>
      </c>
      <c r="M1422" s="27" t="s">
        <v>12665</v>
      </c>
      <c r="N1422" s="27" t="s">
        <v>497</v>
      </c>
      <c r="O1422" s="27" t="s">
        <v>497</v>
      </c>
      <c r="P1422" s="27" t="s">
        <v>497</v>
      </c>
      <c r="Q1422" s="41" t="s">
        <v>12666</v>
      </c>
      <c r="R1422" s="27" t="s">
        <v>497</v>
      </c>
      <c r="S1422" s="27" t="s">
        <v>12309</v>
      </c>
      <c r="T1422" t="s">
        <v>15383</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9892</v>
      </c>
      <c r="H1423" s="27" t="s">
        <v>497</v>
      </c>
      <c r="I1423" s="27">
        <v>41305</v>
      </c>
      <c r="J1423" s="27" t="s">
        <v>9901</v>
      </c>
      <c r="K1423" s="27" t="s">
        <v>9902</v>
      </c>
      <c r="L1423" s="27" t="s">
        <v>9895</v>
      </c>
      <c r="M1423" s="27" t="s">
        <v>9903</v>
      </c>
      <c r="N1423" s="27" t="s">
        <v>497</v>
      </c>
      <c r="O1423" s="27" t="s">
        <v>497</v>
      </c>
      <c r="P1423" s="27" t="s">
        <v>497</v>
      </c>
      <c r="Q1423" s="41" t="s">
        <v>497</v>
      </c>
      <c r="R1423" s="27" t="s">
        <v>497</v>
      </c>
      <c r="S1423" s="27" t="s">
        <v>12310</v>
      </c>
      <c r="T1423" s="41" t="s">
        <v>15383</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9892</v>
      </c>
      <c r="H1424" s="27" t="s">
        <v>497</v>
      </c>
      <c r="I1424" s="27" t="s">
        <v>497</v>
      </c>
      <c r="J1424" s="27" t="s">
        <v>9904</v>
      </c>
      <c r="K1424" s="27" t="s">
        <v>9905</v>
      </c>
      <c r="L1424" s="27" t="s">
        <v>9895</v>
      </c>
      <c r="M1424" s="27" t="s">
        <v>9906</v>
      </c>
      <c r="N1424" s="27" t="s">
        <v>497</v>
      </c>
      <c r="O1424" s="27" t="s">
        <v>497</v>
      </c>
      <c r="P1424" s="27" t="s">
        <v>497</v>
      </c>
      <c r="Q1424" s="41" t="s">
        <v>14671</v>
      </c>
      <c r="R1424" s="27" t="s">
        <v>497</v>
      </c>
      <c r="S1424" s="27" t="s">
        <v>12311</v>
      </c>
      <c r="T1424" s="41" t="s">
        <v>15383</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9892</v>
      </c>
      <c r="H1425" s="27" t="s">
        <v>497</v>
      </c>
      <c r="I1425" s="27">
        <v>41305</v>
      </c>
      <c r="J1425" s="27" t="s">
        <v>9907</v>
      </c>
      <c r="K1425" s="27" t="s">
        <v>9908</v>
      </c>
      <c r="L1425" s="27" t="s">
        <v>9895</v>
      </c>
      <c r="M1425" s="27" t="s">
        <v>9909</v>
      </c>
      <c r="N1425" s="27" t="s">
        <v>497</v>
      </c>
      <c r="O1425" s="27" t="s">
        <v>497</v>
      </c>
      <c r="P1425" s="27" t="s">
        <v>497</v>
      </c>
      <c r="Q1425" s="41" t="s">
        <v>497</v>
      </c>
      <c r="R1425" s="27" t="s">
        <v>497</v>
      </c>
      <c r="S1425" s="27" t="s">
        <v>12312</v>
      </c>
      <c r="T1425" s="41" t="s">
        <v>15383</v>
      </c>
      <c r="U1425" s="41" t="s">
        <v>497</v>
      </c>
      <c r="V1425" s="3" t="s">
        <v>497</v>
      </c>
      <c r="W1425" s="27" t="s">
        <v>497</v>
      </c>
      <c r="X1425" s="27" t="s">
        <v>497</v>
      </c>
      <c r="Y1425" s="27" t="s">
        <v>497</v>
      </c>
      <c r="Z1425" s="27" t="s">
        <v>497</v>
      </c>
      <c r="AA1425" s="27" t="s">
        <v>497</v>
      </c>
    </row>
    <row r="1426" spans="1:27" ht="18" customHeight="1">
      <c r="A1426" s="27" t="s">
        <v>12468</v>
      </c>
      <c r="B1426" s="27">
        <v>5051</v>
      </c>
      <c r="C1426" s="3">
        <v>41226</v>
      </c>
      <c r="D1426" s="3">
        <v>41271</v>
      </c>
      <c r="E1426" s="27" t="s">
        <v>1581</v>
      </c>
      <c r="F1426" s="27" t="s">
        <v>1432</v>
      </c>
      <c r="G1426" s="27" t="s">
        <v>9892</v>
      </c>
      <c r="H1426" s="27" t="s">
        <v>497</v>
      </c>
      <c r="I1426" s="27" t="s">
        <v>497</v>
      </c>
      <c r="J1426" s="27" t="s">
        <v>9910</v>
      </c>
      <c r="K1426" s="27" t="s">
        <v>9911</v>
      </c>
      <c r="L1426" s="27" t="s">
        <v>9895</v>
      </c>
      <c r="M1426" s="27" t="s">
        <v>9912</v>
      </c>
      <c r="N1426" s="27" t="s">
        <v>497</v>
      </c>
      <c r="O1426" s="27" t="s">
        <v>497</v>
      </c>
      <c r="P1426" s="27" t="s">
        <v>497</v>
      </c>
      <c r="Q1426" s="27" t="s">
        <v>12469</v>
      </c>
      <c r="R1426" s="27" t="s">
        <v>497</v>
      </c>
      <c r="S1426" s="27" t="s">
        <v>12313</v>
      </c>
      <c r="T1426" t="s">
        <v>15383</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12323</v>
      </c>
      <c r="G1427" s="27" t="s">
        <v>9913</v>
      </c>
      <c r="H1427" s="27" t="s">
        <v>13757</v>
      </c>
      <c r="I1427" s="3">
        <v>41262</v>
      </c>
      <c r="J1427" s="27" t="s">
        <v>9914</v>
      </c>
      <c r="K1427" s="27" t="s">
        <v>9915</v>
      </c>
      <c r="L1427" s="27" t="s">
        <v>9916</v>
      </c>
      <c r="M1427" s="27" t="s">
        <v>9917</v>
      </c>
      <c r="N1427" s="27" t="s">
        <v>13758</v>
      </c>
      <c r="O1427" s="27" t="s">
        <v>13214</v>
      </c>
      <c r="P1427" s="3">
        <v>41262</v>
      </c>
      <c r="Q1427" s="41" t="s">
        <v>497</v>
      </c>
      <c r="R1427" s="27" t="s">
        <v>13759</v>
      </c>
      <c r="S1427" s="27" t="s">
        <v>12314</v>
      </c>
      <c r="T1427" s="41" t="s">
        <v>4383</v>
      </c>
      <c r="U1427" s="41" t="s">
        <v>15576</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12323</v>
      </c>
      <c r="G1428" s="27" t="s">
        <v>9913</v>
      </c>
      <c r="H1428" s="27" t="s">
        <v>13760</v>
      </c>
      <c r="I1428" s="3">
        <v>41262</v>
      </c>
      <c r="J1428" s="27" t="s">
        <v>9918</v>
      </c>
      <c r="K1428" s="27" t="s">
        <v>9919</v>
      </c>
      <c r="L1428" s="27" t="s">
        <v>9920</v>
      </c>
      <c r="M1428" s="27" t="s">
        <v>9921</v>
      </c>
      <c r="N1428" s="27" t="s">
        <v>13761</v>
      </c>
      <c r="O1428" s="27" t="s">
        <v>13139</v>
      </c>
      <c r="P1428" s="3">
        <v>41262</v>
      </c>
      <c r="Q1428" s="41" t="s">
        <v>497</v>
      </c>
      <c r="R1428" s="27" t="s">
        <v>13762</v>
      </c>
      <c r="S1428" s="27" t="s">
        <v>12315</v>
      </c>
      <c r="T1428" s="41" t="s">
        <v>15383</v>
      </c>
      <c r="U1428" s="41" t="s">
        <v>15475</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12323</v>
      </c>
      <c r="G1429" s="27" t="s">
        <v>9913</v>
      </c>
      <c r="H1429" s="27" t="s">
        <v>13763</v>
      </c>
      <c r="I1429" s="3">
        <v>41263</v>
      </c>
      <c r="J1429" s="27" t="s">
        <v>9922</v>
      </c>
      <c r="K1429" s="27" t="s">
        <v>9923</v>
      </c>
      <c r="L1429" s="27" t="s">
        <v>9916</v>
      </c>
      <c r="M1429" s="27" t="s">
        <v>9924</v>
      </c>
      <c r="N1429" s="27" t="s">
        <v>13764</v>
      </c>
      <c r="O1429" s="27" t="s">
        <v>12506</v>
      </c>
      <c r="P1429" s="3">
        <v>41263</v>
      </c>
      <c r="Q1429" s="41" t="s">
        <v>12667</v>
      </c>
      <c r="R1429" s="27" t="s">
        <v>13765</v>
      </c>
      <c r="S1429" s="27" t="s">
        <v>12316</v>
      </c>
      <c r="T1429" t="s">
        <v>15383</v>
      </c>
      <c r="U1429" s="41" t="s">
        <v>15518</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13766</v>
      </c>
      <c r="I1430" s="3">
        <v>41250</v>
      </c>
      <c r="J1430" s="27" t="s">
        <v>12354</v>
      </c>
      <c r="K1430" s="27" t="s">
        <v>12355</v>
      </c>
      <c r="L1430" s="27" t="s">
        <v>4572</v>
      </c>
      <c r="M1430" s="27" t="s">
        <v>12356</v>
      </c>
      <c r="N1430" s="27" t="s">
        <v>13767</v>
      </c>
      <c r="O1430" s="27" t="s">
        <v>5341</v>
      </c>
      <c r="P1430" s="3">
        <v>41263</v>
      </c>
      <c r="Q1430" s="41" t="s">
        <v>497</v>
      </c>
      <c r="R1430" s="27" t="s">
        <v>13768</v>
      </c>
      <c r="S1430" s="27" t="s">
        <v>12357</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13352</v>
      </c>
      <c r="I1431" s="3">
        <v>41250</v>
      </c>
      <c r="J1431" s="27" t="s">
        <v>12354</v>
      </c>
      <c r="K1431" s="27" t="s">
        <v>12358</v>
      </c>
      <c r="L1431" s="27" t="s">
        <v>4572</v>
      </c>
      <c r="M1431" s="27" t="s">
        <v>12359</v>
      </c>
      <c r="N1431" s="27" t="s">
        <v>13353</v>
      </c>
      <c r="O1431" s="27" t="s">
        <v>5341</v>
      </c>
      <c r="P1431" s="3">
        <v>41261</v>
      </c>
      <c r="Q1431" s="41" t="s">
        <v>497</v>
      </c>
      <c r="R1431" s="27" t="s">
        <v>13354</v>
      </c>
      <c r="S1431" s="27" t="s">
        <v>12360</v>
      </c>
      <c r="T1431" s="41" t="s">
        <v>4383</v>
      </c>
      <c r="U1431" s="41" t="s">
        <v>15572</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13769</v>
      </c>
      <c r="I1432" s="3">
        <v>41250</v>
      </c>
      <c r="J1432" s="27" t="s">
        <v>12354</v>
      </c>
      <c r="K1432" s="27" t="s">
        <v>12361</v>
      </c>
      <c r="L1432" s="27" t="s">
        <v>4572</v>
      </c>
      <c r="M1432" s="27" t="s">
        <v>12362</v>
      </c>
      <c r="N1432" s="27" t="s">
        <v>13770</v>
      </c>
      <c r="O1432" s="27" t="s">
        <v>6643</v>
      </c>
      <c r="P1432" s="3">
        <v>41263</v>
      </c>
      <c r="Q1432" s="41" t="s">
        <v>497</v>
      </c>
      <c r="R1432" s="27" t="s">
        <v>13771</v>
      </c>
      <c r="S1432" s="27" t="s">
        <v>12363</v>
      </c>
      <c r="T1432" s="41" t="s">
        <v>15383</v>
      </c>
      <c r="U1432" s="41" t="s">
        <v>15493</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12354</v>
      </c>
      <c r="K1433" s="27" t="s">
        <v>12364</v>
      </c>
      <c r="L1433" s="27" t="s">
        <v>4572</v>
      </c>
      <c r="M1433" s="27" t="s">
        <v>12362</v>
      </c>
      <c r="N1433" s="27" t="s">
        <v>497</v>
      </c>
      <c r="O1433" s="27" t="s">
        <v>497</v>
      </c>
      <c r="P1433" s="27" t="s">
        <v>497</v>
      </c>
      <c r="Q1433" s="41" t="s">
        <v>14697</v>
      </c>
      <c r="R1433" s="27" t="s">
        <v>497</v>
      </c>
      <c r="S1433" s="27" t="s">
        <v>12365</v>
      </c>
      <c r="T1433" s="41" t="s">
        <v>15383</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13772</v>
      </c>
      <c r="I1434" s="3">
        <v>41250</v>
      </c>
      <c r="J1434" s="27" t="s">
        <v>12354</v>
      </c>
      <c r="K1434" s="27" t="s">
        <v>12366</v>
      </c>
      <c r="L1434" s="27" t="s">
        <v>4572</v>
      </c>
      <c r="M1434" s="27" t="s">
        <v>12362</v>
      </c>
      <c r="N1434" s="27" t="s">
        <v>13773</v>
      </c>
      <c r="O1434" s="27" t="s">
        <v>5341</v>
      </c>
      <c r="P1434" s="3">
        <v>41261</v>
      </c>
      <c r="Q1434" s="41" t="s">
        <v>497</v>
      </c>
      <c r="R1434" s="27" t="s">
        <v>13774</v>
      </c>
      <c r="S1434" s="27" t="s">
        <v>12367</v>
      </c>
      <c r="T1434" s="41" t="s">
        <v>15383</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13775</v>
      </c>
      <c r="I1435" s="3">
        <v>41250</v>
      </c>
      <c r="J1435" s="27" t="s">
        <v>12354</v>
      </c>
      <c r="K1435" s="27" t="s">
        <v>12368</v>
      </c>
      <c r="L1435" s="27" t="s">
        <v>4572</v>
      </c>
      <c r="M1435" s="27" t="s">
        <v>12362</v>
      </c>
      <c r="N1435" s="27" t="s">
        <v>13776</v>
      </c>
      <c r="O1435" s="27" t="s">
        <v>13610</v>
      </c>
      <c r="P1435" s="3">
        <v>41262</v>
      </c>
      <c r="Q1435" s="41" t="s">
        <v>497</v>
      </c>
      <c r="R1435" s="27" t="s">
        <v>13777</v>
      </c>
      <c r="S1435" s="27" t="s">
        <v>12369</v>
      </c>
      <c r="T1435" s="41" t="s">
        <v>15383</v>
      </c>
      <c r="U1435" s="41" t="s">
        <v>15698</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13778</v>
      </c>
      <c r="I1436" s="3">
        <v>41250</v>
      </c>
      <c r="J1436" s="27" t="s">
        <v>12354</v>
      </c>
      <c r="K1436" s="27" t="s">
        <v>12370</v>
      </c>
      <c r="L1436" s="27" t="s">
        <v>4572</v>
      </c>
      <c r="M1436" s="27" t="s">
        <v>12362</v>
      </c>
      <c r="N1436" s="27" t="s">
        <v>13779</v>
      </c>
      <c r="O1436" s="27" t="s">
        <v>5341</v>
      </c>
      <c r="P1436" s="3">
        <v>41264</v>
      </c>
      <c r="Q1436" s="41" t="s">
        <v>497</v>
      </c>
      <c r="R1436" s="27" t="s">
        <v>13780</v>
      </c>
      <c r="S1436" s="27" t="s">
        <v>12371</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13781</v>
      </c>
      <c r="I1437" s="3">
        <v>41250</v>
      </c>
      <c r="J1437" s="27" t="s">
        <v>12354</v>
      </c>
      <c r="K1437" s="27" t="s">
        <v>12372</v>
      </c>
      <c r="L1437" s="27" t="s">
        <v>4572</v>
      </c>
      <c r="M1437" s="27" t="s">
        <v>12362</v>
      </c>
      <c r="N1437" s="27" t="s">
        <v>13782</v>
      </c>
      <c r="O1437" s="27" t="s">
        <v>3099</v>
      </c>
      <c r="P1437" s="3">
        <v>41261</v>
      </c>
      <c r="Q1437" s="41" t="s">
        <v>497</v>
      </c>
      <c r="R1437" s="27" t="s">
        <v>13783</v>
      </c>
      <c r="S1437" s="27" t="s">
        <v>12373</v>
      </c>
      <c r="T1437" s="41" t="s">
        <v>15383</v>
      </c>
      <c r="U1437" s="41" t="s">
        <v>15493</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13784</v>
      </c>
      <c r="I1438" s="3">
        <v>41250</v>
      </c>
      <c r="J1438" s="27" t="s">
        <v>12354</v>
      </c>
      <c r="K1438" s="27" t="s">
        <v>12374</v>
      </c>
      <c r="L1438" s="27" t="s">
        <v>4572</v>
      </c>
      <c r="M1438" s="27" t="s">
        <v>12362</v>
      </c>
      <c r="N1438" s="27" t="s">
        <v>13785</v>
      </c>
      <c r="O1438" s="27" t="s">
        <v>7849</v>
      </c>
      <c r="P1438" s="3">
        <v>41262</v>
      </c>
      <c r="Q1438" s="41" t="s">
        <v>497</v>
      </c>
      <c r="R1438" s="27" t="s">
        <v>13786</v>
      </c>
      <c r="S1438" s="27" t="s">
        <v>12375</v>
      </c>
      <c r="T1438" s="41" t="s">
        <v>15383</v>
      </c>
      <c r="U1438" s="41" t="s">
        <v>15699</v>
      </c>
      <c r="V1438" s="3">
        <v>16</v>
      </c>
      <c r="W1438">
        <v>26</v>
      </c>
      <c r="X1438">
        <v>9</v>
      </c>
      <c r="Y1438">
        <v>41</v>
      </c>
      <c r="Z1438">
        <v>0</v>
      </c>
      <c r="AA1438">
        <v>36</v>
      </c>
    </row>
    <row r="1439" spans="1:27" ht="18" customHeight="1">
      <c r="A1439" s="27">
        <v>4652</v>
      </c>
      <c r="B1439" s="27">
        <v>4652</v>
      </c>
      <c r="C1439" s="3">
        <v>41226</v>
      </c>
      <c r="D1439" s="3">
        <v>41271</v>
      </c>
      <c r="E1439" s="27" t="s">
        <v>1431</v>
      </c>
      <c r="F1439" s="27" t="s">
        <v>12323</v>
      </c>
      <c r="G1439" s="27" t="s">
        <v>12376</v>
      </c>
      <c r="H1439" s="27" t="s">
        <v>13787</v>
      </c>
      <c r="I1439" s="3">
        <v>41262</v>
      </c>
      <c r="J1439" s="27" t="s">
        <v>12377</v>
      </c>
      <c r="K1439" s="27" t="s">
        <v>12378</v>
      </c>
      <c r="L1439" s="27" t="s">
        <v>12379</v>
      </c>
      <c r="M1439" s="27" t="s">
        <v>12380</v>
      </c>
      <c r="N1439" s="27" t="s">
        <v>13788</v>
      </c>
      <c r="O1439" s="27" t="s">
        <v>13603</v>
      </c>
      <c r="P1439" s="3">
        <v>41262</v>
      </c>
      <c r="Q1439" s="41" t="s">
        <v>497</v>
      </c>
      <c r="R1439" s="27" t="s">
        <v>13789</v>
      </c>
      <c r="S1439" s="27" t="s">
        <v>12381</v>
      </c>
      <c r="T1439" s="41" t="s">
        <v>15383</v>
      </c>
      <c r="U1439" s="41" t="s">
        <v>15402</v>
      </c>
      <c r="V1439" s="3">
        <v>22</v>
      </c>
      <c r="W1439">
        <v>32</v>
      </c>
      <c r="X1439">
        <v>6</v>
      </c>
      <c r="Y1439">
        <v>45</v>
      </c>
      <c r="Z1439">
        <v>21</v>
      </c>
      <c r="AA1439">
        <v>50</v>
      </c>
    </row>
    <row r="1440" spans="1:27" ht="18" customHeight="1">
      <c r="A1440" s="27">
        <v>5606</v>
      </c>
      <c r="B1440" s="27">
        <v>5606</v>
      </c>
      <c r="C1440" s="3">
        <v>41232</v>
      </c>
      <c r="D1440" s="3">
        <v>41277</v>
      </c>
      <c r="E1440" s="27" t="s">
        <v>1431</v>
      </c>
      <c r="F1440" s="27" t="s">
        <v>12323</v>
      </c>
      <c r="G1440" s="27" t="s">
        <v>12382</v>
      </c>
      <c r="H1440" s="27" t="s">
        <v>13790</v>
      </c>
      <c r="I1440" s="3">
        <v>41263</v>
      </c>
      <c r="J1440" s="27" t="s">
        <v>12383</v>
      </c>
      <c r="K1440" s="27" t="s">
        <v>12384</v>
      </c>
      <c r="L1440" s="27" t="s">
        <v>12385</v>
      </c>
      <c r="M1440" s="27" t="s">
        <v>12386</v>
      </c>
      <c r="N1440" s="27" t="s">
        <v>13971</v>
      </c>
      <c r="O1440" s="27" t="s">
        <v>13972</v>
      </c>
      <c r="P1440" s="3">
        <v>41263</v>
      </c>
      <c r="Q1440" s="41" t="s">
        <v>497</v>
      </c>
      <c r="R1440" s="27" t="s">
        <v>13791</v>
      </c>
      <c r="S1440" s="27" t="s">
        <v>12387</v>
      </c>
      <c r="T1440" s="41" t="s">
        <v>15383</v>
      </c>
      <c r="U1440" s="41" t="s">
        <v>15475</v>
      </c>
      <c r="V1440" s="3">
        <v>22</v>
      </c>
      <c r="W1440">
        <v>9</v>
      </c>
      <c r="X1440">
        <v>3</v>
      </c>
      <c r="Y1440">
        <v>44</v>
      </c>
      <c r="Z1440">
        <v>5</v>
      </c>
      <c r="AA1440">
        <v>37</v>
      </c>
    </row>
    <row r="1441" spans="1:27" ht="18" customHeight="1">
      <c r="A1441" s="27">
        <v>5188</v>
      </c>
      <c r="B1441" s="27">
        <v>5188</v>
      </c>
      <c r="C1441" s="3">
        <v>41249</v>
      </c>
      <c r="D1441" s="3">
        <v>41348</v>
      </c>
      <c r="E1441" s="27" t="s">
        <v>1431</v>
      </c>
      <c r="F1441" s="27" t="s">
        <v>1432</v>
      </c>
      <c r="G1441" s="27" t="s">
        <v>12668</v>
      </c>
      <c r="H1441" s="27" t="s">
        <v>16213</v>
      </c>
      <c r="I1441" s="27">
        <v>41305</v>
      </c>
      <c r="J1441" s="27" t="s">
        <v>12669</v>
      </c>
      <c r="K1441" s="27" t="s">
        <v>15104</v>
      </c>
      <c r="L1441" s="27" t="s">
        <v>12670</v>
      </c>
      <c r="M1441" s="27" t="s">
        <v>12671</v>
      </c>
      <c r="N1441" s="27" t="s">
        <v>16214</v>
      </c>
      <c r="O1441" s="27" t="s">
        <v>5692</v>
      </c>
      <c r="P1441" s="27">
        <v>41348</v>
      </c>
      <c r="Q1441" s="41" t="s">
        <v>15312</v>
      </c>
      <c r="R1441" s="27" t="s">
        <v>16215</v>
      </c>
      <c r="S1441" s="27" t="s">
        <v>12672</v>
      </c>
      <c r="T1441" s="41" t="s">
        <v>15383</v>
      </c>
      <c r="U1441" s="41" t="s">
        <v>15475</v>
      </c>
      <c r="V1441" s="3">
        <v>19</v>
      </c>
      <c r="W1441" s="27">
        <v>59</v>
      </c>
      <c r="X1441" s="27">
        <v>78</v>
      </c>
      <c r="Y1441" s="27">
        <v>44</v>
      </c>
      <c r="Z1441" s="27">
        <v>3</v>
      </c>
      <c r="AA1441" s="27">
        <v>72</v>
      </c>
    </row>
    <row r="1442" spans="1:27" ht="18" customHeight="1">
      <c r="A1442" s="27">
        <v>5187</v>
      </c>
      <c r="B1442" s="27">
        <v>5187</v>
      </c>
      <c r="C1442" s="3">
        <v>41249</v>
      </c>
      <c r="D1442" s="3">
        <v>41302</v>
      </c>
      <c r="E1442" s="27" t="s">
        <v>1431</v>
      </c>
      <c r="F1442" s="27" t="s">
        <v>1432</v>
      </c>
      <c r="G1442" s="27" t="s">
        <v>12668</v>
      </c>
      <c r="H1442" s="27" t="s">
        <v>16216</v>
      </c>
      <c r="I1442" s="27">
        <v>41304</v>
      </c>
      <c r="J1442" s="27" t="s">
        <v>12673</v>
      </c>
      <c r="K1442" s="27" t="s">
        <v>15105</v>
      </c>
      <c r="L1442" s="27" t="s">
        <v>12670</v>
      </c>
      <c r="M1442" s="27" t="s">
        <v>12674</v>
      </c>
      <c r="N1442" s="27" t="s">
        <v>16217</v>
      </c>
      <c r="O1442" s="27" t="s">
        <v>5692</v>
      </c>
      <c r="P1442" s="27">
        <v>41346</v>
      </c>
      <c r="Q1442" s="41" t="s">
        <v>15175</v>
      </c>
      <c r="R1442" s="27" t="s">
        <v>16218</v>
      </c>
      <c r="S1442" s="27" t="s">
        <v>12675</v>
      </c>
      <c r="T1442" s="41" t="s">
        <v>15383</v>
      </c>
      <c r="U1442" s="41" t="s">
        <v>15475</v>
      </c>
      <c r="V1442" s="3">
        <v>20</v>
      </c>
      <c r="W1442" s="27">
        <v>1</v>
      </c>
      <c r="X1442" s="27">
        <v>0</v>
      </c>
      <c r="Y1442" s="27">
        <v>44</v>
      </c>
      <c r="Z1442" s="27">
        <v>5</v>
      </c>
      <c r="AA1442" s="27">
        <v>59</v>
      </c>
    </row>
    <row r="1443" spans="1:27" ht="18" customHeight="1">
      <c r="A1443" s="27">
        <v>5186</v>
      </c>
      <c r="B1443" s="27">
        <v>5186</v>
      </c>
      <c r="C1443" s="3">
        <v>41249</v>
      </c>
      <c r="D1443" s="3">
        <v>41302</v>
      </c>
      <c r="E1443" s="27" t="s">
        <v>1431</v>
      </c>
      <c r="F1443" s="27" t="s">
        <v>1432</v>
      </c>
      <c r="G1443" s="27" t="s">
        <v>12668</v>
      </c>
      <c r="H1443" s="27" t="s">
        <v>16280</v>
      </c>
      <c r="I1443" s="27">
        <v>41305</v>
      </c>
      <c r="J1443" s="27" t="s">
        <v>12676</v>
      </c>
      <c r="K1443" s="27" t="s">
        <v>15106</v>
      </c>
      <c r="L1443" s="27" t="s">
        <v>12670</v>
      </c>
      <c r="M1443" s="27" t="s">
        <v>12677</v>
      </c>
      <c r="N1443" s="27" t="s">
        <v>16281</v>
      </c>
      <c r="O1443" s="27" t="s">
        <v>5692</v>
      </c>
      <c r="P1443" s="27">
        <v>41347</v>
      </c>
      <c r="Q1443" s="41" t="s">
        <v>15176</v>
      </c>
      <c r="R1443" s="27" t="s">
        <v>16282</v>
      </c>
      <c r="S1443" s="27" t="s">
        <v>12678</v>
      </c>
      <c r="T1443" s="41" t="s">
        <v>15383</v>
      </c>
      <c r="U1443" s="41" t="s">
        <v>15475</v>
      </c>
      <c r="V1443" s="3">
        <v>19</v>
      </c>
      <c r="W1443" s="27">
        <v>59</v>
      </c>
      <c r="X1443" s="27">
        <v>3</v>
      </c>
      <c r="Y1443" s="27">
        <v>44</v>
      </c>
      <c r="Z1443" s="27">
        <v>3</v>
      </c>
      <c r="AA1443" s="27">
        <v>55</v>
      </c>
    </row>
    <row r="1444" spans="1:27" ht="18" customHeight="1">
      <c r="A1444" s="27">
        <v>5185</v>
      </c>
      <c r="B1444" s="27">
        <v>5185</v>
      </c>
      <c r="C1444" s="3">
        <v>41249</v>
      </c>
      <c r="D1444" s="3">
        <v>41302</v>
      </c>
      <c r="E1444" s="27" t="s">
        <v>1431</v>
      </c>
      <c r="F1444" s="27" t="s">
        <v>1432</v>
      </c>
      <c r="G1444" s="27" t="s">
        <v>12668</v>
      </c>
      <c r="H1444" s="27" t="s">
        <v>16219</v>
      </c>
      <c r="I1444" s="27">
        <v>41304</v>
      </c>
      <c r="J1444" s="27" t="s">
        <v>12679</v>
      </c>
      <c r="K1444" s="27" t="s">
        <v>15107</v>
      </c>
      <c r="L1444" s="27" t="s">
        <v>12670</v>
      </c>
      <c r="M1444" s="27" t="s">
        <v>12680</v>
      </c>
      <c r="N1444" s="27" t="s">
        <v>16220</v>
      </c>
      <c r="O1444" s="27" t="s">
        <v>5692</v>
      </c>
      <c r="P1444" s="27">
        <v>41345</v>
      </c>
      <c r="Q1444" s="41" t="s">
        <v>15177</v>
      </c>
      <c r="R1444" s="27" t="s">
        <v>16221</v>
      </c>
      <c r="S1444" s="27" t="s">
        <v>12681</v>
      </c>
      <c r="T1444" s="41" t="s">
        <v>15383</v>
      </c>
      <c r="U1444" s="41" t="s">
        <v>15475</v>
      </c>
      <c r="V1444" s="3">
        <v>19</v>
      </c>
      <c r="W1444" s="27">
        <v>58</v>
      </c>
      <c r="X1444" s="27">
        <v>52</v>
      </c>
      <c r="Y1444" s="27">
        <v>44</v>
      </c>
      <c r="Z1444" s="27">
        <v>4</v>
      </c>
      <c r="AA1444" s="27">
        <v>0</v>
      </c>
    </row>
    <row r="1445" spans="1:27" ht="18" customHeight="1">
      <c r="A1445" s="27">
        <v>5184</v>
      </c>
      <c r="B1445" s="27">
        <v>5184</v>
      </c>
      <c r="C1445" s="3">
        <v>41249</v>
      </c>
      <c r="D1445" s="3">
        <v>41304</v>
      </c>
      <c r="E1445" s="27" t="s">
        <v>1495</v>
      </c>
      <c r="F1445" s="27" t="s">
        <v>1432</v>
      </c>
      <c r="G1445" s="27" t="s">
        <v>12668</v>
      </c>
      <c r="H1445" s="27" t="s">
        <v>497</v>
      </c>
      <c r="I1445" s="27">
        <v>41302</v>
      </c>
      <c r="J1445" s="27" t="s">
        <v>15108</v>
      </c>
      <c r="K1445" s="27" t="s">
        <v>12682</v>
      </c>
      <c r="L1445" s="27" t="s">
        <v>12670</v>
      </c>
      <c r="M1445" s="27" t="s">
        <v>12683</v>
      </c>
      <c r="N1445" s="27" t="s">
        <v>497</v>
      </c>
      <c r="O1445" s="27" t="s">
        <v>497</v>
      </c>
      <c r="P1445" s="27" t="s">
        <v>497</v>
      </c>
      <c r="Q1445" s="41" t="s">
        <v>15178</v>
      </c>
      <c r="R1445" s="27" t="s">
        <v>497</v>
      </c>
      <c r="S1445" s="27" t="s">
        <v>12684</v>
      </c>
      <c r="T1445" s="41" t="s">
        <v>15383</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12668</v>
      </c>
      <c r="H1446" s="27" t="s">
        <v>16283</v>
      </c>
      <c r="I1446" s="27">
        <v>41310</v>
      </c>
      <c r="J1446" s="27" t="s">
        <v>12685</v>
      </c>
      <c r="K1446" s="27" t="s">
        <v>15313</v>
      </c>
      <c r="L1446" s="27" t="s">
        <v>12670</v>
      </c>
      <c r="M1446" s="27" t="s">
        <v>12686</v>
      </c>
      <c r="N1446" s="27" t="s">
        <v>497</v>
      </c>
      <c r="O1446" s="27" t="s">
        <v>497</v>
      </c>
      <c r="P1446" s="27" t="s">
        <v>497</v>
      </c>
      <c r="Q1446" s="41" t="s">
        <v>15314</v>
      </c>
      <c r="R1446" s="27" t="s">
        <v>16284</v>
      </c>
      <c r="S1446" s="27" t="s">
        <v>12687</v>
      </c>
      <c r="T1446" s="41" t="s">
        <v>15383</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1431</v>
      </c>
      <c r="F1447" s="27" t="s">
        <v>1432</v>
      </c>
      <c r="G1447" s="27" t="s">
        <v>12668</v>
      </c>
      <c r="H1447" s="27" t="s">
        <v>16222</v>
      </c>
      <c r="I1447" s="27">
        <v>41302</v>
      </c>
      <c r="J1447" s="27" t="s">
        <v>12688</v>
      </c>
      <c r="K1447" s="27" t="s">
        <v>15130</v>
      </c>
      <c r="L1447" s="27" t="s">
        <v>12670</v>
      </c>
      <c r="M1447" s="27" t="s">
        <v>12689</v>
      </c>
      <c r="N1447" s="27" t="s">
        <v>16223</v>
      </c>
      <c r="O1447" s="27" t="s">
        <v>5692</v>
      </c>
      <c r="P1447" s="27">
        <v>41345</v>
      </c>
      <c r="Q1447" s="41" t="s">
        <v>497</v>
      </c>
      <c r="R1447" s="27" t="s">
        <v>16224</v>
      </c>
      <c r="S1447" s="27" t="s">
        <v>12690</v>
      </c>
      <c r="T1447" s="41" t="s">
        <v>15383</v>
      </c>
      <c r="U1447" s="41" t="s">
        <v>15594</v>
      </c>
      <c r="V1447" s="3">
        <v>19</v>
      </c>
      <c r="W1447" s="27">
        <v>32</v>
      </c>
      <c r="X1447" s="27">
        <v>97</v>
      </c>
      <c r="Y1447" s="27">
        <v>44</v>
      </c>
      <c r="Z1447" s="27">
        <v>46</v>
      </c>
      <c r="AA1447" s="27">
        <v>98</v>
      </c>
    </row>
    <row r="1448" spans="1:27" ht="18" customHeight="1">
      <c r="A1448" s="27">
        <v>5181</v>
      </c>
      <c r="B1448" s="27">
        <v>5181</v>
      </c>
      <c r="C1448" s="3">
        <v>41249</v>
      </c>
      <c r="D1448" s="3">
        <v>41307</v>
      </c>
      <c r="E1448" s="27" t="s">
        <v>1431</v>
      </c>
      <c r="F1448" s="27" t="s">
        <v>1432</v>
      </c>
      <c r="G1448" s="27" t="s">
        <v>12668</v>
      </c>
      <c r="H1448" s="27" t="s">
        <v>16225</v>
      </c>
      <c r="I1448" s="27">
        <v>41304</v>
      </c>
      <c r="J1448" s="27" t="s">
        <v>12691</v>
      </c>
      <c r="K1448" s="27" t="s">
        <v>15179</v>
      </c>
      <c r="L1448" s="27" t="s">
        <v>12670</v>
      </c>
      <c r="M1448" s="27" t="s">
        <v>12692</v>
      </c>
      <c r="N1448" s="27" t="s">
        <v>16226</v>
      </c>
      <c r="O1448" s="27" t="s">
        <v>5692</v>
      </c>
      <c r="P1448" s="27">
        <v>41345</v>
      </c>
      <c r="Q1448" s="41" t="s">
        <v>15180</v>
      </c>
      <c r="R1448" s="27" t="s">
        <v>16227</v>
      </c>
      <c r="S1448" s="27" t="s">
        <v>12693</v>
      </c>
      <c r="T1448" s="41" t="s">
        <v>15383</v>
      </c>
      <c r="U1448" s="41" t="s">
        <v>15475</v>
      </c>
      <c r="V1448" s="3">
        <v>20</v>
      </c>
      <c r="W1448" s="27">
        <v>1</v>
      </c>
      <c r="X1448" s="27">
        <v>77</v>
      </c>
      <c r="Y1448" s="27">
        <v>44</v>
      </c>
      <c r="Z1448" s="27">
        <v>2</v>
      </c>
      <c r="AA1448" s="27">
        <v>30</v>
      </c>
    </row>
    <row r="1449" spans="1:27" ht="18" customHeight="1">
      <c r="A1449" s="27">
        <v>5180</v>
      </c>
      <c r="B1449" s="27">
        <v>5180</v>
      </c>
      <c r="C1449" s="3">
        <v>41249</v>
      </c>
      <c r="D1449" s="3">
        <v>41294</v>
      </c>
      <c r="E1449" s="27" t="s">
        <v>1431</v>
      </c>
      <c r="F1449" s="27" t="s">
        <v>1432</v>
      </c>
      <c r="G1449" s="27" t="s">
        <v>12668</v>
      </c>
      <c r="H1449" s="27" t="s">
        <v>16152</v>
      </c>
      <c r="I1449" s="27">
        <v>41298</v>
      </c>
      <c r="J1449" s="27" t="s">
        <v>12694</v>
      </c>
      <c r="K1449" s="27" t="s">
        <v>12695</v>
      </c>
      <c r="L1449" s="27" t="s">
        <v>12670</v>
      </c>
      <c r="M1449" s="27" t="s">
        <v>12696</v>
      </c>
      <c r="N1449" s="27" t="s">
        <v>16228</v>
      </c>
      <c r="O1449" s="27" t="s">
        <v>5692</v>
      </c>
      <c r="P1449" s="27">
        <v>41341</v>
      </c>
      <c r="Q1449" s="41" t="s">
        <v>497</v>
      </c>
      <c r="R1449" s="27" t="s">
        <v>16153</v>
      </c>
      <c r="S1449" s="27" t="s">
        <v>12697</v>
      </c>
      <c r="T1449" s="41" t="s">
        <v>15383</v>
      </c>
      <c r="U1449" s="41" t="s">
        <v>15475</v>
      </c>
      <c r="V1449" s="3">
        <v>20</v>
      </c>
      <c r="W1449" s="27">
        <v>1</v>
      </c>
      <c r="X1449" s="27">
        <v>55</v>
      </c>
      <c r="Y1449" s="27">
        <v>44</v>
      </c>
      <c r="Z1449" s="27">
        <v>4</v>
      </c>
      <c r="AA1449" s="27">
        <v>0</v>
      </c>
    </row>
    <row r="1450" spans="1:27" ht="18" customHeight="1">
      <c r="A1450" s="27">
        <v>5179</v>
      </c>
      <c r="B1450" s="27">
        <v>5179</v>
      </c>
      <c r="C1450" s="3">
        <v>41249</v>
      </c>
      <c r="D1450" s="3">
        <v>41351</v>
      </c>
      <c r="E1450" s="27" t="s">
        <v>1431</v>
      </c>
      <c r="F1450" s="27" t="s">
        <v>1432</v>
      </c>
      <c r="G1450" s="27" t="s">
        <v>12668</v>
      </c>
      <c r="H1450" s="27" t="s">
        <v>16285</v>
      </c>
      <c r="I1450" s="27">
        <v>41310</v>
      </c>
      <c r="J1450" s="27" t="s">
        <v>12698</v>
      </c>
      <c r="K1450" s="27" t="s">
        <v>15315</v>
      </c>
      <c r="L1450" s="27" t="s">
        <v>12670</v>
      </c>
      <c r="M1450" s="27" t="s">
        <v>12699</v>
      </c>
      <c r="N1450" s="27" t="s">
        <v>16286</v>
      </c>
      <c r="O1450" s="27" t="s">
        <v>5692</v>
      </c>
      <c r="P1450" s="27">
        <v>41351</v>
      </c>
      <c r="Q1450" s="41" t="s">
        <v>15831</v>
      </c>
      <c r="R1450" s="27" t="s">
        <v>16287</v>
      </c>
      <c r="S1450" s="27" t="s">
        <v>12700</v>
      </c>
      <c r="T1450" s="41" t="s">
        <v>15383</v>
      </c>
      <c r="U1450" s="41" t="s">
        <v>15475</v>
      </c>
      <c r="V1450" s="3">
        <v>20</v>
      </c>
      <c r="W1450" s="27">
        <v>1</v>
      </c>
      <c r="X1450" s="27">
        <v>10</v>
      </c>
      <c r="Y1450" s="27">
        <v>44</v>
      </c>
      <c r="Z1450" s="27">
        <v>4</v>
      </c>
      <c r="AA1450" s="27">
        <v>8</v>
      </c>
    </row>
    <row r="1451" spans="1:27" ht="18" customHeight="1">
      <c r="A1451" s="27">
        <v>5178</v>
      </c>
      <c r="B1451" s="27">
        <v>5178</v>
      </c>
      <c r="C1451" s="3">
        <v>41249</v>
      </c>
      <c r="D1451" s="3">
        <v>41303</v>
      </c>
      <c r="E1451" s="27" t="s">
        <v>1431</v>
      </c>
      <c r="F1451" s="27" t="s">
        <v>1432</v>
      </c>
      <c r="G1451" s="27" t="s">
        <v>12668</v>
      </c>
      <c r="H1451" s="27" t="s">
        <v>16154</v>
      </c>
      <c r="I1451" s="27">
        <v>41302</v>
      </c>
      <c r="J1451" s="27" t="s">
        <v>15109</v>
      </c>
      <c r="K1451" s="27" t="s">
        <v>12702</v>
      </c>
      <c r="L1451" s="27" t="s">
        <v>12670</v>
      </c>
      <c r="M1451" s="27" t="s">
        <v>12703</v>
      </c>
      <c r="N1451" s="27" t="s">
        <v>16155</v>
      </c>
      <c r="O1451" s="27" t="s">
        <v>5692</v>
      </c>
      <c r="P1451" s="27">
        <v>41344</v>
      </c>
      <c r="Q1451" s="41" t="s">
        <v>14672</v>
      </c>
      <c r="R1451" s="27" t="s">
        <v>16156</v>
      </c>
      <c r="S1451" s="27" t="s">
        <v>12704</v>
      </c>
      <c r="T1451" s="41" t="s">
        <v>15383</v>
      </c>
      <c r="U1451" s="41" t="s">
        <v>15475</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12705</v>
      </c>
      <c r="H1452" s="27" t="s">
        <v>497</v>
      </c>
      <c r="I1452" s="27" t="s">
        <v>497</v>
      </c>
      <c r="J1452" s="27" t="s">
        <v>12706</v>
      </c>
      <c r="K1452" s="27" t="s">
        <v>12707</v>
      </c>
      <c r="L1452" s="27" t="s">
        <v>12708</v>
      </c>
      <c r="M1452" s="27" t="s">
        <v>12709</v>
      </c>
      <c r="N1452" s="27" t="s">
        <v>497</v>
      </c>
      <c r="O1452" s="27" t="s">
        <v>497</v>
      </c>
      <c r="P1452" s="27" t="s">
        <v>497</v>
      </c>
      <c r="Q1452" s="41" t="s">
        <v>497</v>
      </c>
      <c r="R1452" s="27" t="s">
        <v>497</v>
      </c>
      <c r="S1452" s="27" t="s">
        <v>12710</v>
      </c>
      <c r="T1452" s="41" t="s">
        <v>15383</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12705</v>
      </c>
      <c r="H1453" s="27" t="s">
        <v>497</v>
      </c>
      <c r="I1453" s="27" t="s">
        <v>497</v>
      </c>
      <c r="J1453" s="27" t="s">
        <v>12706</v>
      </c>
      <c r="K1453" s="27" t="s">
        <v>12711</v>
      </c>
      <c r="L1453" s="27" t="s">
        <v>12708</v>
      </c>
      <c r="M1453" s="27" t="s">
        <v>12712</v>
      </c>
      <c r="N1453" s="27" t="s">
        <v>497</v>
      </c>
      <c r="O1453" s="27" t="s">
        <v>497</v>
      </c>
      <c r="P1453" s="27" t="s">
        <v>497</v>
      </c>
      <c r="Q1453" s="41" t="s">
        <v>497</v>
      </c>
      <c r="R1453" s="27" t="s">
        <v>497</v>
      </c>
      <c r="S1453" s="27" t="s">
        <v>12713</v>
      </c>
      <c r="T1453" s="41" t="s">
        <v>15383</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14621</v>
      </c>
      <c r="G1454" s="27" t="s">
        <v>3419</v>
      </c>
      <c r="H1454" s="27" t="s">
        <v>15700</v>
      </c>
      <c r="I1454" s="27">
        <v>41310</v>
      </c>
      <c r="J1454" s="27" t="s">
        <v>12714</v>
      </c>
      <c r="K1454" s="27" t="s">
        <v>12715</v>
      </c>
      <c r="L1454" s="27" t="s">
        <v>12716</v>
      </c>
      <c r="M1454" s="27" t="s">
        <v>12717</v>
      </c>
      <c r="N1454" s="27" t="s">
        <v>15701</v>
      </c>
      <c r="O1454" s="27" t="s">
        <v>15129</v>
      </c>
      <c r="P1454" s="27">
        <v>41310</v>
      </c>
      <c r="Q1454" s="41" t="s">
        <v>497</v>
      </c>
      <c r="R1454" s="27" t="s">
        <v>15702</v>
      </c>
      <c r="S1454" s="27" t="s">
        <v>12718</v>
      </c>
      <c r="T1454" s="41" t="s">
        <v>4383</v>
      </c>
      <c r="U1454" s="41" t="s">
        <v>15394</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8439</v>
      </c>
      <c r="H1455" s="27" t="s">
        <v>497</v>
      </c>
      <c r="I1455" s="27">
        <v>41324</v>
      </c>
      <c r="J1455" s="27" t="s">
        <v>12719</v>
      </c>
      <c r="K1455" s="27" t="s">
        <v>12720</v>
      </c>
      <c r="L1455" s="27" t="s">
        <v>8442</v>
      </c>
      <c r="M1455" s="27" t="s">
        <v>12721</v>
      </c>
      <c r="N1455" s="27" t="s">
        <v>497</v>
      </c>
      <c r="O1455" s="27" t="s">
        <v>497</v>
      </c>
      <c r="P1455" s="27" t="s">
        <v>497</v>
      </c>
      <c r="Q1455" s="41" t="s">
        <v>497</v>
      </c>
      <c r="R1455" s="27" t="s">
        <v>497</v>
      </c>
      <c r="S1455" s="27" t="s">
        <v>12722</v>
      </c>
      <c r="T1455" s="41" t="s">
        <v>15383</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8439</v>
      </c>
      <c r="H1456" s="27" t="s">
        <v>15882</v>
      </c>
      <c r="I1456" s="27">
        <v>41324</v>
      </c>
      <c r="J1456" s="27" t="s">
        <v>12723</v>
      </c>
      <c r="K1456" s="27" t="s">
        <v>12724</v>
      </c>
      <c r="L1456" s="27" t="s">
        <v>8442</v>
      </c>
      <c r="M1456" s="27" t="s">
        <v>12725</v>
      </c>
      <c r="N1456" s="27" t="s">
        <v>15883</v>
      </c>
      <c r="O1456" s="27" t="s">
        <v>15853</v>
      </c>
      <c r="P1456" s="27">
        <v>41333</v>
      </c>
      <c r="Q1456" s="41" t="s">
        <v>497</v>
      </c>
      <c r="R1456" s="27" t="s">
        <v>15884</v>
      </c>
      <c r="S1456" s="27" t="s">
        <v>12726</v>
      </c>
      <c r="T1456" s="41" t="s">
        <v>15383</v>
      </c>
      <c r="U1456" s="41" t="s">
        <v>15567</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8439</v>
      </c>
      <c r="H1457" s="27" t="s">
        <v>15957</v>
      </c>
      <c r="I1457" s="27">
        <v>41324</v>
      </c>
      <c r="J1457" s="27" t="s">
        <v>12727</v>
      </c>
      <c r="K1457" s="27" t="s">
        <v>12728</v>
      </c>
      <c r="L1457" s="27" t="s">
        <v>8442</v>
      </c>
      <c r="M1457" s="27" t="s">
        <v>12729</v>
      </c>
      <c r="N1457" s="27" t="s">
        <v>15958</v>
      </c>
      <c r="O1457" s="27" t="s">
        <v>15853</v>
      </c>
      <c r="P1457" s="27">
        <v>41332</v>
      </c>
      <c r="Q1457" s="41" t="s">
        <v>497</v>
      </c>
      <c r="R1457" s="27" t="s">
        <v>15959</v>
      </c>
      <c r="S1457" s="27" t="s">
        <v>12730</v>
      </c>
      <c r="T1457" s="41" t="s">
        <v>15383</v>
      </c>
      <c r="U1457" s="41" t="s">
        <v>15594</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8439</v>
      </c>
      <c r="H1458" s="27" t="s">
        <v>497</v>
      </c>
      <c r="I1458" s="27" t="s">
        <v>497</v>
      </c>
      <c r="J1458" s="27" t="s">
        <v>12731</v>
      </c>
      <c r="K1458" s="27" t="s">
        <v>12732</v>
      </c>
      <c r="L1458" s="27" t="s">
        <v>8442</v>
      </c>
      <c r="M1458" s="27" t="s">
        <v>12733</v>
      </c>
      <c r="N1458" s="27" t="s">
        <v>497</v>
      </c>
      <c r="O1458" s="27" t="s">
        <v>497</v>
      </c>
      <c r="P1458" s="27" t="s">
        <v>497</v>
      </c>
      <c r="Q1458" s="41" t="s">
        <v>16044</v>
      </c>
      <c r="R1458" s="27" t="s">
        <v>497</v>
      </c>
      <c r="S1458" s="27" t="s">
        <v>12734</v>
      </c>
      <c r="T1458" s="41" t="s">
        <v>15383</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8439</v>
      </c>
      <c r="H1459" s="27" t="s">
        <v>497</v>
      </c>
      <c r="I1459" s="27" t="s">
        <v>497</v>
      </c>
      <c r="J1459" s="27" t="s">
        <v>12735</v>
      </c>
      <c r="K1459" s="27" t="s">
        <v>12736</v>
      </c>
      <c r="L1459" s="27" t="s">
        <v>8442</v>
      </c>
      <c r="M1459" s="27" t="s">
        <v>12737</v>
      </c>
      <c r="N1459" s="27" t="s">
        <v>497</v>
      </c>
      <c r="O1459" s="27" t="s">
        <v>497</v>
      </c>
      <c r="P1459" s="27" t="s">
        <v>497</v>
      </c>
      <c r="Q1459" s="41" t="s">
        <v>16045</v>
      </c>
      <c r="R1459" s="27" t="s">
        <v>497</v>
      </c>
      <c r="S1459" s="27" t="s">
        <v>12738</v>
      </c>
      <c r="T1459" s="41" t="s">
        <v>15383</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8439</v>
      </c>
      <c r="H1460" s="27" t="s">
        <v>497</v>
      </c>
      <c r="I1460" s="27" t="s">
        <v>497</v>
      </c>
      <c r="J1460" s="27" t="s">
        <v>16046</v>
      </c>
      <c r="K1460" s="27" t="s">
        <v>12739</v>
      </c>
      <c r="L1460" s="27" t="s">
        <v>8442</v>
      </c>
      <c r="M1460" s="27" t="s">
        <v>12740</v>
      </c>
      <c r="N1460" s="27" t="s">
        <v>497</v>
      </c>
      <c r="O1460" s="27" t="s">
        <v>497</v>
      </c>
      <c r="P1460" s="27" t="s">
        <v>497</v>
      </c>
      <c r="Q1460" s="41" t="s">
        <v>16047</v>
      </c>
      <c r="R1460" s="27" t="s">
        <v>497</v>
      </c>
      <c r="S1460" s="27" t="s">
        <v>12741</v>
      </c>
      <c r="T1460" s="41" t="s">
        <v>15383</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8439</v>
      </c>
      <c r="H1461" s="27" t="s">
        <v>497</v>
      </c>
      <c r="I1461" s="27" t="s">
        <v>497</v>
      </c>
      <c r="J1461" s="27" t="s">
        <v>12742</v>
      </c>
      <c r="K1461" s="27" t="s">
        <v>12743</v>
      </c>
      <c r="L1461" s="27" t="s">
        <v>8442</v>
      </c>
      <c r="M1461" s="27" t="s">
        <v>12744</v>
      </c>
      <c r="N1461" s="27" t="s">
        <v>497</v>
      </c>
      <c r="O1461" s="27" t="s">
        <v>497</v>
      </c>
      <c r="P1461" s="27" t="s">
        <v>497</v>
      </c>
      <c r="Q1461" s="41" t="s">
        <v>16048</v>
      </c>
      <c r="R1461" s="27" t="s">
        <v>497</v>
      </c>
      <c r="S1461" s="27" t="s">
        <v>12745</v>
      </c>
      <c r="T1461" s="41" t="s">
        <v>15383</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8439</v>
      </c>
      <c r="H1462" s="27" t="s">
        <v>497</v>
      </c>
      <c r="I1462" s="27" t="s">
        <v>497</v>
      </c>
      <c r="J1462" s="27" t="s">
        <v>12746</v>
      </c>
      <c r="K1462" s="27" t="s">
        <v>12747</v>
      </c>
      <c r="L1462" s="27" t="s">
        <v>8442</v>
      </c>
      <c r="M1462" s="27" t="s">
        <v>12748</v>
      </c>
      <c r="N1462" s="27" t="s">
        <v>497</v>
      </c>
      <c r="O1462" s="27" t="s">
        <v>497</v>
      </c>
      <c r="P1462" s="27" t="s">
        <v>497</v>
      </c>
      <c r="Q1462" s="41" t="s">
        <v>16049</v>
      </c>
      <c r="R1462" s="27" t="s">
        <v>497</v>
      </c>
      <c r="S1462" s="27" t="s">
        <v>12749</v>
      </c>
      <c r="T1462" s="41" t="s">
        <v>15383</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8439</v>
      </c>
      <c r="H1463" s="27" t="s">
        <v>497</v>
      </c>
      <c r="I1463" s="27" t="s">
        <v>497</v>
      </c>
      <c r="J1463" s="27" t="s">
        <v>16050</v>
      </c>
      <c r="K1463" s="27" t="s">
        <v>12750</v>
      </c>
      <c r="L1463" s="27" t="s">
        <v>8442</v>
      </c>
      <c r="M1463" s="27" t="s">
        <v>12751</v>
      </c>
      <c r="N1463" s="27" t="s">
        <v>497</v>
      </c>
      <c r="O1463" s="27" t="s">
        <v>497</v>
      </c>
      <c r="P1463" s="27" t="s">
        <v>497</v>
      </c>
      <c r="Q1463" s="41" t="s">
        <v>16051</v>
      </c>
      <c r="R1463" s="27" t="s">
        <v>497</v>
      </c>
      <c r="S1463" s="27" t="s">
        <v>12752</v>
      </c>
      <c r="T1463" s="41" t="s">
        <v>15383</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8439</v>
      </c>
      <c r="H1464" s="27" t="s">
        <v>497</v>
      </c>
      <c r="I1464" s="27">
        <v>41337</v>
      </c>
      <c r="J1464" s="27" t="s">
        <v>12753</v>
      </c>
      <c r="K1464" s="27" t="s">
        <v>12754</v>
      </c>
      <c r="L1464" s="27" t="s">
        <v>8442</v>
      </c>
      <c r="M1464" s="27" t="s">
        <v>12751</v>
      </c>
      <c r="N1464" s="27" t="s">
        <v>497</v>
      </c>
      <c r="O1464" s="27" t="s">
        <v>497</v>
      </c>
      <c r="P1464" s="27" t="s">
        <v>497</v>
      </c>
      <c r="Q1464" s="41" t="s">
        <v>497</v>
      </c>
      <c r="R1464" s="27" t="s">
        <v>497</v>
      </c>
      <c r="S1464" s="27" t="s">
        <v>12755</v>
      </c>
      <c r="T1464" s="41" t="s">
        <v>15383</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12756</v>
      </c>
      <c r="K1465" s="27" t="s">
        <v>12757</v>
      </c>
      <c r="L1465" s="27" t="s">
        <v>4808</v>
      </c>
      <c r="M1465" s="27" t="s">
        <v>12758</v>
      </c>
      <c r="N1465" s="27" t="s">
        <v>497</v>
      </c>
      <c r="O1465" s="27" t="s">
        <v>497</v>
      </c>
      <c r="P1465" s="27" t="s">
        <v>497</v>
      </c>
      <c r="Q1465" s="41" t="s">
        <v>497</v>
      </c>
      <c r="R1465" s="27" t="s">
        <v>497</v>
      </c>
      <c r="S1465" s="27" t="s">
        <v>12759</v>
      </c>
      <c r="T1465" s="41" t="s">
        <v>15383</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12760</v>
      </c>
      <c r="H1466" s="27" t="s">
        <v>497</v>
      </c>
      <c r="I1466" s="27">
        <v>41313</v>
      </c>
      <c r="J1466" s="27" t="s">
        <v>12761</v>
      </c>
      <c r="K1466" s="27" t="s">
        <v>15797</v>
      </c>
      <c r="L1466" s="27" t="s">
        <v>12762</v>
      </c>
      <c r="M1466" s="27" t="s">
        <v>12763</v>
      </c>
      <c r="N1466" s="27" t="s">
        <v>497</v>
      </c>
      <c r="O1466" s="27" t="s">
        <v>497</v>
      </c>
      <c r="P1466" s="27" t="s">
        <v>497</v>
      </c>
      <c r="Q1466" s="41" t="s">
        <v>14673</v>
      </c>
      <c r="R1466" s="27" t="s">
        <v>497</v>
      </c>
      <c r="S1466" s="27" t="s">
        <v>12764</v>
      </c>
      <c r="T1466" s="41" t="s">
        <v>15383</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12765</v>
      </c>
      <c r="K1467" s="27" t="s">
        <v>12766</v>
      </c>
      <c r="L1467" s="27" t="s">
        <v>4957</v>
      </c>
      <c r="M1467" s="27" t="s">
        <v>12767</v>
      </c>
      <c r="N1467" s="27" t="s">
        <v>497</v>
      </c>
      <c r="O1467" s="27" t="s">
        <v>497</v>
      </c>
      <c r="P1467" s="27" t="s">
        <v>497</v>
      </c>
      <c r="Q1467" s="41" t="s">
        <v>15885</v>
      </c>
      <c r="R1467" s="27" t="s">
        <v>497</v>
      </c>
      <c r="S1467" s="27" t="s">
        <v>12768</v>
      </c>
      <c r="T1467" s="41" t="s">
        <v>15383</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14621</v>
      </c>
      <c r="G1468" s="27" t="s">
        <v>12769</v>
      </c>
      <c r="H1468" s="27" t="s">
        <v>497</v>
      </c>
      <c r="I1468" s="27" t="s">
        <v>497</v>
      </c>
      <c r="J1468" s="27" t="s">
        <v>12770</v>
      </c>
      <c r="K1468" s="27" t="s">
        <v>12771</v>
      </c>
      <c r="L1468" s="27" t="s">
        <v>12772</v>
      </c>
      <c r="M1468" s="27" t="s">
        <v>12773</v>
      </c>
      <c r="N1468" s="27" t="s">
        <v>497</v>
      </c>
      <c r="O1468" s="27" t="s">
        <v>497</v>
      </c>
      <c r="P1468" s="27" t="s">
        <v>497</v>
      </c>
      <c r="Q1468" s="41" t="s">
        <v>15832</v>
      </c>
      <c r="R1468" s="27" t="s">
        <v>497</v>
      </c>
      <c r="S1468" s="27" t="s">
        <v>12774</v>
      </c>
      <c r="T1468" s="41" t="s">
        <v>15383</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12775</v>
      </c>
      <c r="H1469" s="27" t="s">
        <v>497</v>
      </c>
      <c r="I1469" s="27" t="s">
        <v>497</v>
      </c>
      <c r="J1469" s="27" t="s">
        <v>12776</v>
      </c>
      <c r="K1469" s="27" t="s">
        <v>12777</v>
      </c>
      <c r="L1469" s="27" t="s">
        <v>12778</v>
      </c>
      <c r="M1469" s="27" t="s">
        <v>12779</v>
      </c>
      <c r="N1469" s="27" t="s">
        <v>497</v>
      </c>
      <c r="O1469" s="27" t="s">
        <v>497</v>
      </c>
      <c r="P1469" s="27" t="s">
        <v>497</v>
      </c>
      <c r="Q1469" s="41" t="s">
        <v>16229</v>
      </c>
      <c r="R1469" s="27" t="s">
        <v>497</v>
      </c>
      <c r="S1469" s="27" t="s">
        <v>12780</v>
      </c>
      <c r="T1469" s="41" t="s">
        <v>15383</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14621</v>
      </c>
      <c r="G1470" s="27" t="s">
        <v>12781</v>
      </c>
      <c r="H1470" s="27" t="s">
        <v>15798</v>
      </c>
      <c r="I1470" s="27">
        <v>41311</v>
      </c>
      <c r="J1470" s="27" t="s">
        <v>12782</v>
      </c>
      <c r="K1470" s="27" t="s">
        <v>12783</v>
      </c>
      <c r="L1470" s="27" t="s">
        <v>12784</v>
      </c>
      <c r="M1470" s="27" t="s">
        <v>12785</v>
      </c>
      <c r="N1470" s="27" t="s">
        <v>15799</v>
      </c>
      <c r="O1470" s="27" t="s">
        <v>15169</v>
      </c>
      <c r="P1470" s="27">
        <v>41312</v>
      </c>
      <c r="Q1470" s="41" t="s">
        <v>14674</v>
      </c>
      <c r="R1470" s="27" t="s">
        <v>15800</v>
      </c>
      <c r="S1470" s="27" t="s">
        <v>12786</v>
      </c>
      <c r="T1470" s="41" t="s">
        <v>15383</v>
      </c>
      <c r="U1470" s="41" t="s">
        <v>15475</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12787</v>
      </c>
      <c r="H1471" s="27" t="s">
        <v>497</v>
      </c>
      <c r="I1471" s="27" t="s">
        <v>497</v>
      </c>
      <c r="J1471" s="27" t="s">
        <v>12788</v>
      </c>
      <c r="K1471" s="27" t="s">
        <v>12789</v>
      </c>
      <c r="L1471" s="27" t="s">
        <v>12790</v>
      </c>
      <c r="M1471" s="27" t="s">
        <v>12791</v>
      </c>
      <c r="N1471" s="27" t="s">
        <v>497</v>
      </c>
      <c r="O1471" s="27" t="s">
        <v>497</v>
      </c>
      <c r="P1471" s="27" t="s">
        <v>497</v>
      </c>
      <c r="Q1471" s="41" t="s">
        <v>14675</v>
      </c>
      <c r="R1471" s="27" t="s">
        <v>497</v>
      </c>
      <c r="S1471" s="27" t="s">
        <v>12792</v>
      </c>
      <c r="T1471" s="41" t="s">
        <v>15383</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12793</v>
      </c>
      <c r="K1472" s="27" t="s">
        <v>12794</v>
      </c>
      <c r="L1472" s="27" t="s">
        <v>4914</v>
      </c>
      <c r="M1472" s="27" t="s">
        <v>12795</v>
      </c>
      <c r="N1472" s="27" t="s">
        <v>497</v>
      </c>
      <c r="O1472" s="27" t="s">
        <v>497</v>
      </c>
      <c r="P1472" s="27" t="s">
        <v>497</v>
      </c>
      <c r="Q1472" s="41" t="s">
        <v>14676</v>
      </c>
      <c r="R1472" s="27" t="s">
        <v>497</v>
      </c>
      <c r="S1472" s="27" t="s">
        <v>12796</v>
      </c>
      <c r="T1472" s="41" t="s">
        <v>15383</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12797</v>
      </c>
      <c r="K1473" s="27" t="s">
        <v>12798</v>
      </c>
      <c r="L1473" s="27" t="s">
        <v>4912</v>
      </c>
      <c r="M1473" s="27" t="s">
        <v>12799</v>
      </c>
      <c r="N1473" s="27" t="s">
        <v>497</v>
      </c>
      <c r="O1473" s="27" t="s">
        <v>497</v>
      </c>
      <c r="P1473" s="27" t="s">
        <v>497</v>
      </c>
      <c r="Q1473" s="41" t="s">
        <v>497</v>
      </c>
      <c r="R1473" s="27" t="s">
        <v>497</v>
      </c>
      <c r="S1473" s="27" t="s">
        <v>12800</v>
      </c>
      <c r="T1473" s="41" t="s">
        <v>15383</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14621</v>
      </c>
      <c r="G1474" s="27" t="s">
        <v>12801</v>
      </c>
      <c r="H1474" s="27" t="s">
        <v>15131</v>
      </c>
      <c r="I1474" s="27">
        <v>41302</v>
      </c>
      <c r="J1474" s="27" t="s">
        <v>12802</v>
      </c>
      <c r="K1474" s="27" t="s">
        <v>12803</v>
      </c>
      <c r="L1474" s="27" t="s">
        <v>12804</v>
      </c>
      <c r="M1474" s="27" t="s">
        <v>12805</v>
      </c>
      <c r="N1474" s="27" t="s">
        <v>15132</v>
      </c>
      <c r="O1474" s="27" t="s">
        <v>15126</v>
      </c>
      <c r="P1474" s="27">
        <v>41302</v>
      </c>
      <c r="Q1474" s="41" t="s">
        <v>497</v>
      </c>
      <c r="R1474" s="27" t="s">
        <v>15133</v>
      </c>
      <c r="S1474" s="27" t="s">
        <v>12806</v>
      </c>
      <c r="T1474" s="41" t="s">
        <v>15383</v>
      </c>
      <c r="U1474" s="41" t="s">
        <v>15475</v>
      </c>
      <c r="V1474" s="3">
        <v>22</v>
      </c>
      <c r="W1474">
        <v>44</v>
      </c>
      <c r="X1474">
        <v>32</v>
      </c>
      <c r="Y1474">
        <v>46</v>
      </c>
      <c r="Z1474">
        <v>22</v>
      </c>
      <c r="AA1474">
        <v>30</v>
      </c>
    </row>
    <row r="1475" spans="1:27" ht="18" customHeight="1">
      <c r="A1475" s="27">
        <v>5120</v>
      </c>
      <c r="B1475" s="27">
        <v>5120</v>
      </c>
      <c r="C1475" s="3">
        <v>41249</v>
      </c>
      <c r="D1475" s="3">
        <v>41310</v>
      </c>
      <c r="E1475" s="27" t="s">
        <v>1431</v>
      </c>
      <c r="F1475" s="27" t="s">
        <v>14621</v>
      </c>
      <c r="G1475" s="27" t="s">
        <v>12807</v>
      </c>
      <c r="H1475" s="27" t="s">
        <v>15960</v>
      </c>
      <c r="I1475" s="27">
        <v>41331</v>
      </c>
      <c r="J1475" s="27" t="s">
        <v>12808</v>
      </c>
      <c r="K1475" s="27" t="s">
        <v>15316</v>
      </c>
      <c r="L1475" s="27" t="s">
        <v>12809</v>
      </c>
      <c r="M1475" s="27" t="s">
        <v>12810</v>
      </c>
      <c r="N1475" s="27" t="s">
        <v>15961</v>
      </c>
      <c r="O1475" s="27" t="s">
        <v>13980</v>
      </c>
      <c r="P1475" s="27">
        <v>41332</v>
      </c>
      <c r="Q1475" s="41" t="s">
        <v>15317</v>
      </c>
      <c r="R1475" s="27" t="s">
        <v>15962</v>
      </c>
      <c r="S1475" s="27" t="s">
        <v>12811</v>
      </c>
      <c r="T1475" s="41" t="s">
        <v>15383</v>
      </c>
      <c r="U1475" s="41" t="s">
        <v>15402</v>
      </c>
      <c r="V1475" s="3">
        <v>21</v>
      </c>
      <c r="W1475">
        <v>41</v>
      </c>
      <c r="X1475">
        <v>44</v>
      </c>
      <c r="Y1475">
        <v>45</v>
      </c>
      <c r="Z1475">
        <v>15</v>
      </c>
      <c r="AA1475">
        <v>25</v>
      </c>
    </row>
    <row r="1476" spans="1:27" ht="18" customHeight="1">
      <c r="A1476" s="27">
        <v>5119</v>
      </c>
      <c r="B1476" s="27">
        <v>5119</v>
      </c>
      <c r="C1476" s="3">
        <v>41249</v>
      </c>
      <c r="D1476" s="3">
        <v>41294</v>
      </c>
      <c r="E1476" s="27" t="s">
        <v>1431</v>
      </c>
      <c r="F1476" s="27" t="s">
        <v>14621</v>
      </c>
      <c r="G1476" s="27" t="s">
        <v>12807</v>
      </c>
      <c r="H1476" s="27" t="s">
        <v>15134</v>
      </c>
      <c r="I1476" s="27">
        <v>41302</v>
      </c>
      <c r="J1476" s="27" t="s">
        <v>12812</v>
      </c>
      <c r="K1476" s="27" t="s">
        <v>12813</v>
      </c>
      <c r="L1476" s="27" t="s">
        <v>12809</v>
      </c>
      <c r="M1476" s="27" t="s">
        <v>12814</v>
      </c>
      <c r="N1476" s="27" t="s">
        <v>15181</v>
      </c>
      <c r="O1476" s="27" t="s">
        <v>12472</v>
      </c>
      <c r="P1476" s="27">
        <v>41303</v>
      </c>
      <c r="Q1476" s="41" t="s">
        <v>497</v>
      </c>
      <c r="R1476" s="27" t="s">
        <v>15135</v>
      </c>
      <c r="S1476" s="27" t="s">
        <v>12815</v>
      </c>
      <c r="T1476" s="41" t="s">
        <v>15383</v>
      </c>
      <c r="U1476" s="41" t="s">
        <v>15475</v>
      </c>
      <c r="V1476" s="3">
        <v>21</v>
      </c>
      <c r="W1476">
        <v>41</v>
      </c>
      <c r="X1476">
        <v>51</v>
      </c>
      <c r="Y1476">
        <v>45</v>
      </c>
      <c r="Z1476">
        <v>15</v>
      </c>
      <c r="AA1476">
        <v>23</v>
      </c>
    </row>
    <row r="1477" spans="1:27" ht="18" customHeight="1">
      <c r="A1477" s="27">
        <v>5118</v>
      </c>
      <c r="B1477" s="27">
        <v>5118</v>
      </c>
      <c r="C1477" s="3">
        <v>41249</v>
      </c>
      <c r="D1477" s="3">
        <v>41294</v>
      </c>
      <c r="E1477" s="27" t="s">
        <v>1431</v>
      </c>
      <c r="F1477" s="27" t="s">
        <v>14621</v>
      </c>
      <c r="G1477" s="27" t="s">
        <v>12807</v>
      </c>
      <c r="H1477" s="27" t="s">
        <v>14677</v>
      </c>
      <c r="I1477" s="27">
        <v>41291</v>
      </c>
      <c r="J1477" s="27" t="s">
        <v>12816</v>
      </c>
      <c r="K1477" s="27" t="s">
        <v>12817</v>
      </c>
      <c r="L1477" s="27" t="s">
        <v>12809</v>
      </c>
      <c r="M1477" s="27" t="s">
        <v>12818</v>
      </c>
      <c r="N1477" s="27" t="s">
        <v>14678</v>
      </c>
      <c r="O1477" s="27" t="s">
        <v>12506</v>
      </c>
      <c r="P1477" s="27">
        <v>41291</v>
      </c>
      <c r="Q1477" s="41" t="s">
        <v>497</v>
      </c>
      <c r="R1477" s="27" t="s">
        <v>14679</v>
      </c>
      <c r="S1477" s="27" t="s">
        <v>12819</v>
      </c>
      <c r="T1477" s="41" t="s">
        <v>4383</v>
      </c>
      <c r="U1477" s="41" t="s">
        <v>15457</v>
      </c>
      <c r="V1477" s="3">
        <v>21</v>
      </c>
      <c r="W1477">
        <v>42</v>
      </c>
      <c r="X1477">
        <v>3</v>
      </c>
      <c r="Y1477">
        <v>45</v>
      </c>
      <c r="Z1477">
        <v>15</v>
      </c>
      <c r="AA1477">
        <v>38</v>
      </c>
    </row>
    <row r="1478" spans="1:27" ht="18" customHeight="1">
      <c r="A1478" s="27">
        <v>5117</v>
      </c>
      <c r="B1478" s="27">
        <v>5117</v>
      </c>
      <c r="C1478" s="3">
        <v>41249</v>
      </c>
      <c r="D1478" s="3">
        <v>41294</v>
      </c>
      <c r="E1478" s="27" t="s">
        <v>1431</v>
      </c>
      <c r="F1478" s="27" t="s">
        <v>14621</v>
      </c>
      <c r="G1478" s="27" t="s">
        <v>12807</v>
      </c>
      <c r="H1478" s="27" t="s">
        <v>14680</v>
      </c>
      <c r="I1478" s="27">
        <v>41291</v>
      </c>
      <c r="J1478" s="27" t="s">
        <v>12820</v>
      </c>
      <c r="K1478" s="27" t="s">
        <v>12821</v>
      </c>
      <c r="L1478" s="27" t="s">
        <v>12809</v>
      </c>
      <c r="M1478" s="27" t="s">
        <v>12822</v>
      </c>
      <c r="N1478" s="27" t="s">
        <v>14681</v>
      </c>
      <c r="O1478" s="27" t="s">
        <v>12472</v>
      </c>
      <c r="P1478" s="27">
        <v>41295</v>
      </c>
      <c r="Q1478" s="41" t="s">
        <v>497</v>
      </c>
      <c r="R1478" s="27" t="s">
        <v>14682</v>
      </c>
      <c r="S1478" s="27" t="s">
        <v>12823</v>
      </c>
      <c r="T1478" s="41" t="s">
        <v>15383</v>
      </c>
      <c r="U1478" s="41" t="s">
        <v>15475</v>
      </c>
      <c r="V1478" s="3">
        <v>21</v>
      </c>
      <c r="W1478">
        <v>41</v>
      </c>
      <c r="X1478">
        <v>82</v>
      </c>
      <c r="Y1478">
        <v>45</v>
      </c>
      <c r="Z1478">
        <v>15</v>
      </c>
      <c r="AA1478">
        <v>7</v>
      </c>
    </row>
    <row r="1479" spans="1:27" ht="18" customHeight="1">
      <c r="A1479" s="27">
        <v>5116</v>
      </c>
      <c r="B1479" s="27">
        <v>5116</v>
      </c>
      <c r="C1479" s="3">
        <v>41249</v>
      </c>
      <c r="D1479" s="3">
        <v>41294</v>
      </c>
      <c r="E1479" s="27" t="s">
        <v>1431</v>
      </c>
      <c r="F1479" s="27" t="s">
        <v>14621</v>
      </c>
      <c r="G1479" s="27" t="s">
        <v>12807</v>
      </c>
      <c r="H1479" s="27" t="s">
        <v>14698</v>
      </c>
      <c r="I1479" s="27">
        <v>41296</v>
      </c>
      <c r="J1479" s="27" t="s">
        <v>12824</v>
      </c>
      <c r="K1479" s="27" t="s">
        <v>12825</v>
      </c>
      <c r="L1479" s="27" t="s">
        <v>12809</v>
      </c>
      <c r="M1479" s="27" t="s">
        <v>12826</v>
      </c>
      <c r="N1479" s="27" t="s">
        <v>14699</v>
      </c>
      <c r="O1479" s="27" t="s">
        <v>12506</v>
      </c>
      <c r="P1479" s="27">
        <v>41297</v>
      </c>
      <c r="Q1479" s="41" t="s">
        <v>497</v>
      </c>
      <c r="R1479" s="27" t="s">
        <v>14700</v>
      </c>
      <c r="S1479" s="27" t="s">
        <v>12827</v>
      </c>
      <c r="T1479" s="41" t="s">
        <v>15383</v>
      </c>
      <c r="U1479" s="41" t="s">
        <v>15594</v>
      </c>
      <c r="V1479" s="3">
        <v>21</v>
      </c>
      <c r="W1479">
        <v>41</v>
      </c>
      <c r="X1479">
        <v>85</v>
      </c>
      <c r="Y1479">
        <v>45</v>
      </c>
      <c r="Z1479">
        <v>15</v>
      </c>
      <c r="AA1479">
        <v>18</v>
      </c>
    </row>
    <row r="1480" spans="1:27" ht="18" customHeight="1">
      <c r="A1480" s="27">
        <v>5114</v>
      </c>
      <c r="B1480" s="27">
        <v>5114</v>
      </c>
      <c r="C1480" s="3">
        <v>41249</v>
      </c>
      <c r="D1480" s="3">
        <v>41294</v>
      </c>
      <c r="E1480" s="27" t="s">
        <v>1431</v>
      </c>
      <c r="F1480" s="27" t="s">
        <v>14621</v>
      </c>
      <c r="G1480" s="27" t="s">
        <v>12807</v>
      </c>
      <c r="H1480" s="27" t="s">
        <v>14683</v>
      </c>
      <c r="I1480" s="27">
        <v>41292</v>
      </c>
      <c r="J1480" s="27" t="s">
        <v>12828</v>
      </c>
      <c r="K1480" s="27" t="s">
        <v>12829</v>
      </c>
      <c r="L1480" s="27" t="s">
        <v>12809</v>
      </c>
      <c r="M1480" s="27" t="s">
        <v>12830</v>
      </c>
      <c r="N1480" s="27" t="s">
        <v>14684</v>
      </c>
      <c r="O1480" s="27" t="s">
        <v>12506</v>
      </c>
      <c r="P1480" s="27">
        <v>41295</v>
      </c>
      <c r="Q1480" s="41" t="s">
        <v>497</v>
      </c>
      <c r="R1480" s="27" t="s">
        <v>14685</v>
      </c>
      <c r="S1480" s="27" t="s">
        <v>12831</v>
      </c>
      <c r="T1480" s="41" t="s">
        <v>15383</v>
      </c>
      <c r="U1480" s="41" t="s">
        <v>15475</v>
      </c>
      <c r="V1480" s="3">
        <v>21</v>
      </c>
      <c r="W1480">
        <v>42</v>
      </c>
      <c r="X1480">
        <v>51</v>
      </c>
      <c r="Y1480">
        <v>45</v>
      </c>
      <c r="Z1480">
        <v>16</v>
      </c>
      <c r="AA1480">
        <v>11</v>
      </c>
    </row>
    <row r="1481" spans="1:27" ht="18" customHeight="1">
      <c r="A1481" s="27">
        <v>5113</v>
      </c>
      <c r="B1481" s="27">
        <v>5113</v>
      </c>
      <c r="C1481" s="3">
        <v>41249</v>
      </c>
      <c r="D1481" s="3">
        <v>41294</v>
      </c>
      <c r="E1481" s="27" t="s">
        <v>1431</v>
      </c>
      <c r="F1481" s="27" t="s">
        <v>14621</v>
      </c>
      <c r="G1481" s="27" t="s">
        <v>12807</v>
      </c>
      <c r="H1481" s="27" t="s">
        <v>14701</v>
      </c>
      <c r="I1481" s="27">
        <v>41295</v>
      </c>
      <c r="J1481" s="27" t="s">
        <v>12832</v>
      </c>
      <c r="K1481" s="27" t="s">
        <v>12833</v>
      </c>
      <c r="L1481" s="27" t="s">
        <v>12809</v>
      </c>
      <c r="M1481" s="27" t="s">
        <v>12834</v>
      </c>
      <c r="N1481" s="27" t="s">
        <v>14702</v>
      </c>
      <c r="O1481" s="27" t="s">
        <v>12506</v>
      </c>
      <c r="P1481" s="27">
        <v>41296</v>
      </c>
      <c r="Q1481" s="41" t="s">
        <v>497</v>
      </c>
      <c r="R1481" s="27" t="s">
        <v>14703</v>
      </c>
      <c r="S1481" s="27" t="s">
        <v>12835</v>
      </c>
      <c r="T1481" s="41" t="s">
        <v>15383</v>
      </c>
      <c r="U1481" s="41" t="s">
        <v>15518</v>
      </c>
      <c r="V1481" s="3">
        <v>21</v>
      </c>
      <c r="W1481">
        <v>40</v>
      </c>
      <c r="X1481">
        <v>95</v>
      </c>
      <c r="Y1481">
        <v>45</v>
      </c>
      <c r="Z1481">
        <v>15</v>
      </c>
      <c r="AA1481">
        <v>38</v>
      </c>
    </row>
    <row r="1482" spans="1:27" ht="18" customHeight="1">
      <c r="A1482" s="27">
        <v>5112</v>
      </c>
      <c r="B1482" s="27">
        <v>5112</v>
      </c>
      <c r="C1482" s="3">
        <v>41249</v>
      </c>
      <c r="D1482" s="3">
        <v>41294</v>
      </c>
      <c r="E1482" s="27" t="s">
        <v>1431</v>
      </c>
      <c r="F1482" s="27" t="s">
        <v>14621</v>
      </c>
      <c r="G1482" s="27" t="s">
        <v>12807</v>
      </c>
      <c r="H1482" s="27" t="s">
        <v>15110</v>
      </c>
      <c r="I1482" s="27">
        <v>41299</v>
      </c>
      <c r="J1482" s="27" t="s">
        <v>12836</v>
      </c>
      <c r="K1482" s="27" t="s">
        <v>12837</v>
      </c>
      <c r="L1482" s="27" t="s">
        <v>12809</v>
      </c>
      <c r="M1482" s="27" t="s">
        <v>12838</v>
      </c>
      <c r="N1482" s="27" t="s">
        <v>15136</v>
      </c>
      <c r="O1482" s="27" t="s">
        <v>12472</v>
      </c>
      <c r="P1482" s="27">
        <v>41302</v>
      </c>
      <c r="Q1482" s="41" t="s">
        <v>497</v>
      </c>
      <c r="R1482" s="27" t="s">
        <v>15111</v>
      </c>
      <c r="S1482" s="27" t="s">
        <v>12839</v>
      </c>
      <c r="T1482" s="41" t="s">
        <v>4383</v>
      </c>
      <c r="U1482" s="41" t="s">
        <v>15457</v>
      </c>
      <c r="V1482" s="3">
        <v>21</v>
      </c>
      <c r="W1482">
        <v>42</v>
      </c>
      <c r="X1482">
        <v>1</v>
      </c>
      <c r="Y1482">
        <v>45</v>
      </c>
      <c r="Z1482">
        <v>14</v>
      </c>
      <c r="AA1482">
        <v>28</v>
      </c>
    </row>
    <row r="1483" spans="1:27" ht="18" customHeight="1">
      <c r="A1483" s="27">
        <v>5111</v>
      </c>
      <c r="B1483" s="27">
        <v>5111</v>
      </c>
      <c r="C1483" s="3">
        <v>41249</v>
      </c>
      <c r="D1483" s="3">
        <v>41294</v>
      </c>
      <c r="E1483" s="27" t="s">
        <v>1431</v>
      </c>
      <c r="F1483" s="27" t="s">
        <v>14621</v>
      </c>
      <c r="G1483" s="27" t="s">
        <v>12807</v>
      </c>
      <c r="H1483" s="27" t="s">
        <v>14704</v>
      </c>
      <c r="I1483" s="27">
        <v>41295</v>
      </c>
      <c r="J1483" s="27" t="s">
        <v>12840</v>
      </c>
      <c r="K1483" s="27" t="s">
        <v>12841</v>
      </c>
      <c r="L1483" s="27" t="s">
        <v>12809</v>
      </c>
      <c r="M1483" s="27" t="s">
        <v>12842</v>
      </c>
      <c r="N1483" s="27" t="s">
        <v>14705</v>
      </c>
      <c r="O1483" s="27" t="s">
        <v>12506</v>
      </c>
      <c r="P1483" s="27">
        <v>41296</v>
      </c>
      <c r="Q1483" s="41" t="s">
        <v>497</v>
      </c>
      <c r="R1483" s="27" t="s">
        <v>14706</v>
      </c>
      <c r="S1483" s="27" t="s">
        <v>12843</v>
      </c>
      <c r="T1483" s="41" t="s">
        <v>15383</v>
      </c>
      <c r="U1483" s="41" t="s">
        <v>15638</v>
      </c>
      <c r="V1483" s="3">
        <v>21</v>
      </c>
      <c r="W1483">
        <v>41</v>
      </c>
      <c r="X1483">
        <v>20</v>
      </c>
      <c r="Y1483">
        <v>45</v>
      </c>
      <c r="Z1483">
        <v>15</v>
      </c>
      <c r="AA1483">
        <v>6</v>
      </c>
    </row>
    <row r="1484" spans="1:27" ht="18" customHeight="1">
      <c r="A1484" s="27">
        <v>5110</v>
      </c>
      <c r="B1484" s="27">
        <v>5110</v>
      </c>
      <c r="C1484" s="3">
        <v>41249</v>
      </c>
      <c r="D1484" s="3">
        <v>41294</v>
      </c>
      <c r="E1484" s="27" t="s">
        <v>1431</v>
      </c>
      <c r="F1484" s="27" t="s">
        <v>14621</v>
      </c>
      <c r="G1484" s="27" t="s">
        <v>12807</v>
      </c>
      <c r="H1484" s="27" t="s">
        <v>15182</v>
      </c>
      <c r="I1484" s="27">
        <v>41303</v>
      </c>
      <c r="J1484" s="27" t="s">
        <v>12844</v>
      </c>
      <c r="K1484" s="27" t="s">
        <v>12845</v>
      </c>
      <c r="L1484" s="27" t="s">
        <v>12809</v>
      </c>
      <c r="M1484" s="27" t="s">
        <v>12846</v>
      </c>
      <c r="N1484" s="27" t="s">
        <v>15183</v>
      </c>
      <c r="O1484" s="27" t="s">
        <v>12506</v>
      </c>
      <c r="P1484" s="27">
        <v>41304</v>
      </c>
      <c r="Q1484" s="41" t="s">
        <v>497</v>
      </c>
      <c r="R1484" s="27" t="s">
        <v>15184</v>
      </c>
      <c r="S1484" s="27" t="s">
        <v>12847</v>
      </c>
      <c r="T1484" s="41" t="s">
        <v>15383</v>
      </c>
      <c r="U1484" s="41" t="s">
        <v>15475</v>
      </c>
      <c r="V1484" s="3">
        <v>21</v>
      </c>
      <c r="W1484">
        <v>41</v>
      </c>
      <c r="X1484">
        <v>60</v>
      </c>
      <c r="Y1484">
        <v>45</v>
      </c>
      <c r="Z1484">
        <v>14</v>
      </c>
      <c r="AA1484">
        <v>67</v>
      </c>
    </row>
    <row r="1485" spans="1:27" ht="18" customHeight="1">
      <c r="A1485" s="27">
        <v>5109</v>
      </c>
      <c r="B1485" s="27">
        <v>5109</v>
      </c>
      <c r="C1485" s="3">
        <v>41249</v>
      </c>
      <c r="D1485" s="3">
        <v>41294</v>
      </c>
      <c r="E1485" s="27" t="s">
        <v>1431</v>
      </c>
      <c r="F1485" s="27" t="s">
        <v>14621</v>
      </c>
      <c r="G1485" s="27" t="s">
        <v>12807</v>
      </c>
      <c r="H1485" s="27" t="s">
        <v>14707</v>
      </c>
      <c r="I1485" s="27">
        <v>41296</v>
      </c>
      <c r="J1485" s="27" t="s">
        <v>12848</v>
      </c>
      <c r="K1485" s="27" t="s">
        <v>12849</v>
      </c>
      <c r="L1485" s="27" t="s">
        <v>12809</v>
      </c>
      <c r="M1485" s="27" t="s">
        <v>12850</v>
      </c>
      <c r="N1485" s="27" t="s">
        <v>15085</v>
      </c>
      <c r="O1485" s="27" t="s">
        <v>12506</v>
      </c>
      <c r="P1485" s="27">
        <v>41297</v>
      </c>
      <c r="Q1485" s="41" t="s">
        <v>497</v>
      </c>
      <c r="R1485" s="27" t="s">
        <v>14708</v>
      </c>
      <c r="S1485" s="27" t="s">
        <v>12851</v>
      </c>
      <c r="T1485" s="41" t="s">
        <v>4383</v>
      </c>
      <c r="U1485" s="41" t="s">
        <v>15703</v>
      </c>
      <c r="V1485" s="3">
        <v>21</v>
      </c>
      <c r="W1485">
        <v>42</v>
      </c>
      <c r="X1485">
        <v>63</v>
      </c>
      <c r="Y1485">
        <v>45</v>
      </c>
      <c r="Z1485">
        <v>14</v>
      </c>
      <c r="AA1485">
        <v>42</v>
      </c>
    </row>
    <row r="1486" spans="1:27" ht="18" customHeight="1">
      <c r="A1486" s="27">
        <v>5115</v>
      </c>
      <c r="B1486" s="27">
        <v>5115</v>
      </c>
      <c r="C1486" s="3">
        <v>41249</v>
      </c>
      <c r="D1486" s="3">
        <v>41294</v>
      </c>
      <c r="E1486" s="27" t="s">
        <v>1431</v>
      </c>
      <c r="F1486" s="27" t="s">
        <v>14621</v>
      </c>
      <c r="G1486" s="27" t="s">
        <v>12807</v>
      </c>
      <c r="H1486" s="27" t="s">
        <v>15185</v>
      </c>
      <c r="I1486" s="27">
        <v>41304</v>
      </c>
      <c r="J1486" s="27" t="s">
        <v>12852</v>
      </c>
      <c r="K1486" s="27" t="s">
        <v>12853</v>
      </c>
      <c r="L1486" s="27" t="s">
        <v>12809</v>
      </c>
      <c r="M1486" s="27" t="s">
        <v>12854</v>
      </c>
      <c r="N1486" s="27" t="s">
        <v>15186</v>
      </c>
      <c r="O1486" s="27" t="s">
        <v>12506</v>
      </c>
      <c r="P1486" s="27">
        <v>41304</v>
      </c>
      <c r="Q1486" s="41" t="s">
        <v>497</v>
      </c>
      <c r="R1486" s="27" t="s">
        <v>15187</v>
      </c>
      <c r="S1486" s="27" t="s">
        <v>12855</v>
      </c>
      <c r="T1486" s="41" t="s">
        <v>15383</v>
      </c>
      <c r="U1486" s="41" t="s">
        <v>15493</v>
      </c>
      <c r="V1486" s="3">
        <v>21</v>
      </c>
      <c r="W1486">
        <v>41</v>
      </c>
      <c r="X1486">
        <v>46</v>
      </c>
      <c r="Y1486">
        <v>45</v>
      </c>
      <c r="Z1486">
        <v>15</v>
      </c>
      <c r="AA1486">
        <v>20</v>
      </c>
    </row>
    <row r="1487" spans="1:27" ht="18" customHeight="1">
      <c r="A1487" s="27" t="s">
        <v>15137</v>
      </c>
      <c r="B1487" s="27">
        <v>5108</v>
      </c>
      <c r="C1487" s="3">
        <v>41249</v>
      </c>
      <c r="D1487" s="3">
        <v>41294</v>
      </c>
      <c r="E1487" s="27" t="s">
        <v>1440</v>
      </c>
      <c r="F1487" s="27" t="s">
        <v>14621</v>
      </c>
      <c r="G1487" s="27" t="s">
        <v>12807</v>
      </c>
      <c r="H1487" s="27" t="s">
        <v>497</v>
      </c>
      <c r="I1487" s="27" t="s">
        <v>497</v>
      </c>
      <c r="J1487" s="27" t="s">
        <v>12856</v>
      </c>
      <c r="K1487" s="27" t="s">
        <v>12857</v>
      </c>
      <c r="L1487" s="27" t="s">
        <v>12809</v>
      </c>
      <c r="M1487" s="27" t="s">
        <v>12858</v>
      </c>
      <c r="N1487" s="27" t="s">
        <v>497</v>
      </c>
      <c r="O1487" s="27" t="s">
        <v>497</v>
      </c>
      <c r="P1487" s="27" t="s">
        <v>497</v>
      </c>
      <c r="Q1487" s="41" t="s">
        <v>15138</v>
      </c>
      <c r="R1487" s="27" t="s">
        <v>497</v>
      </c>
      <c r="S1487" s="27" t="s">
        <v>12859</v>
      </c>
      <c r="T1487" s="41" t="s">
        <v>15383</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14621</v>
      </c>
      <c r="G1488" s="27" t="s">
        <v>12807</v>
      </c>
      <c r="H1488" s="27" t="s">
        <v>14686</v>
      </c>
      <c r="I1488" s="27">
        <v>41292</v>
      </c>
      <c r="J1488" s="27" t="s">
        <v>12860</v>
      </c>
      <c r="K1488" s="27" t="s">
        <v>12861</v>
      </c>
      <c r="L1488" s="27" t="s">
        <v>12809</v>
      </c>
      <c r="M1488" s="27" t="s">
        <v>12862</v>
      </c>
      <c r="N1488" s="27" t="s">
        <v>14687</v>
      </c>
      <c r="O1488" s="27" t="s">
        <v>12472</v>
      </c>
      <c r="P1488" s="27">
        <v>41295</v>
      </c>
      <c r="Q1488" s="41" t="s">
        <v>497</v>
      </c>
      <c r="R1488" s="27" t="s">
        <v>14688</v>
      </c>
      <c r="S1488" s="27" t="s">
        <v>12863</v>
      </c>
      <c r="T1488" s="41" t="s">
        <v>15383</v>
      </c>
      <c r="U1488" s="41" t="s">
        <v>15475</v>
      </c>
      <c r="V1488" s="3">
        <v>21</v>
      </c>
      <c r="W1488">
        <v>43</v>
      </c>
      <c r="X1488">
        <v>32</v>
      </c>
      <c r="Y1488">
        <v>45</v>
      </c>
      <c r="Z1488">
        <v>15</v>
      </c>
      <c r="AA1488">
        <v>42</v>
      </c>
    </row>
    <row r="1489" spans="1:27" ht="18" customHeight="1">
      <c r="A1489" s="27">
        <v>5106</v>
      </c>
      <c r="B1489" s="27">
        <v>5106</v>
      </c>
      <c r="C1489" s="3">
        <v>41249</v>
      </c>
      <c r="D1489" s="3">
        <v>41294</v>
      </c>
      <c r="E1489" s="27" t="s">
        <v>1431</v>
      </c>
      <c r="F1489" s="27" t="s">
        <v>14621</v>
      </c>
      <c r="G1489" s="27" t="s">
        <v>12807</v>
      </c>
      <c r="H1489" s="27" t="s">
        <v>15139</v>
      </c>
      <c r="I1489" s="27">
        <v>41300</v>
      </c>
      <c r="J1489" s="27" t="s">
        <v>12864</v>
      </c>
      <c r="K1489" s="27" t="s">
        <v>12865</v>
      </c>
      <c r="L1489" s="27" t="s">
        <v>12809</v>
      </c>
      <c r="M1489" s="27" t="s">
        <v>12866</v>
      </c>
      <c r="N1489" s="27" t="s">
        <v>15140</v>
      </c>
      <c r="O1489" s="27" t="s">
        <v>12506</v>
      </c>
      <c r="P1489" s="27">
        <v>41302</v>
      </c>
      <c r="Q1489" s="41" t="s">
        <v>497</v>
      </c>
      <c r="R1489" s="27" t="s">
        <v>15141</v>
      </c>
      <c r="S1489" s="27" t="s">
        <v>12867</v>
      </c>
      <c r="T1489" s="41" t="s">
        <v>4383</v>
      </c>
      <c r="U1489" s="41" t="s">
        <v>15394</v>
      </c>
      <c r="V1489" s="3">
        <v>21</v>
      </c>
      <c r="W1489">
        <v>38</v>
      </c>
      <c r="X1489">
        <v>23</v>
      </c>
      <c r="Y1489">
        <v>45</v>
      </c>
      <c r="Z1489">
        <v>21</v>
      </c>
      <c r="AA1489">
        <v>45</v>
      </c>
    </row>
    <row r="1490" spans="1:27" ht="18" customHeight="1">
      <c r="A1490" s="27">
        <v>5105</v>
      </c>
      <c r="B1490" s="27">
        <v>5105</v>
      </c>
      <c r="C1490" s="3">
        <v>41249</v>
      </c>
      <c r="D1490" s="3">
        <v>41294</v>
      </c>
      <c r="E1490" s="27" t="s">
        <v>1431</v>
      </c>
      <c r="F1490" s="27" t="s">
        <v>14621</v>
      </c>
      <c r="G1490" s="27" t="s">
        <v>12807</v>
      </c>
      <c r="H1490" s="27" t="s">
        <v>15086</v>
      </c>
      <c r="I1490" s="27">
        <v>41296</v>
      </c>
      <c r="J1490" s="27" t="s">
        <v>12868</v>
      </c>
      <c r="K1490" s="27" t="s">
        <v>12869</v>
      </c>
      <c r="L1490" s="27" t="s">
        <v>12809</v>
      </c>
      <c r="M1490" s="27" t="s">
        <v>13792</v>
      </c>
      <c r="N1490" s="27" t="s">
        <v>15087</v>
      </c>
      <c r="O1490" s="27" t="s">
        <v>12506</v>
      </c>
      <c r="P1490" s="27">
        <v>41298</v>
      </c>
      <c r="Q1490" s="41" t="s">
        <v>497</v>
      </c>
      <c r="R1490" s="27" t="s">
        <v>15088</v>
      </c>
      <c r="S1490" s="27" t="s">
        <v>12870</v>
      </c>
      <c r="T1490" s="41" t="s">
        <v>4383</v>
      </c>
      <c r="U1490" s="41" t="s">
        <v>15457</v>
      </c>
      <c r="V1490" s="3">
        <v>21</v>
      </c>
      <c r="W1490">
        <v>41</v>
      </c>
      <c r="X1490">
        <v>33</v>
      </c>
      <c r="Y1490">
        <v>45</v>
      </c>
      <c r="Z1490">
        <v>14</v>
      </c>
      <c r="AA1490">
        <v>53</v>
      </c>
    </row>
    <row r="1491" spans="1:27" ht="18" customHeight="1">
      <c r="A1491" s="27">
        <v>5104</v>
      </c>
      <c r="B1491" s="27">
        <v>5104</v>
      </c>
      <c r="C1491" s="3">
        <v>41249</v>
      </c>
      <c r="D1491" s="3">
        <v>41294</v>
      </c>
      <c r="E1491" s="27" t="s">
        <v>1431</v>
      </c>
      <c r="F1491" s="27" t="s">
        <v>14621</v>
      </c>
      <c r="G1491" s="27" t="s">
        <v>12807</v>
      </c>
      <c r="H1491" s="27" t="s">
        <v>15188</v>
      </c>
      <c r="I1491" s="27">
        <v>41303</v>
      </c>
      <c r="J1491" s="27" t="s">
        <v>13793</v>
      </c>
      <c r="K1491" s="27" t="s">
        <v>13794</v>
      </c>
      <c r="L1491" s="27" t="s">
        <v>12809</v>
      </c>
      <c r="M1491" s="27" t="s">
        <v>12871</v>
      </c>
      <c r="N1491" s="27" t="s">
        <v>15189</v>
      </c>
      <c r="O1491" s="27" t="s">
        <v>12506</v>
      </c>
      <c r="P1491" s="27">
        <v>41303</v>
      </c>
      <c r="Q1491" s="41" t="s">
        <v>497</v>
      </c>
      <c r="R1491" s="27" t="s">
        <v>15190</v>
      </c>
      <c r="S1491" s="27" t="s">
        <v>12872</v>
      </c>
      <c r="T1491" s="41" t="s">
        <v>4383</v>
      </c>
      <c r="U1491" s="41" t="s">
        <v>15414</v>
      </c>
      <c r="V1491" s="3">
        <v>21</v>
      </c>
      <c r="W1491">
        <v>41</v>
      </c>
      <c r="X1491">
        <v>3</v>
      </c>
      <c r="Y1491">
        <v>45</v>
      </c>
      <c r="Z1491">
        <v>15</v>
      </c>
      <c r="AA1491">
        <v>88</v>
      </c>
    </row>
    <row r="1492" spans="1:27" ht="18" customHeight="1">
      <c r="A1492" s="27">
        <v>5103</v>
      </c>
      <c r="B1492" s="27">
        <v>5103</v>
      </c>
      <c r="C1492" s="3">
        <v>41249</v>
      </c>
      <c r="D1492" s="3">
        <v>41294</v>
      </c>
      <c r="E1492" s="27" t="s">
        <v>1431</v>
      </c>
      <c r="F1492" s="27" t="s">
        <v>14621</v>
      </c>
      <c r="G1492" s="27" t="s">
        <v>12807</v>
      </c>
      <c r="H1492" s="27" t="s">
        <v>15142</v>
      </c>
      <c r="I1492" s="27">
        <v>41302</v>
      </c>
      <c r="J1492" s="27" t="s">
        <v>12873</v>
      </c>
      <c r="K1492" s="27" t="s">
        <v>13795</v>
      </c>
      <c r="L1492" s="27" t="s">
        <v>12809</v>
      </c>
      <c r="M1492" s="27" t="s">
        <v>12874</v>
      </c>
      <c r="N1492" s="27" t="s">
        <v>15143</v>
      </c>
      <c r="O1492" s="27" t="s">
        <v>12506</v>
      </c>
      <c r="P1492" s="27">
        <v>41302</v>
      </c>
      <c r="Q1492" s="41" t="s">
        <v>497</v>
      </c>
      <c r="R1492" s="27" t="s">
        <v>15144</v>
      </c>
      <c r="S1492" s="27" t="s">
        <v>12875</v>
      </c>
      <c r="T1492" s="41" t="s">
        <v>15383</v>
      </c>
      <c r="U1492" s="41" t="s">
        <v>15518</v>
      </c>
      <c r="V1492" s="3">
        <v>21</v>
      </c>
      <c r="W1492">
        <v>41</v>
      </c>
      <c r="X1492">
        <v>12</v>
      </c>
      <c r="Y1492">
        <v>45</v>
      </c>
      <c r="Z1492">
        <v>14</v>
      </c>
      <c r="AA1492">
        <v>87</v>
      </c>
    </row>
    <row r="1493" spans="1:27" ht="18" customHeight="1">
      <c r="A1493" s="27">
        <v>5102</v>
      </c>
      <c r="B1493" s="27">
        <v>5102</v>
      </c>
      <c r="C1493" s="3">
        <v>41249</v>
      </c>
      <c r="D1493" s="3">
        <v>41294</v>
      </c>
      <c r="E1493" s="27" t="s">
        <v>1431</v>
      </c>
      <c r="F1493" s="27" t="s">
        <v>14621</v>
      </c>
      <c r="G1493" s="27" t="s">
        <v>12807</v>
      </c>
      <c r="H1493" s="27" t="s">
        <v>15191</v>
      </c>
      <c r="I1493" s="27">
        <v>41304</v>
      </c>
      <c r="J1493" s="27" t="s">
        <v>12876</v>
      </c>
      <c r="K1493" s="27" t="s">
        <v>12877</v>
      </c>
      <c r="L1493" s="27" t="s">
        <v>12809</v>
      </c>
      <c r="M1493" s="27" t="s">
        <v>12878</v>
      </c>
      <c r="N1493" s="27" t="s">
        <v>15192</v>
      </c>
      <c r="O1493" s="27" t="s">
        <v>12472</v>
      </c>
      <c r="P1493" s="27">
        <v>41341</v>
      </c>
      <c r="Q1493" s="41" t="s">
        <v>497</v>
      </c>
      <c r="R1493" s="27" t="s">
        <v>15193</v>
      </c>
      <c r="S1493" s="27" t="s">
        <v>12879</v>
      </c>
      <c r="T1493" s="41" t="s">
        <v>4383</v>
      </c>
      <c r="U1493" s="41" t="s">
        <v>15704</v>
      </c>
      <c r="V1493" s="3">
        <v>21</v>
      </c>
      <c r="W1493">
        <v>41</v>
      </c>
      <c r="X1493">
        <v>37</v>
      </c>
      <c r="Y1493">
        <v>45</v>
      </c>
      <c r="Z1493">
        <v>15</v>
      </c>
      <c r="AA1493">
        <v>29</v>
      </c>
    </row>
    <row r="1494" spans="1:27" ht="18" customHeight="1">
      <c r="A1494" s="27">
        <v>5101</v>
      </c>
      <c r="B1494" s="27">
        <v>5101</v>
      </c>
      <c r="C1494" s="3">
        <v>41249</v>
      </c>
      <c r="D1494" s="3">
        <v>41294</v>
      </c>
      <c r="E1494" s="27" t="s">
        <v>1431</v>
      </c>
      <c r="F1494" s="27" t="s">
        <v>14621</v>
      </c>
      <c r="G1494" s="27" t="s">
        <v>12807</v>
      </c>
      <c r="H1494" s="27" t="s">
        <v>15145</v>
      </c>
      <c r="I1494" s="27">
        <v>41300</v>
      </c>
      <c r="J1494" s="27" t="s">
        <v>12864</v>
      </c>
      <c r="K1494" s="27" t="s">
        <v>12880</v>
      </c>
      <c r="L1494" s="27" t="s">
        <v>12881</v>
      </c>
      <c r="M1494" s="27" t="s">
        <v>12882</v>
      </c>
      <c r="N1494" s="27" t="s">
        <v>15146</v>
      </c>
      <c r="O1494" s="27" t="s">
        <v>12506</v>
      </c>
      <c r="P1494" s="27">
        <v>41302</v>
      </c>
      <c r="Q1494" s="41" t="s">
        <v>497</v>
      </c>
      <c r="R1494" s="27" t="s">
        <v>15147</v>
      </c>
      <c r="S1494" s="27" t="s">
        <v>12883</v>
      </c>
      <c r="T1494" s="41" t="s">
        <v>15383</v>
      </c>
      <c r="U1494" s="41" t="s">
        <v>15475</v>
      </c>
      <c r="V1494" s="3">
        <v>21</v>
      </c>
      <c r="W1494">
        <v>40</v>
      </c>
      <c r="X1494">
        <v>50</v>
      </c>
      <c r="Y1494">
        <v>45</v>
      </c>
      <c r="Z1494">
        <v>19</v>
      </c>
      <c r="AA1494">
        <v>47</v>
      </c>
    </row>
    <row r="1495" spans="1:27" ht="18" customHeight="1">
      <c r="A1495" s="27">
        <v>5100</v>
      </c>
      <c r="B1495" s="27">
        <v>5100</v>
      </c>
      <c r="C1495" s="3">
        <v>41249</v>
      </c>
      <c r="D1495" s="3">
        <v>41294</v>
      </c>
      <c r="E1495" s="27" t="s">
        <v>1431</v>
      </c>
      <c r="F1495" s="27" t="s">
        <v>14621</v>
      </c>
      <c r="G1495" s="27" t="s">
        <v>12884</v>
      </c>
      <c r="H1495" s="27" t="s">
        <v>15194</v>
      </c>
      <c r="I1495" s="27">
        <v>41304</v>
      </c>
      <c r="J1495" s="27" t="s">
        <v>12885</v>
      </c>
      <c r="K1495" s="27" t="s">
        <v>12886</v>
      </c>
      <c r="L1495" s="27" t="s">
        <v>12887</v>
      </c>
      <c r="M1495" s="27" t="s">
        <v>12888</v>
      </c>
      <c r="N1495" s="27" t="s">
        <v>15318</v>
      </c>
      <c r="O1495" s="27" t="s">
        <v>13606</v>
      </c>
      <c r="P1495" s="27">
        <v>41305</v>
      </c>
      <c r="Q1495" s="41" t="s">
        <v>497</v>
      </c>
      <c r="R1495" s="27" t="s">
        <v>15195</v>
      </c>
      <c r="S1495" s="27" t="s">
        <v>12889</v>
      </c>
      <c r="T1495" s="41" t="s">
        <v>15383</v>
      </c>
      <c r="U1495" s="41" t="s">
        <v>15475</v>
      </c>
      <c r="V1495" s="3">
        <v>22</v>
      </c>
      <c r="W1495">
        <v>22</v>
      </c>
      <c r="X1495">
        <v>16</v>
      </c>
      <c r="Y1495">
        <v>46</v>
      </c>
      <c r="Z1495">
        <v>5</v>
      </c>
      <c r="AA1495">
        <v>45</v>
      </c>
    </row>
    <row r="1496" spans="1:27" ht="18" customHeight="1">
      <c r="A1496" s="27">
        <v>5099</v>
      </c>
      <c r="B1496" s="27">
        <v>5099</v>
      </c>
      <c r="C1496" s="3">
        <v>41249</v>
      </c>
      <c r="D1496" s="3">
        <v>41294</v>
      </c>
      <c r="E1496" s="27" t="s">
        <v>1495</v>
      </c>
      <c r="F1496" s="27" t="s">
        <v>1432</v>
      </c>
      <c r="G1496" s="27" t="s">
        <v>12890</v>
      </c>
      <c r="H1496" s="27" t="s">
        <v>497</v>
      </c>
      <c r="I1496" s="27">
        <v>41344</v>
      </c>
      <c r="J1496" s="27" t="s">
        <v>12891</v>
      </c>
      <c r="K1496" s="27" t="s">
        <v>12892</v>
      </c>
      <c r="L1496" s="27" t="s">
        <v>12893</v>
      </c>
      <c r="M1496" s="27" t="s">
        <v>12894</v>
      </c>
      <c r="N1496" s="27" t="s">
        <v>497</v>
      </c>
      <c r="O1496" s="27" t="s">
        <v>497</v>
      </c>
      <c r="P1496" s="27" t="s">
        <v>497</v>
      </c>
      <c r="Q1496" s="41" t="s">
        <v>497</v>
      </c>
      <c r="R1496" s="27" t="s">
        <v>497</v>
      </c>
      <c r="S1496" s="27" t="s">
        <v>12895</v>
      </c>
      <c r="T1496" s="41" t="s">
        <v>15383</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14621</v>
      </c>
      <c r="G1497" s="27" t="s">
        <v>12896</v>
      </c>
      <c r="H1497" s="27" t="s">
        <v>15886</v>
      </c>
      <c r="I1497" s="27">
        <v>41330</v>
      </c>
      <c r="J1497" s="27" t="s">
        <v>12897</v>
      </c>
      <c r="K1497" s="27" t="s">
        <v>12898</v>
      </c>
      <c r="L1497" s="27" t="s">
        <v>12899</v>
      </c>
      <c r="M1497" s="27" t="s">
        <v>12900</v>
      </c>
      <c r="N1497" s="27" t="s">
        <v>15887</v>
      </c>
      <c r="O1497" s="27" t="s">
        <v>12506</v>
      </c>
      <c r="P1497" s="27" t="s">
        <v>497</v>
      </c>
      <c r="Q1497" s="41" t="s">
        <v>15319</v>
      </c>
      <c r="R1497" s="27" t="s">
        <v>15888</v>
      </c>
      <c r="S1497" s="27" t="s">
        <v>12901</v>
      </c>
      <c r="T1497" s="41" t="s">
        <v>15383</v>
      </c>
      <c r="U1497" s="41" t="s">
        <v>15560</v>
      </c>
      <c r="V1497" s="3">
        <v>18</v>
      </c>
      <c r="W1497">
        <v>36</v>
      </c>
      <c r="X1497">
        <v>5</v>
      </c>
      <c r="Y1497">
        <v>43</v>
      </c>
      <c r="Z1497">
        <v>22</v>
      </c>
      <c r="AA1497">
        <v>45</v>
      </c>
    </row>
    <row r="1498" spans="1:27" ht="18" customHeight="1">
      <c r="A1498" s="27">
        <v>5097</v>
      </c>
      <c r="B1498" s="27">
        <v>5097</v>
      </c>
      <c r="C1498" s="3">
        <v>41249</v>
      </c>
      <c r="D1498" s="3">
        <v>41326</v>
      </c>
      <c r="E1498" s="27" t="s">
        <v>1431</v>
      </c>
      <c r="F1498" s="27" t="s">
        <v>14621</v>
      </c>
      <c r="G1498" s="27" t="s">
        <v>12896</v>
      </c>
      <c r="H1498" s="27" t="s">
        <v>15889</v>
      </c>
      <c r="I1498" s="27">
        <v>41326</v>
      </c>
      <c r="J1498" s="27" t="s">
        <v>12902</v>
      </c>
      <c r="K1498" s="27" t="s">
        <v>12903</v>
      </c>
      <c r="L1498" s="27" t="s">
        <v>12899</v>
      </c>
      <c r="M1498" s="27" t="s">
        <v>12904</v>
      </c>
      <c r="N1498" s="27" t="s">
        <v>15890</v>
      </c>
      <c r="O1498" s="27" t="s">
        <v>12506</v>
      </c>
      <c r="P1498" s="27">
        <v>41332</v>
      </c>
      <c r="Q1498" s="41" t="s">
        <v>15320</v>
      </c>
      <c r="R1498" s="27" t="s">
        <v>15891</v>
      </c>
      <c r="S1498" s="27" t="s">
        <v>12905</v>
      </c>
      <c r="T1498" s="41" t="s">
        <v>15383</v>
      </c>
      <c r="U1498" s="41" t="s">
        <v>15594</v>
      </c>
      <c r="V1498" s="3">
        <v>18</v>
      </c>
      <c r="W1498">
        <v>36</v>
      </c>
      <c r="X1498">
        <v>20</v>
      </c>
      <c r="Y1498">
        <v>43</v>
      </c>
      <c r="Z1498">
        <v>22</v>
      </c>
      <c r="AA1498">
        <v>85</v>
      </c>
    </row>
    <row r="1499" spans="1:27" ht="18" customHeight="1">
      <c r="A1499" s="27">
        <v>5096</v>
      </c>
      <c r="B1499" s="27">
        <v>5096</v>
      </c>
      <c r="C1499" s="3">
        <v>41249</v>
      </c>
      <c r="D1499" s="3">
        <v>41327</v>
      </c>
      <c r="E1499" s="27" t="s">
        <v>1431</v>
      </c>
      <c r="F1499" s="27" t="s">
        <v>14621</v>
      </c>
      <c r="G1499" s="27" t="s">
        <v>12896</v>
      </c>
      <c r="H1499" s="27" t="s">
        <v>15892</v>
      </c>
      <c r="I1499" s="27">
        <v>41327</v>
      </c>
      <c r="J1499" s="27" t="s">
        <v>12902</v>
      </c>
      <c r="K1499" s="27" t="s">
        <v>12906</v>
      </c>
      <c r="L1499" s="27" t="s">
        <v>12899</v>
      </c>
      <c r="M1499" s="27" t="s">
        <v>12904</v>
      </c>
      <c r="N1499" s="27" t="s">
        <v>15893</v>
      </c>
      <c r="O1499" s="27" t="s">
        <v>12506</v>
      </c>
      <c r="P1499" s="27">
        <v>41334</v>
      </c>
      <c r="Q1499" s="41" t="s">
        <v>15321</v>
      </c>
      <c r="R1499" s="27" t="s">
        <v>15894</v>
      </c>
      <c r="S1499" s="27" t="s">
        <v>12907</v>
      </c>
      <c r="T1499" s="41" t="s">
        <v>15383</v>
      </c>
      <c r="U1499" s="41" t="s">
        <v>15895</v>
      </c>
      <c r="V1499" s="3">
        <v>18</v>
      </c>
      <c r="W1499">
        <v>41</v>
      </c>
      <c r="X1499">
        <v>42</v>
      </c>
      <c r="Y1499">
        <v>43</v>
      </c>
      <c r="Z1499">
        <v>26</v>
      </c>
      <c r="AA1499">
        <v>16</v>
      </c>
    </row>
    <row r="1500" spans="1:27" ht="18" customHeight="1">
      <c r="A1500" s="27">
        <v>5095</v>
      </c>
      <c r="B1500" s="27">
        <v>5095</v>
      </c>
      <c r="C1500" s="3">
        <v>41249</v>
      </c>
      <c r="D1500" s="3">
        <v>41332</v>
      </c>
      <c r="E1500" s="27" t="s">
        <v>1581</v>
      </c>
      <c r="F1500" s="27" t="s">
        <v>14621</v>
      </c>
      <c r="G1500" s="27" t="s">
        <v>12896</v>
      </c>
      <c r="H1500" s="27" t="s">
        <v>497</v>
      </c>
      <c r="I1500" s="27" t="s">
        <v>497</v>
      </c>
      <c r="J1500" s="27" t="s">
        <v>12908</v>
      </c>
      <c r="K1500" s="27" t="s">
        <v>12909</v>
      </c>
      <c r="L1500" s="27" t="s">
        <v>12899</v>
      </c>
      <c r="M1500" s="27" t="s">
        <v>12904</v>
      </c>
      <c r="N1500" s="27" t="s">
        <v>497</v>
      </c>
      <c r="O1500" s="27" t="s">
        <v>497</v>
      </c>
      <c r="P1500" s="27" t="s">
        <v>497</v>
      </c>
      <c r="Q1500" s="41" t="s">
        <v>16052</v>
      </c>
      <c r="R1500" s="27" t="s">
        <v>497</v>
      </c>
      <c r="S1500" s="27" t="s">
        <v>12910</v>
      </c>
      <c r="T1500" s="41" t="s">
        <v>15383</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14621</v>
      </c>
      <c r="G1501" s="27" t="s">
        <v>12896</v>
      </c>
      <c r="H1501" s="27" t="s">
        <v>497</v>
      </c>
      <c r="I1501" s="27" t="s">
        <v>497</v>
      </c>
      <c r="J1501" s="27" t="s">
        <v>12902</v>
      </c>
      <c r="K1501" s="27" t="s">
        <v>12911</v>
      </c>
      <c r="L1501" s="27" t="s">
        <v>12899</v>
      </c>
      <c r="M1501" s="27" t="s">
        <v>12904</v>
      </c>
      <c r="N1501" s="27" t="s">
        <v>497</v>
      </c>
      <c r="O1501" s="27" t="s">
        <v>497</v>
      </c>
      <c r="P1501" s="27" t="s">
        <v>497</v>
      </c>
      <c r="Q1501" s="41" t="s">
        <v>16053</v>
      </c>
      <c r="R1501" s="27" t="s">
        <v>497</v>
      </c>
      <c r="S1501" s="27" t="s">
        <v>12912</v>
      </c>
      <c r="T1501" s="41" t="s">
        <v>15383</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14621</v>
      </c>
      <c r="G1502" s="27" t="s">
        <v>12896</v>
      </c>
      <c r="H1502" s="27" t="s">
        <v>15963</v>
      </c>
      <c r="I1502" s="27">
        <v>41331</v>
      </c>
      <c r="J1502" s="27" t="s">
        <v>12902</v>
      </c>
      <c r="K1502" s="27" t="s">
        <v>12913</v>
      </c>
      <c r="L1502" s="27" t="s">
        <v>12899</v>
      </c>
      <c r="M1502" s="27" t="s">
        <v>12904</v>
      </c>
      <c r="N1502" s="27" t="s">
        <v>15964</v>
      </c>
      <c r="O1502" s="27" t="s">
        <v>12506</v>
      </c>
      <c r="P1502" s="27">
        <v>41332</v>
      </c>
      <c r="Q1502" s="41" t="s">
        <v>15322</v>
      </c>
      <c r="R1502" s="27" t="s">
        <v>15965</v>
      </c>
      <c r="S1502" s="27" t="s">
        <v>12914</v>
      </c>
      <c r="T1502" s="41" t="s">
        <v>15383</v>
      </c>
      <c r="U1502" s="41" t="s">
        <v>15402</v>
      </c>
      <c r="V1502" s="3">
        <v>18</v>
      </c>
      <c r="W1502">
        <v>33</v>
      </c>
      <c r="X1502">
        <v>54</v>
      </c>
      <c r="Y1502">
        <v>43</v>
      </c>
      <c r="Z1502">
        <v>31</v>
      </c>
      <c r="AA1502">
        <v>31</v>
      </c>
    </row>
    <row r="1503" spans="1:27" ht="18" customHeight="1">
      <c r="A1503" s="27">
        <v>5092</v>
      </c>
      <c r="B1503" s="27">
        <v>5092</v>
      </c>
      <c r="C1503" s="3">
        <v>41249</v>
      </c>
      <c r="D1503" s="3">
        <v>41330</v>
      </c>
      <c r="E1503" s="27" t="s">
        <v>1431</v>
      </c>
      <c r="F1503" s="27" t="s">
        <v>14621</v>
      </c>
      <c r="G1503" s="27" t="s">
        <v>12896</v>
      </c>
      <c r="H1503" s="27" t="s">
        <v>15896</v>
      </c>
      <c r="I1503" s="27">
        <v>41330</v>
      </c>
      <c r="J1503" s="27" t="s">
        <v>12915</v>
      </c>
      <c r="K1503" s="27" t="s">
        <v>12916</v>
      </c>
      <c r="L1503" s="27" t="s">
        <v>12899</v>
      </c>
      <c r="M1503" s="27" t="s">
        <v>12904</v>
      </c>
      <c r="N1503" s="27" t="s">
        <v>15897</v>
      </c>
      <c r="O1503" s="27" t="s">
        <v>12506</v>
      </c>
      <c r="P1503" s="27">
        <v>41332</v>
      </c>
      <c r="Q1503" s="41" t="s">
        <v>15323</v>
      </c>
      <c r="R1503" s="27" t="s">
        <v>15898</v>
      </c>
      <c r="S1503" s="27" t="s">
        <v>12917</v>
      </c>
      <c r="T1503" s="41" t="s">
        <v>15383</v>
      </c>
      <c r="U1503" s="41" t="s">
        <v>15594</v>
      </c>
      <c r="V1503" s="3">
        <v>18</v>
      </c>
      <c r="W1503">
        <v>35</v>
      </c>
      <c r="X1503">
        <v>60</v>
      </c>
      <c r="Y1503">
        <v>43</v>
      </c>
      <c r="Z1503">
        <v>23</v>
      </c>
      <c r="AA1503">
        <v>62</v>
      </c>
    </row>
    <row r="1504" spans="1:27" ht="18" customHeight="1">
      <c r="A1504" s="27">
        <v>5091</v>
      </c>
      <c r="B1504" s="27">
        <v>5091</v>
      </c>
      <c r="C1504" s="3">
        <v>41249</v>
      </c>
      <c r="D1504" s="3">
        <v>41330</v>
      </c>
      <c r="E1504" s="27" t="s">
        <v>1431</v>
      </c>
      <c r="F1504" s="27" t="s">
        <v>14621</v>
      </c>
      <c r="G1504" s="27" t="s">
        <v>12896</v>
      </c>
      <c r="H1504" s="27" t="s">
        <v>15966</v>
      </c>
      <c r="I1504" s="27">
        <v>41330</v>
      </c>
      <c r="J1504" s="27" t="s">
        <v>16230</v>
      </c>
      <c r="K1504" s="27" t="s">
        <v>12918</v>
      </c>
      <c r="L1504" s="27" t="s">
        <v>12899</v>
      </c>
      <c r="M1504" s="27">
        <v>3888075406</v>
      </c>
      <c r="N1504" s="27" t="s">
        <v>15967</v>
      </c>
      <c r="O1504" s="27" t="s">
        <v>12506</v>
      </c>
      <c r="P1504" s="27">
        <v>41332</v>
      </c>
      <c r="Q1504" s="41" t="s">
        <v>15324</v>
      </c>
      <c r="R1504" s="27" t="s">
        <v>15968</v>
      </c>
      <c r="S1504" s="27" t="s">
        <v>12919</v>
      </c>
      <c r="T1504" s="41" t="s">
        <v>15383</v>
      </c>
      <c r="U1504" s="41" t="s">
        <v>15402</v>
      </c>
      <c r="V1504" s="3">
        <v>18</v>
      </c>
      <c r="W1504">
        <v>25</v>
      </c>
      <c r="X1504">
        <v>19</v>
      </c>
      <c r="Y1504">
        <v>43</v>
      </c>
      <c r="Z1504">
        <v>29</v>
      </c>
      <c r="AA1504">
        <v>49</v>
      </c>
    </row>
    <row r="1505" spans="1:27" ht="18" customHeight="1">
      <c r="A1505" s="27">
        <v>5090</v>
      </c>
      <c r="B1505" s="27">
        <v>5090</v>
      </c>
      <c r="C1505" s="3">
        <v>41249</v>
      </c>
      <c r="D1505" s="3">
        <v>41330</v>
      </c>
      <c r="E1505" s="27" t="s">
        <v>1431</v>
      </c>
      <c r="F1505" s="27" t="s">
        <v>14621</v>
      </c>
      <c r="G1505" s="27" t="s">
        <v>12896</v>
      </c>
      <c r="H1505" s="27" t="s">
        <v>15969</v>
      </c>
      <c r="I1505" s="27">
        <v>41330</v>
      </c>
      <c r="J1505" s="27" t="s">
        <v>12915</v>
      </c>
      <c r="K1505" s="27" t="s">
        <v>12920</v>
      </c>
      <c r="L1505" s="27" t="s">
        <v>12899</v>
      </c>
      <c r="M1505" s="27" t="s">
        <v>12904</v>
      </c>
      <c r="N1505" s="27" t="s">
        <v>15970</v>
      </c>
      <c r="O1505" s="27" t="s">
        <v>12506</v>
      </c>
      <c r="P1505" s="27">
        <v>41332</v>
      </c>
      <c r="Q1505" s="41" t="s">
        <v>15325</v>
      </c>
      <c r="R1505" s="27" t="s">
        <v>15971</v>
      </c>
      <c r="S1505" s="27" t="s">
        <v>12921</v>
      </c>
      <c r="T1505" s="41" t="s">
        <v>15383</v>
      </c>
      <c r="U1505" s="41" t="s">
        <v>15402</v>
      </c>
      <c r="V1505" s="3">
        <v>18</v>
      </c>
      <c r="W1505">
        <v>28</v>
      </c>
      <c r="X1505">
        <v>32</v>
      </c>
      <c r="Y1505">
        <v>43</v>
      </c>
      <c r="Z1505">
        <v>29</v>
      </c>
      <c r="AA1505">
        <v>56</v>
      </c>
    </row>
    <row r="1506" spans="1:27" ht="18" customHeight="1">
      <c r="A1506" s="27">
        <v>5086</v>
      </c>
      <c r="B1506" s="27">
        <v>5086</v>
      </c>
      <c r="C1506" s="3">
        <v>41249</v>
      </c>
      <c r="D1506" s="3">
        <v>41294</v>
      </c>
      <c r="E1506" s="27" t="s">
        <v>1431</v>
      </c>
      <c r="F1506" s="27" t="s">
        <v>14621</v>
      </c>
      <c r="G1506" s="27" t="s">
        <v>12922</v>
      </c>
      <c r="H1506" s="27" t="s">
        <v>16288</v>
      </c>
      <c r="I1506" s="27">
        <v>41313</v>
      </c>
      <c r="J1506" s="27" t="s">
        <v>12923</v>
      </c>
      <c r="K1506" s="27" t="s">
        <v>13796</v>
      </c>
      <c r="L1506" s="27" t="s">
        <v>12924</v>
      </c>
      <c r="M1506" s="27" t="s">
        <v>13797</v>
      </c>
      <c r="N1506" s="27" t="s">
        <v>16289</v>
      </c>
      <c r="O1506" s="27" t="s">
        <v>16290</v>
      </c>
      <c r="P1506" s="27">
        <v>41352</v>
      </c>
      <c r="Q1506" s="41" t="s">
        <v>497</v>
      </c>
      <c r="R1506" s="27" t="s">
        <v>16291</v>
      </c>
      <c r="S1506" s="27" t="s">
        <v>12925</v>
      </c>
      <c r="T1506" s="41" t="s">
        <v>15383</v>
      </c>
      <c r="U1506" s="41" t="s">
        <v>16292</v>
      </c>
      <c r="V1506" s="3">
        <v>19</v>
      </c>
      <c r="W1506" s="27">
        <v>52</v>
      </c>
      <c r="X1506" s="27">
        <v>35</v>
      </c>
      <c r="Y1506" s="27">
        <v>42</v>
      </c>
      <c r="Z1506" s="27">
        <v>58</v>
      </c>
      <c r="AA1506" s="27">
        <v>18</v>
      </c>
    </row>
    <row r="1507" spans="1:27" ht="18" customHeight="1">
      <c r="A1507" s="27">
        <v>5085</v>
      </c>
      <c r="B1507" s="27">
        <v>5085</v>
      </c>
      <c r="C1507" s="3">
        <v>41249</v>
      </c>
      <c r="D1507" s="3">
        <v>41294</v>
      </c>
      <c r="E1507" s="27" t="s">
        <v>1440</v>
      </c>
      <c r="F1507" s="27" t="s">
        <v>1432</v>
      </c>
      <c r="G1507" s="27" t="s">
        <v>9106</v>
      </c>
      <c r="H1507" s="27" t="s">
        <v>497</v>
      </c>
      <c r="I1507" s="27" t="s">
        <v>497</v>
      </c>
      <c r="J1507" s="27" t="s">
        <v>12923</v>
      </c>
      <c r="K1507" s="27" t="s">
        <v>13798</v>
      </c>
      <c r="L1507" s="27" t="s">
        <v>12924</v>
      </c>
      <c r="M1507" s="27" t="s">
        <v>13797</v>
      </c>
      <c r="N1507" s="27" t="s">
        <v>497</v>
      </c>
      <c r="O1507" s="27" t="s">
        <v>497</v>
      </c>
      <c r="P1507" s="27" t="s">
        <v>497</v>
      </c>
      <c r="Q1507" s="41" t="s">
        <v>16054</v>
      </c>
      <c r="R1507" s="27" t="s">
        <v>497</v>
      </c>
      <c r="S1507" s="27" t="s">
        <v>12926</v>
      </c>
      <c r="T1507" s="41" t="s">
        <v>15383</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14621</v>
      </c>
      <c r="G1508" s="27" t="s">
        <v>12922</v>
      </c>
      <c r="H1508" s="27" t="s">
        <v>497</v>
      </c>
      <c r="I1508" s="27">
        <v>41313</v>
      </c>
      <c r="J1508" s="27" t="s">
        <v>12923</v>
      </c>
      <c r="K1508" s="27" t="s">
        <v>12927</v>
      </c>
      <c r="L1508" s="27" t="s">
        <v>12924</v>
      </c>
      <c r="M1508" s="27" t="s">
        <v>13797</v>
      </c>
      <c r="N1508" s="27" t="s">
        <v>497</v>
      </c>
      <c r="O1508" s="27" t="s">
        <v>497</v>
      </c>
      <c r="P1508" s="27" t="s">
        <v>497</v>
      </c>
      <c r="Q1508" s="41" t="s">
        <v>497</v>
      </c>
      <c r="R1508" s="27" t="s">
        <v>497</v>
      </c>
      <c r="S1508" s="27" t="s">
        <v>12928</v>
      </c>
      <c r="T1508" s="41" t="s">
        <v>15383</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14621</v>
      </c>
      <c r="G1509" s="27" t="s">
        <v>12922</v>
      </c>
      <c r="H1509" s="27" t="s">
        <v>497</v>
      </c>
      <c r="I1509" s="27">
        <v>41313</v>
      </c>
      <c r="J1509" s="27" t="s">
        <v>12923</v>
      </c>
      <c r="K1509" s="27" t="s">
        <v>12929</v>
      </c>
      <c r="L1509" s="27" t="s">
        <v>12924</v>
      </c>
      <c r="M1509" s="27" t="s">
        <v>13797</v>
      </c>
      <c r="N1509" s="27" t="s">
        <v>497</v>
      </c>
      <c r="O1509" s="27" t="s">
        <v>497</v>
      </c>
      <c r="P1509" s="27" t="s">
        <v>497</v>
      </c>
      <c r="Q1509" s="41" t="s">
        <v>497</v>
      </c>
      <c r="R1509" s="27" t="s">
        <v>497</v>
      </c>
      <c r="S1509" s="27" t="s">
        <v>12930</v>
      </c>
      <c r="T1509" s="41" t="s">
        <v>15383</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14621</v>
      </c>
      <c r="G1510" s="27" t="s">
        <v>12922</v>
      </c>
      <c r="H1510" s="27" t="s">
        <v>16293</v>
      </c>
      <c r="I1510" s="27">
        <v>41313</v>
      </c>
      <c r="J1510" s="27" t="s">
        <v>12923</v>
      </c>
      <c r="K1510" s="27" t="s">
        <v>12931</v>
      </c>
      <c r="L1510" s="27" t="s">
        <v>12924</v>
      </c>
      <c r="M1510" s="27" t="s">
        <v>13799</v>
      </c>
      <c r="N1510" s="27" t="s">
        <v>497</v>
      </c>
      <c r="O1510" s="27" t="s">
        <v>497</v>
      </c>
      <c r="P1510" s="27" t="s">
        <v>497</v>
      </c>
      <c r="Q1510" s="27" t="s">
        <v>13800</v>
      </c>
      <c r="R1510" s="27" t="s">
        <v>16294</v>
      </c>
      <c r="S1510" s="27" t="s">
        <v>12932</v>
      </c>
      <c r="T1510" s="41" t="s">
        <v>15383</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1431</v>
      </c>
      <c r="F1511" s="27" t="s">
        <v>14621</v>
      </c>
      <c r="G1511" s="27" t="s">
        <v>12922</v>
      </c>
      <c r="H1511" s="27" t="s">
        <v>16295</v>
      </c>
      <c r="I1511" s="27">
        <v>41313</v>
      </c>
      <c r="J1511" s="27" t="s">
        <v>12923</v>
      </c>
      <c r="K1511" s="27" t="s">
        <v>16296</v>
      </c>
      <c r="L1511" s="27" t="s">
        <v>12924</v>
      </c>
      <c r="M1511" s="27" t="s">
        <v>13801</v>
      </c>
      <c r="N1511" s="27" t="s">
        <v>16297</v>
      </c>
      <c r="O1511" s="27" t="s">
        <v>13606</v>
      </c>
      <c r="P1511" s="27">
        <v>41351</v>
      </c>
      <c r="Q1511" s="41" t="s">
        <v>497</v>
      </c>
      <c r="R1511" s="27" t="s">
        <v>16298</v>
      </c>
      <c r="S1511" s="27" t="s">
        <v>12933</v>
      </c>
      <c r="T1511" s="41" t="s">
        <v>15383</v>
      </c>
      <c r="U1511" s="41" t="s">
        <v>15594</v>
      </c>
      <c r="V1511" s="3">
        <v>19</v>
      </c>
      <c r="W1511" s="27">
        <v>51</v>
      </c>
      <c r="X1511" s="27">
        <v>85</v>
      </c>
      <c r="Y1511" s="27">
        <v>42</v>
      </c>
      <c r="Z1511" s="27">
        <v>57</v>
      </c>
      <c r="AA1511" s="27">
        <v>97</v>
      </c>
    </row>
    <row r="1512" spans="1:27" ht="18" customHeight="1">
      <c r="A1512" s="27">
        <v>5080</v>
      </c>
      <c r="B1512" s="27">
        <v>5080</v>
      </c>
      <c r="C1512" s="3">
        <v>41249</v>
      </c>
      <c r="D1512" s="3">
        <v>41294</v>
      </c>
      <c r="E1512" s="27" t="s">
        <v>1495</v>
      </c>
      <c r="F1512" s="27" t="s">
        <v>14621</v>
      </c>
      <c r="G1512" s="27" t="s">
        <v>12922</v>
      </c>
      <c r="H1512" s="27" t="s">
        <v>16299</v>
      </c>
      <c r="I1512" s="27">
        <v>41313</v>
      </c>
      <c r="J1512" s="27" t="s">
        <v>12923</v>
      </c>
      <c r="K1512" s="27" t="s">
        <v>13802</v>
      </c>
      <c r="L1512" s="27" t="s">
        <v>12924</v>
      </c>
      <c r="M1512" s="27" t="s">
        <v>13797</v>
      </c>
      <c r="N1512" s="27" t="s">
        <v>497</v>
      </c>
      <c r="O1512" s="27" t="s">
        <v>497</v>
      </c>
      <c r="P1512" s="27" t="s">
        <v>497</v>
      </c>
      <c r="Q1512" s="41" t="s">
        <v>497</v>
      </c>
      <c r="R1512" s="27" t="s">
        <v>16300</v>
      </c>
      <c r="S1512" s="27" t="s">
        <v>12934</v>
      </c>
      <c r="T1512" s="41" t="s">
        <v>15383</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1431</v>
      </c>
      <c r="F1513" s="27" t="s">
        <v>14621</v>
      </c>
      <c r="G1513" s="27" t="s">
        <v>12922</v>
      </c>
      <c r="H1513" s="27" t="s">
        <v>16301</v>
      </c>
      <c r="I1513" s="27">
        <v>41313</v>
      </c>
      <c r="J1513" s="27" t="s">
        <v>12923</v>
      </c>
      <c r="K1513" s="27" t="s">
        <v>13803</v>
      </c>
      <c r="L1513" s="27" t="s">
        <v>12924</v>
      </c>
      <c r="M1513" s="27">
        <v>38561310</v>
      </c>
      <c r="N1513" s="27" t="s">
        <v>16302</v>
      </c>
      <c r="O1513" s="27" t="s">
        <v>16303</v>
      </c>
      <c r="P1513" s="27">
        <v>41348</v>
      </c>
      <c r="Q1513" s="41" t="s">
        <v>497</v>
      </c>
      <c r="R1513" s="27" t="s">
        <v>16304</v>
      </c>
      <c r="S1513" s="27" t="s">
        <v>12935</v>
      </c>
      <c r="T1513" s="41" t="s">
        <v>15383</v>
      </c>
      <c r="U1513" s="41" t="s">
        <v>15402</v>
      </c>
      <c r="V1513" s="3">
        <v>19</v>
      </c>
      <c r="W1513" s="27">
        <v>52</v>
      </c>
      <c r="X1513" s="27">
        <v>1</v>
      </c>
      <c r="Y1513" s="27">
        <v>42</v>
      </c>
      <c r="Z1513" s="27">
        <v>58</v>
      </c>
      <c r="AA1513" s="27">
        <v>1</v>
      </c>
    </row>
    <row r="1514" spans="1:27" ht="18" customHeight="1">
      <c r="A1514" s="27">
        <v>5076</v>
      </c>
      <c r="B1514" s="27">
        <v>5076</v>
      </c>
      <c r="C1514" s="3">
        <v>41249</v>
      </c>
      <c r="D1514" s="3">
        <v>41294</v>
      </c>
      <c r="E1514" s="27" t="s">
        <v>1495</v>
      </c>
      <c r="F1514" s="27" t="s">
        <v>1432</v>
      </c>
      <c r="G1514" s="27" t="s">
        <v>1775</v>
      </c>
      <c r="H1514" s="27" t="s">
        <v>497</v>
      </c>
      <c r="I1514" s="27">
        <v>41303</v>
      </c>
      <c r="J1514" s="27" t="s">
        <v>12936</v>
      </c>
      <c r="K1514" s="27" t="s">
        <v>12937</v>
      </c>
      <c r="L1514" s="27" t="s">
        <v>4689</v>
      </c>
      <c r="M1514" s="27" t="s">
        <v>12938</v>
      </c>
      <c r="N1514" s="27" t="s">
        <v>497</v>
      </c>
      <c r="O1514" s="27" t="s">
        <v>497</v>
      </c>
      <c r="P1514" s="27" t="s">
        <v>497</v>
      </c>
      <c r="Q1514" s="41" t="s">
        <v>497</v>
      </c>
      <c r="R1514" s="27" t="s">
        <v>497</v>
      </c>
      <c r="S1514" s="27" t="s">
        <v>12939</v>
      </c>
      <c r="T1514" s="41" t="s">
        <v>15383</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12940</v>
      </c>
      <c r="K1515" s="27" t="s">
        <v>12941</v>
      </c>
      <c r="L1515" s="27" t="s">
        <v>4689</v>
      </c>
      <c r="M1515" s="27" t="s">
        <v>12942</v>
      </c>
      <c r="N1515" s="27" t="s">
        <v>497</v>
      </c>
      <c r="O1515" s="27" t="s">
        <v>497</v>
      </c>
      <c r="P1515" s="27" t="s">
        <v>497</v>
      </c>
      <c r="Q1515" s="41" t="s">
        <v>497</v>
      </c>
      <c r="R1515" s="27" t="s">
        <v>497</v>
      </c>
      <c r="S1515" s="27" t="s">
        <v>12943</v>
      </c>
      <c r="T1515" s="41" t="s">
        <v>15383</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12944</v>
      </c>
      <c r="H1516" s="27" t="s">
        <v>497</v>
      </c>
      <c r="I1516" s="27">
        <v>41312</v>
      </c>
      <c r="J1516" s="27" t="s">
        <v>12945</v>
      </c>
      <c r="K1516" s="27" t="s">
        <v>13804</v>
      </c>
      <c r="L1516" s="27" t="s">
        <v>12946</v>
      </c>
      <c r="M1516" s="27" t="s">
        <v>13805</v>
      </c>
      <c r="N1516" s="27" t="s">
        <v>497</v>
      </c>
      <c r="O1516" s="27" t="s">
        <v>497</v>
      </c>
      <c r="P1516" s="27" t="s">
        <v>497</v>
      </c>
      <c r="Q1516" s="41" t="s">
        <v>497</v>
      </c>
      <c r="R1516" s="27" t="s">
        <v>497</v>
      </c>
      <c r="S1516" s="27" t="s">
        <v>12948</v>
      </c>
      <c r="T1516" s="41" t="s">
        <v>15383</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12944</v>
      </c>
      <c r="H1517" s="27" t="s">
        <v>497</v>
      </c>
      <c r="I1517" s="27">
        <v>41312</v>
      </c>
      <c r="J1517" s="27" t="s">
        <v>12949</v>
      </c>
      <c r="K1517" s="27" t="s">
        <v>12950</v>
      </c>
      <c r="L1517" s="27" t="s">
        <v>12946</v>
      </c>
      <c r="M1517" s="27" t="s">
        <v>12951</v>
      </c>
      <c r="N1517" s="27" t="s">
        <v>497</v>
      </c>
      <c r="O1517" s="27" t="s">
        <v>497</v>
      </c>
      <c r="P1517" s="27" t="s">
        <v>497</v>
      </c>
      <c r="Q1517" s="41" t="s">
        <v>497</v>
      </c>
      <c r="R1517" s="27" t="s">
        <v>497</v>
      </c>
      <c r="S1517" s="27" t="s">
        <v>12952</v>
      </c>
      <c r="T1517" s="41" t="s">
        <v>15383</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12944</v>
      </c>
      <c r="H1518" s="27" t="s">
        <v>497</v>
      </c>
      <c r="I1518" s="27">
        <v>41312</v>
      </c>
      <c r="J1518" s="27" t="s">
        <v>12953</v>
      </c>
      <c r="K1518" s="27" t="s">
        <v>12954</v>
      </c>
      <c r="L1518" s="27" t="s">
        <v>12946</v>
      </c>
      <c r="M1518" s="27" t="s">
        <v>12955</v>
      </c>
      <c r="N1518" s="27" t="s">
        <v>497</v>
      </c>
      <c r="O1518" s="27" t="s">
        <v>497</v>
      </c>
      <c r="P1518" s="27" t="s">
        <v>497</v>
      </c>
      <c r="Q1518" s="41" t="s">
        <v>497</v>
      </c>
      <c r="R1518" s="27" t="s">
        <v>497</v>
      </c>
      <c r="S1518" s="27" t="s">
        <v>12956</v>
      </c>
      <c r="T1518" s="41" t="s">
        <v>15383</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12944</v>
      </c>
      <c r="H1519" s="27" t="s">
        <v>497</v>
      </c>
      <c r="I1519" s="27">
        <v>41312</v>
      </c>
      <c r="J1519" s="27" t="s">
        <v>12957</v>
      </c>
      <c r="K1519" s="27" t="s">
        <v>12958</v>
      </c>
      <c r="L1519" s="27" t="s">
        <v>12946</v>
      </c>
      <c r="M1519" s="27" t="s">
        <v>12959</v>
      </c>
      <c r="N1519" s="27" t="s">
        <v>497</v>
      </c>
      <c r="O1519" s="27" t="s">
        <v>497</v>
      </c>
      <c r="P1519" s="27" t="s">
        <v>497</v>
      </c>
      <c r="Q1519" s="41" t="s">
        <v>497</v>
      </c>
      <c r="R1519" s="27" t="s">
        <v>497</v>
      </c>
      <c r="S1519" s="27" t="s">
        <v>12960</v>
      </c>
      <c r="T1519" s="41" t="s">
        <v>15383</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12944</v>
      </c>
      <c r="H1520" s="27" t="s">
        <v>497</v>
      </c>
      <c r="I1520" s="27">
        <v>41312</v>
      </c>
      <c r="J1520" s="27" t="s">
        <v>12961</v>
      </c>
      <c r="K1520" s="27" t="s">
        <v>12962</v>
      </c>
      <c r="L1520" s="27" t="s">
        <v>12946</v>
      </c>
      <c r="M1520" s="27" t="s">
        <v>12947</v>
      </c>
      <c r="N1520" s="27" t="s">
        <v>497</v>
      </c>
      <c r="O1520" s="27" t="s">
        <v>497</v>
      </c>
      <c r="P1520" s="27" t="s">
        <v>497</v>
      </c>
      <c r="Q1520" s="41" t="s">
        <v>497</v>
      </c>
      <c r="R1520" s="27" t="s">
        <v>497</v>
      </c>
      <c r="S1520" s="27" t="s">
        <v>12963</v>
      </c>
      <c r="T1520" s="41" t="s">
        <v>15383</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12944</v>
      </c>
      <c r="H1521" s="27" t="s">
        <v>497</v>
      </c>
      <c r="I1521" s="27">
        <v>41312</v>
      </c>
      <c r="J1521" s="27" t="s">
        <v>12961</v>
      </c>
      <c r="K1521" s="27" t="s">
        <v>12964</v>
      </c>
      <c r="L1521" s="27" t="s">
        <v>12946</v>
      </c>
      <c r="M1521" s="27" t="s">
        <v>12965</v>
      </c>
      <c r="N1521" s="27" t="s">
        <v>497</v>
      </c>
      <c r="O1521" s="27" t="s">
        <v>497</v>
      </c>
      <c r="P1521" s="27" t="s">
        <v>497</v>
      </c>
      <c r="Q1521" s="41" t="s">
        <v>497</v>
      </c>
      <c r="R1521" s="27" t="s">
        <v>497</v>
      </c>
      <c r="S1521" s="27" t="s">
        <v>12966</v>
      </c>
      <c r="T1521" s="41" t="s">
        <v>15383</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14621</v>
      </c>
      <c r="G1522" s="27" t="s">
        <v>12967</v>
      </c>
      <c r="H1522" s="27" t="s">
        <v>15148</v>
      </c>
      <c r="I1522" s="27">
        <v>41302</v>
      </c>
      <c r="J1522" s="27" t="s">
        <v>13806</v>
      </c>
      <c r="K1522" s="27" t="s">
        <v>12968</v>
      </c>
      <c r="L1522" s="27" t="s">
        <v>12969</v>
      </c>
      <c r="M1522" s="27" t="s">
        <v>12970</v>
      </c>
      <c r="N1522" s="27" t="s">
        <v>15149</v>
      </c>
      <c r="O1522" s="27" t="s">
        <v>15129</v>
      </c>
      <c r="P1522" s="27">
        <v>41302</v>
      </c>
      <c r="Q1522" s="41" t="s">
        <v>497</v>
      </c>
      <c r="R1522" s="27" t="s">
        <v>15150</v>
      </c>
      <c r="S1522" s="27" t="s">
        <v>12971</v>
      </c>
      <c r="T1522" s="41" t="s">
        <v>4383</v>
      </c>
      <c r="U1522" s="41" t="s">
        <v>15392</v>
      </c>
      <c r="V1522" s="3">
        <v>22</v>
      </c>
      <c r="W1522">
        <v>14</v>
      </c>
      <c r="X1522">
        <v>40</v>
      </c>
      <c r="Y1522">
        <v>45</v>
      </c>
      <c r="Z1522">
        <v>28</v>
      </c>
      <c r="AA1522">
        <v>2</v>
      </c>
    </row>
    <row r="1523" spans="1:27" ht="18" customHeight="1">
      <c r="A1523" s="27">
        <v>5067</v>
      </c>
      <c r="B1523" s="27">
        <v>5067</v>
      </c>
      <c r="C1523" s="3">
        <v>41249</v>
      </c>
      <c r="D1523" s="3">
        <v>41294</v>
      </c>
      <c r="E1523" s="27" t="s">
        <v>1440</v>
      </c>
      <c r="F1523" s="27" t="s">
        <v>14621</v>
      </c>
      <c r="G1523" s="27" t="s">
        <v>12967</v>
      </c>
      <c r="H1523" s="27" t="s">
        <v>497</v>
      </c>
      <c r="I1523" s="27" t="s">
        <v>497</v>
      </c>
      <c r="J1523" s="27" t="s">
        <v>12972</v>
      </c>
      <c r="K1523" s="27" t="s">
        <v>12973</v>
      </c>
      <c r="L1523" s="27" t="s">
        <v>12969</v>
      </c>
      <c r="M1523" s="27" t="s">
        <v>12974</v>
      </c>
      <c r="N1523" s="27" t="s">
        <v>497</v>
      </c>
      <c r="O1523" s="27" t="s">
        <v>497</v>
      </c>
      <c r="P1523" s="27" t="s">
        <v>497</v>
      </c>
      <c r="Q1523" s="41" t="s">
        <v>15972</v>
      </c>
      <c r="R1523" s="27" t="s">
        <v>497</v>
      </c>
      <c r="S1523" s="27" t="s">
        <v>12975</v>
      </c>
      <c r="T1523" s="41" t="s">
        <v>15383</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14621</v>
      </c>
      <c r="G1524" s="27" t="s">
        <v>12967</v>
      </c>
      <c r="H1524" s="27" t="s">
        <v>15326</v>
      </c>
      <c r="I1524" s="27">
        <v>41309</v>
      </c>
      <c r="J1524" s="27" t="s">
        <v>12976</v>
      </c>
      <c r="K1524" s="27" t="s">
        <v>12977</v>
      </c>
      <c r="L1524" s="27" t="s">
        <v>12969</v>
      </c>
      <c r="M1524" s="27" t="s">
        <v>12974</v>
      </c>
      <c r="N1524" s="27" t="s">
        <v>15327</v>
      </c>
      <c r="O1524" s="27" t="s">
        <v>497</v>
      </c>
      <c r="P1524" s="27">
        <v>41309</v>
      </c>
      <c r="Q1524" s="41" t="s">
        <v>497</v>
      </c>
      <c r="R1524" s="27" t="s">
        <v>15328</v>
      </c>
      <c r="S1524" s="27" t="s">
        <v>12978</v>
      </c>
      <c r="T1524" s="41" t="s">
        <v>4383</v>
      </c>
      <c r="U1524" s="41" t="s">
        <v>15457</v>
      </c>
      <c r="V1524" s="3">
        <v>22</v>
      </c>
      <c r="W1524">
        <v>14</v>
      </c>
      <c r="X1524">
        <v>1</v>
      </c>
      <c r="Y1524">
        <v>45</v>
      </c>
      <c r="Z1524">
        <v>29</v>
      </c>
      <c r="AA1524">
        <v>38</v>
      </c>
    </row>
    <row r="1525" spans="1:27" ht="18" customHeight="1">
      <c r="A1525" s="27">
        <v>5065</v>
      </c>
      <c r="B1525" s="27">
        <v>5065</v>
      </c>
      <c r="C1525" s="3">
        <v>41249</v>
      </c>
      <c r="D1525" s="3">
        <v>41294</v>
      </c>
      <c r="E1525" s="27" t="s">
        <v>1431</v>
      </c>
      <c r="F1525" s="27" t="s">
        <v>14621</v>
      </c>
      <c r="G1525" s="27" t="s">
        <v>12967</v>
      </c>
      <c r="H1525" s="27" t="s">
        <v>15151</v>
      </c>
      <c r="I1525" s="27">
        <v>41302</v>
      </c>
      <c r="J1525" s="27" t="s">
        <v>12979</v>
      </c>
      <c r="K1525" s="27" t="s">
        <v>12980</v>
      </c>
      <c r="L1525" s="27" t="s">
        <v>12969</v>
      </c>
      <c r="M1525" s="27" t="s">
        <v>12981</v>
      </c>
      <c r="N1525" s="27" t="s">
        <v>15196</v>
      </c>
      <c r="O1525" s="27" t="s">
        <v>13214</v>
      </c>
      <c r="P1525" s="27">
        <v>41303</v>
      </c>
      <c r="Q1525" s="41" t="s">
        <v>497</v>
      </c>
      <c r="R1525" s="27" t="s">
        <v>15152</v>
      </c>
      <c r="S1525" s="27" t="s">
        <v>12982</v>
      </c>
      <c r="T1525" s="41" t="s">
        <v>4383</v>
      </c>
      <c r="U1525" s="41" t="s">
        <v>15576</v>
      </c>
      <c r="V1525" s="3">
        <v>22</v>
      </c>
      <c r="W1525">
        <v>14</v>
      </c>
      <c r="X1525">
        <v>78</v>
      </c>
      <c r="Y1525">
        <v>45</v>
      </c>
      <c r="Z1525">
        <v>28</v>
      </c>
      <c r="AA1525">
        <v>8</v>
      </c>
    </row>
    <row r="1526" spans="1:27" ht="18" customHeight="1">
      <c r="A1526" s="27">
        <v>5063</v>
      </c>
      <c r="B1526" s="27">
        <v>5063</v>
      </c>
      <c r="C1526" s="3">
        <v>41249</v>
      </c>
      <c r="D1526" s="3">
        <v>41294</v>
      </c>
      <c r="E1526" s="27" t="s">
        <v>1431</v>
      </c>
      <c r="F1526" s="27" t="s">
        <v>14621</v>
      </c>
      <c r="G1526" s="27" t="s">
        <v>12967</v>
      </c>
      <c r="H1526" s="27" t="s">
        <v>15197</v>
      </c>
      <c r="I1526" s="27">
        <v>41303</v>
      </c>
      <c r="J1526" s="27" t="s">
        <v>12983</v>
      </c>
      <c r="K1526" s="27" t="s">
        <v>12984</v>
      </c>
      <c r="L1526" s="27" t="s">
        <v>12969</v>
      </c>
      <c r="M1526" s="27" t="s">
        <v>12985</v>
      </c>
      <c r="N1526" s="27" t="s">
        <v>15198</v>
      </c>
      <c r="O1526" s="27" t="s">
        <v>15129</v>
      </c>
      <c r="P1526" s="27">
        <v>41304</v>
      </c>
      <c r="Q1526" s="41" t="s">
        <v>497</v>
      </c>
      <c r="R1526" s="27" t="s">
        <v>15199</v>
      </c>
      <c r="S1526" s="27" t="s">
        <v>12986</v>
      </c>
      <c r="T1526" s="41" t="s">
        <v>4383</v>
      </c>
      <c r="U1526" s="41" t="s">
        <v>15392</v>
      </c>
      <c r="V1526" s="3">
        <v>22</v>
      </c>
      <c r="W1526">
        <v>14</v>
      </c>
      <c r="X1526">
        <v>73</v>
      </c>
      <c r="Y1526">
        <v>45</v>
      </c>
      <c r="Z1526">
        <v>27</v>
      </c>
      <c r="AA1526">
        <v>57</v>
      </c>
    </row>
    <row r="1527" spans="1:27" ht="18" customHeight="1">
      <c r="A1527" s="27">
        <v>5064</v>
      </c>
      <c r="B1527" s="27">
        <v>5064</v>
      </c>
      <c r="C1527" s="3">
        <v>41249</v>
      </c>
      <c r="D1527" s="3">
        <v>41294</v>
      </c>
      <c r="E1527" s="27" t="s">
        <v>1431</v>
      </c>
      <c r="F1527" s="27" t="s">
        <v>14621</v>
      </c>
      <c r="G1527" s="27" t="s">
        <v>12967</v>
      </c>
      <c r="H1527" s="27" t="s">
        <v>15200</v>
      </c>
      <c r="I1527" s="27">
        <v>41303</v>
      </c>
      <c r="J1527" s="27" t="s">
        <v>12987</v>
      </c>
      <c r="K1527" s="27" t="s">
        <v>12988</v>
      </c>
      <c r="L1527" s="27" t="s">
        <v>12969</v>
      </c>
      <c r="M1527" s="27" t="s">
        <v>12989</v>
      </c>
      <c r="N1527" s="27" t="s">
        <v>15201</v>
      </c>
      <c r="O1527" s="27" t="s">
        <v>15166</v>
      </c>
      <c r="P1527" s="27">
        <v>41303</v>
      </c>
      <c r="Q1527" s="41" t="s">
        <v>497</v>
      </c>
      <c r="R1527" s="27" t="s">
        <v>15202</v>
      </c>
      <c r="S1527" s="27" t="s">
        <v>12990</v>
      </c>
      <c r="T1527" s="41" t="s">
        <v>4383</v>
      </c>
      <c r="U1527" s="41" t="s">
        <v>15576</v>
      </c>
      <c r="V1527" s="3">
        <v>22</v>
      </c>
      <c r="W1527">
        <v>15</v>
      </c>
      <c r="X1527">
        <v>5</v>
      </c>
      <c r="Y1527">
        <v>45</v>
      </c>
      <c r="Z1527">
        <v>27</v>
      </c>
      <c r="AA1527">
        <v>82</v>
      </c>
    </row>
    <row r="1528" spans="1:27" ht="18" customHeight="1">
      <c r="A1528" s="27">
        <v>5059</v>
      </c>
      <c r="B1528" s="27">
        <v>5059</v>
      </c>
      <c r="C1528" s="3">
        <v>41249</v>
      </c>
      <c r="D1528" s="3">
        <v>41294</v>
      </c>
      <c r="E1528" s="27" t="s">
        <v>1431</v>
      </c>
      <c r="F1528" s="27" t="s">
        <v>14621</v>
      </c>
      <c r="G1528" s="27" t="s">
        <v>9913</v>
      </c>
      <c r="H1528" s="27" t="s">
        <v>15153</v>
      </c>
      <c r="I1528" s="27">
        <v>41302</v>
      </c>
      <c r="J1528" s="27" t="s">
        <v>12991</v>
      </c>
      <c r="K1528" s="27" t="s">
        <v>12992</v>
      </c>
      <c r="L1528" s="27" t="s">
        <v>9916</v>
      </c>
      <c r="M1528" s="27" t="s">
        <v>12993</v>
      </c>
      <c r="N1528" s="27" t="s">
        <v>15154</v>
      </c>
      <c r="O1528" s="27" t="s">
        <v>15155</v>
      </c>
      <c r="P1528" s="27">
        <v>41302</v>
      </c>
      <c r="Q1528" s="41" t="s">
        <v>497</v>
      </c>
      <c r="R1528" s="27" t="s">
        <v>15156</v>
      </c>
      <c r="S1528" s="27" t="s">
        <v>12994</v>
      </c>
      <c r="T1528" s="41" t="s">
        <v>15383</v>
      </c>
      <c r="U1528" s="41" t="s">
        <v>15705</v>
      </c>
      <c r="V1528" s="3">
        <v>22</v>
      </c>
      <c r="W1528">
        <v>19</v>
      </c>
      <c r="X1528">
        <v>1</v>
      </c>
      <c r="Y1528">
        <v>46</v>
      </c>
      <c r="Z1528">
        <v>28</v>
      </c>
      <c r="AA1528">
        <v>12</v>
      </c>
    </row>
    <row r="1529" spans="1:27" ht="18" customHeight="1">
      <c r="A1529" s="27">
        <v>5058</v>
      </c>
      <c r="B1529" s="27">
        <v>5058</v>
      </c>
      <c r="C1529" s="3">
        <v>41249</v>
      </c>
      <c r="D1529" s="3">
        <v>41294</v>
      </c>
      <c r="E1529" s="27" t="s">
        <v>1431</v>
      </c>
      <c r="F1529" s="27" t="s">
        <v>12323</v>
      </c>
      <c r="G1529" s="27" t="s">
        <v>9913</v>
      </c>
      <c r="H1529" s="27" t="s">
        <v>13807</v>
      </c>
      <c r="I1529" s="3">
        <v>41263</v>
      </c>
      <c r="J1529" s="27" t="s">
        <v>12995</v>
      </c>
      <c r="K1529" s="27" t="s">
        <v>12996</v>
      </c>
      <c r="L1529" s="27" t="s">
        <v>9916</v>
      </c>
      <c r="M1529" s="27" t="s">
        <v>12993</v>
      </c>
      <c r="N1529" s="27" t="s">
        <v>13808</v>
      </c>
      <c r="O1529" s="27" t="s">
        <v>13214</v>
      </c>
      <c r="P1529" s="3">
        <v>41263</v>
      </c>
      <c r="Q1529" s="41" t="s">
        <v>497</v>
      </c>
      <c r="R1529" s="27" t="s">
        <v>13809</v>
      </c>
      <c r="S1529" s="27" t="s">
        <v>12997</v>
      </c>
      <c r="T1529" s="41" t="s">
        <v>4383</v>
      </c>
      <c r="U1529" s="41" t="s">
        <v>15404</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12323</v>
      </c>
      <c r="G1530" s="27" t="s">
        <v>9913</v>
      </c>
      <c r="H1530" s="27" t="s">
        <v>13810</v>
      </c>
      <c r="I1530" s="3">
        <v>41263</v>
      </c>
      <c r="J1530" s="27" t="s">
        <v>12998</v>
      </c>
      <c r="K1530" s="27" t="s">
        <v>12999</v>
      </c>
      <c r="L1530" s="27" t="s">
        <v>9916</v>
      </c>
      <c r="M1530" s="27" t="s">
        <v>12993</v>
      </c>
      <c r="N1530" s="27" t="s">
        <v>14021</v>
      </c>
      <c r="O1530" s="27" t="s">
        <v>13606</v>
      </c>
      <c r="P1530" s="3">
        <v>41264</v>
      </c>
      <c r="Q1530" s="41" t="s">
        <v>497</v>
      </c>
      <c r="R1530" s="27" t="s">
        <v>13811</v>
      </c>
      <c r="S1530" s="27" t="s">
        <v>13000</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12323</v>
      </c>
      <c r="G1531" s="27" t="s">
        <v>9913</v>
      </c>
      <c r="H1531" s="27" t="s">
        <v>14022</v>
      </c>
      <c r="I1531" s="3">
        <v>41264</v>
      </c>
      <c r="J1531" s="27" t="s">
        <v>13001</v>
      </c>
      <c r="K1531" s="27" t="s">
        <v>13002</v>
      </c>
      <c r="L1531" s="27" t="s">
        <v>9916</v>
      </c>
      <c r="M1531" s="27" t="s">
        <v>13003</v>
      </c>
      <c r="N1531" s="27" t="s">
        <v>14023</v>
      </c>
      <c r="O1531" s="27" t="s">
        <v>14024</v>
      </c>
      <c r="P1531" s="3">
        <v>41264</v>
      </c>
      <c r="Q1531" s="41" t="s">
        <v>497</v>
      </c>
      <c r="R1531" s="27" t="s">
        <v>14025</v>
      </c>
      <c r="S1531" s="27" t="s">
        <v>13004</v>
      </c>
      <c r="T1531" s="41" t="s">
        <v>15383</v>
      </c>
      <c r="U1531" s="41" t="s">
        <v>15402</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12323</v>
      </c>
      <c r="G1532" s="27" t="s">
        <v>9913</v>
      </c>
      <c r="H1532" s="27" t="s">
        <v>13812</v>
      </c>
      <c r="I1532" s="3">
        <v>41263</v>
      </c>
      <c r="J1532" s="27" t="s">
        <v>13005</v>
      </c>
      <c r="K1532" s="27" t="s">
        <v>13006</v>
      </c>
      <c r="L1532" s="27" t="s">
        <v>9916</v>
      </c>
      <c r="M1532" s="27" t="s">
        <v>13003</v>
      </c>
      <c r="N1532" s="27" t="s">
        <v>13813</v>
      </c>
      <c r="O1532" s="27" t="s">
        <v>12506</v>
      </c>
      <c r="P1532" s="3">
        <v>41263</v>
      </c>
      <c r="Q1532" s="41" t="s">
        <v>497</v>
      </c>
      <c r="R1532" s="27" t="s">
        <v>13814</v>
      </c>
      <c r="S1532" s="27" t="s">
        <v>13007</v>
      </c>
      <c r="T1532" s="41" t="s">
        <v>15383</v>
      </c>
      <c r="U1532" s="41" t="s">
        <v>15493</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16157</v>
      </c>
      <c r="I1533" s="27">
        <v>41334</v>
      </c>
      <c r="J1533" s="27" t="s">
        <v>13008</v>
      </c>
      <c r="K1533" s="27" t="s">
        <v>13009</v>
      </c>
      <c r="L1533" s="27" t="s">
        <v>4743</v>
      </c>
      <c r="M1533" s="27" t="s">
        <v>13010</v>
      </c>
      <c r="N1533" s="27" t="s">
        <v>16158</v>
      </c>
      <c r="O1533" s="27" t="s">
        <v>15914</v>
      </c>
      <c r="P1533" s="27">
        <v>41338</v>
      </c>
      <c r="Q1533" s="41" t="s">
        <v>497</v>
      </c>
      <c r="R1533" s="27" t="s">
        <v>13011</v>
      </c>
      <c r="S1533" s="27" t="s">
        <v>13011</v>
      </c>
      <c r="T1533" s="41" t="s">
        <v>15383</v>
      </c>
      <c r="U1533" s="41" t="s">
        <v>15475</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13012</v>
      </c>
      <c r="K1534" s="27" t="s">
        <v>13013</v>
      </c>
      <c r="L1534" s="27" t="s">
        <v>13014</v>
      </c>
      <c r="M1534" s="27" t="s">
        <v>13015</v>
      </c>
      <c r="N1534" s="27" t="s">
        <v>497</v>
      </c>
      <c r="O1534" s="27" t="s">
        <v>497</v>
      </c>
      <c r="P1534" s="27" t="s">
        <v>497</v>
      </c>
      <c r="Q1534" s="41" t="s">
        <v>497</v>
      </c>
      <c r="R1534" s="27" t="s">
        <v>497</v>
      </c>
      <c r="S1534" s="27" t="s">
        <v>13016</v>
      </c>
      <c r="T1534" s="41" t="s">
        <v>15383</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13017</v>
      </c>
      <c r="K1535" s="27" t="s">
        <v>13018</v>
      </c>
      <c r="L1535" s="27" t="s">
        <v>13014</v>
      </c>
      <c r="M1535" s="27" t="s">
        <v>13019</v>
      </c>
      <c r="N1535" s="27" t="s">
        <v>497</v>
      </c>
      <c r="O1535" s="27" t="s">
        <v>497</v>
      </c>
      <c r="P1535" s="27" t="s">
        <v>497</v>
      </c>
      <c r="Q1535" s="41" t="s">
        <v>497</v>
      </c>
      <c r="R1535" s="27" t="s">
        <v>497</v>
      </c>
      <c r="S1535" s="27" t="s">
        <v>13020</v>
      </c>
      <c r="T1535" s="41" t="s">
        <v>15383</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13021</v>
      </c>
      <c r="K1536" s="27" t="s">
        <v>13022</v>
      </c>
      <c r="L1536" s="27" t="s">
        <v>13014</v>
      </c>
      <c r="M1536" s="27" t="s">
        <v>13023</v>
      </c>
      <c r="N1536" s="27" t="s">
        <v>497</v>
      </c>
      <c r="O1536" s="27" t="s">
        <v>497</v>
      </c>
      <c r="P1536" s="27" t="s">
        <v>497</v>
      </c>
      <c r="Q1536" s="41" t="s">
        <v>497</v>
      </c>
      <c r="R1536" s="27" t="s">
        <v>497</v>
      </c>
      <c r="S1536" s="27" t="s">
        <v>13024</v>
      </c>
      <c r="T1536" s="41" t="s">
        <v>15383</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13025</v>
      </c>
      <c r="K1537" s="27" t="s">
        <v>13026</v>
      </c>
      <c r="L1537" s="27" t="s">
        <v>13027</v>
      </c>
      <c r="M1537" s="27">
        <v>36712258</v>
      </c>
      <c r="N1537" s="27" t="s">
        <v>497</v>
      </c>
      <c r="O1537" s="27" t="s">
        <v>497</v>
      </c>
      <c r="P1537" s="27" t="s">
        <v>497</v>
      </c>
      <c r="Q1537" s="41" t="s">
        <v>497</v>
      </c>
      <c r="R1537" s="27" t="s">
        <v>497</v>
      </c>
      <c r="S1537" s="27" t="s">
        <v>13028</v>
      </c>
      <c r="T1537" s="41" t="s">
        <v>15383</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13029</v>
      </c>
      <c r="K1538" s="27" t="s">
        <v>13030</v>
      </c>
      <c r="L1538" s="27" t="s">
        <v>6512</v>
      </c>
      <c r="M1538" s="27" t="s">
        <v>13031</v>
      </c>
      <c r="N1538" s="27" t="s">
        <v>497</v>
      </c>
      <c r="O1538" s="27" t="s">
        <v>497</v>
      </c>
      <c r="P1538" s="27" t="s">
        <v>497</v>
      </c>
      <c r="Q1538" s="41" t="s">
        <v>497</v>
      </c>
      <c r="R1538" s="27" t="s">
        <v>497</v>
      </c>
      <c r="S1538" s="27" t="s">
        <v>13032</v>
      </c>
      <c r="T1538" s="41" t="s">
        <v>15383</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13033</v>
      </c>
      <c r="K1539" s="27" t="s">
        <v>13034</v>
      </c>
      <c r="L1539" s="27" t="s">
        <v>13027</v>
      </c>
      <c r="M1539" s="27" t="s">
        <v>13035</v>
      </c>
      <c r="N1539" s="27" t="s">
        <v>497</v>
      </c>
      <c r="O1539" s="27" t="s">
        <v>497</v>
      </c>
      <c r="P1539" s="27" t="s">
        <v>497</v>
      </c>
      <c r="Q1539" s="41" t="s">
        <v>497</v>
      </c>
      <c r="R1539" s="27" t="s">
        <v>497</v>
      </c>
      <c r="S1539" s="27" t="s">
        <v>13036</v>
      </c>
      <c r="T1539" s="41" t="s">
        <v>15383</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13037</v>
      </c>
      <c r="K1540" s="27" t="s">
        <v>13038</v>
      </c>
      <c r="L1540" s="27" t="s">
        <v>6798</v>
      </c>
      <c r="M1540" s="27" t="s">
        <v>13039</v>
      </c>
      <c r="N1540" s="27" t="s">
        <v>497</v>
      </c>
      <c r="O1540" s="27" t="s">
        <v>497</v>
      </c>
      <c r="P1540" s="27" t="s">
        <v>497</v>
      </c>
      <c r="Q1540" s="41" t="s">
        <v>497</v>
      </c>
      <c r="R1540" s="27" t="s">
        <v>497</v>
      </c>
      <c r="S1540" s="27" t="s">
        <v>13040</v>
      </c>
      <c r="T1540" s="41" t="s">
        <v>15383</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13041</v>
      </c>
      <c r="K1541" s="27" t="s">
        <v>13042</v>
      </c>
      <c r="L1541" s="27" t="s">
        <v>13043</v>
      </c>
      <c r="M1541" s="27" t="s">
        <v>13044</v>
      </c>
      <c r="N1541" s="27" t="s">
        <v>497</v>
      </c>
      <c r="O1541" s="27" t="s">
        <v>497</v>
      </c>
      <c r="P1541" s="27" t="s">
        <v>497</v>
      </c>
      <c r="Q1541" s="41" t="s">
        <v>497</v>
      </c>
      <c r="R1541" s="27" t="s">
        <v>497</v>
      </c>
      <c r="S1541" s="27" t="s">
        <v>13045</v>
      </c>
      <c r="T1541" s="41" t="s">
        <v>15383</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13046</v>
      </c>
      <c r="K1542" s="27" t="s">
        <v>13047</v>
      </c>
      <c r="L1542" s="27" t="s">
        <v>13048</v>
      </c>
      <c r="M1542" s="27" t="s">
        <v>13015</v>
      </c>
      <c r="N1542" s="27" t="s">
        <v>497</v>
      </c>
      <c r="O1542" s="27" t="s">
        <v>497</v>
      </c>
      <c r="P1542" s="27" t="s">
        <v>497</v>
      </c>
      <c r="Q1542" s="41" t="s">
        <v>497</v>
      </c>
      <c r="R1542" s="27" t="s">
        <v>497</v>
      </c>
      <c r="S1542" s="27" t="s">
        <v>13049</v>
      </c>
      <c r="T1542" s="41" t="s">
        <v>15383</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15899</v>
      </c>
      <c r="I1543" s="27">
        <v>41313</v>
      </c>
      <c r="J1543" s="27" t="s">
        <v>13050</v>
      </c>
      <c r="K1543" s="27" t="s">
        <v>13051</v>
      </c>
      <c r="L1543" s="27" t="s">
        <v>6798</v>
      </c>
      <c r="M1543" s="27" t="s">
        <v>13052</v>
      </c>
      <c r="N1543" s="27" t="s">
        <v>15900</v>
      </c>
      <c r="O1543" s="27" t="s">
        <v>4090</v>
      </c>
      <c r="P1543" s="27">
        <v>41340</v>
      </c>
      <c r="Q1543" s="41" t="s">
        <v>497</v>
      </c>
      <c r="R1543" s="27" t="s">
        <v>15901</v>
      </c>
      <c r="S1543" s="27" t="s">
        <v>13053</v>
      </c>
      <c r="T1543" s="41" t="s">
        <v>4383</v>
      </c>
      <c r="U1543" s="41" t="s">
        <v>15902</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13054</v>
      </c>
      <c r="K1544" s="27" t="s">
        <v>13055</v>
      </c>
      <c r="L1544" s="27" t="s">
        <v>13056</v>
      </c>
      <c r="M1544" s="27" t="s">
        <v>13057</v>
      </c>
      <c r="N1544" s="27" t="s">
        <v>497</v>
      </c>
      <c r="O1544" s="27" t="s">
        <v>497</v>
      </c>
      <c r="P1544" s="27" t="s">
        <v>497</v>
      </c>
      <c r="Q1544" s="41" t="s">
        <v>497</v>
      </c>
      <c r="R1544" s="27" t="s">
        <v>497</v>
      </c>
      <c r="S1544" s="27" t="s">
        <v>13058</v>
      </c>
      <c r="T1544" s="41" t="s">
        <v>15383</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13059</v>
      </c>
      <c r="K1545" s="27" t="s">
        <v>13060</v>
      </c>
      <c r="L1545" s="27" t="s">
        <v>6516</v>
      </c>
      <c r="M1545" s="27" t="s">
        <v>13061</v>
      </c>
      <c r="N1545" s="27" t="s">
        <v>497</v>
      </c>
      <c r="O1545" s="27" t="s">
        <v>497</v>
      </c>
      <c r="P1545" s="27" t="s">
        <v>497</v>
      </c>
      <c r="Q1545" s="41" t="s">
        <v>497</v>
      </c>
      <c r="R1545" s="27" t="s">
        <v>497</v>
      </c>
      <c r="S1545" s="27" t="s">
        <v>13062</v>
      </c>
      <c r="T1545" s="41" t="s">
        <v>15383</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13063</v>
      </c>
      <c r="K1546" s="27" t="s">
        <v>13064</v>
      </c>
      <c r="L1546" s="27" t="s">
        <v>13065</v>
      </c>
      <c r="M1546" s="27" t="s">
        <v>13066</v>
      </c>
      <c r="N1546" s="27" t="s">
        <v>497</v>
      </c>
      <c r="O1546" s="27" t="s">
        <v>497</v>
      </c>
      <c r="P1546" s="27" t="s">
        <v>497</v>
      </c>
      <c r="Q1546" s="41" t="s">
        <v>497</v>
      </c>
      <c r="R1546" s="27" t="s">
        <v>497</v>
      </c>
      <c r="S1546" s="27" t="s">
        <v>13067</v>
      </c>
      <c r="T1546" s="41" t="s">
        <v>15383</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14621</v>
      </c>
      <c r="G1547" s="27" t="s">
        <v>13168</v>
      </c>
      <c r="H1547" s="27" t="s">
        <v>497</v>
      </c>
      <c r="I1547" s="27" t="s">
        <v>497</v>
      </c>
      <c r="J1547" s="27" t="s">
        <v>13169</v>
      </c>
      <c r="K1547" s="27" t="s">
        <v>13170</v>
      </c>
      <c r="L1547" s="27" t="s">
        <v>13171</v>
      </c>
      <c r="M1547" s="27" t="s">
        <v>13172</v>
      </c>
      <c r="N1547" s="27" t="s">
        <v>497</v>
      </c>
      <c r="O1547" s="27" t="s">
        <v>497</v>
      </c>
      <c r="P1547" s="27" t="s">
        <v>497</v>
      </c>
      <c r="Q1547" s="41" t="s">
        <v>15157</v>
      </c>
      <c r="R1547" s="27" t="s">
        <v>497</v>
      </c>
      <c r="S1547" s="27" t="s">
        <v>13173</v>
      </c>
      <c r="T1547" t="s">
        <v>15383</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14621</v>
      </c>
      <c r="G1548" s="27" t="s">
        <v>13168</v>
      </c>
      <c r="H1548" s="27" t="s">
        <v>15203</v>
      </c>
      <c r="I1548" s="27">
        <v>41303</v>
      </c>
      <c r="J1548" s="27" t="s">
        <v>13174</v>
      </c>
      <c r="K1548" s="27" t="s">
        <v>13175</v>
      </c>
      <c r="L1548" s="27" t="s">
        <v>13171</v>
      </c>
      <c r="M1548" s="27" t="s">
        <v>13172</v>
      </c>
      <c r="N1548" s="27" t="s">
        <v>15204</v>
      </c>
      <c r="O1548" s="27" t="s">
        <v>15126</v>
      </c>
      <c r="P1548" s="27">
        <v>41304</v>
      </c>
      <c r="Q1548" s="41" t="s">
        <v>497</v>
      </c>
      <c r="R1548" s="27" t="s">
        <v>15205</v>
      </c>
      <c r="S1548" s="27" t="s">
        <v>13176</v>
      </c>
      <c r="T1548" t="s">
        <v>15383</v>
      </c>
      <c r="U1548" t="s">
        <v>15475</v>
      </c>
      <c r="V1548" s="3">
        <v>22</v>
      </c>
      <c r="W1548">
        <v>47</v>
      </c>
      <c r="X1548">
        <v>23</v>
      </c>
      <c r="Y1548">
        <v>45</v>
      </c>
      <c r="Z1548">
        <v>51</v>
      </c>
      <c r="AA1548">
        <v>11</v>
      </c>
    </row>
    <row r="1549" spans="1:27" ht="18" customHeight="1">
      <c r="A1549" s="27">
        <v>5087</v>
      </c>
      <c r="B1549" s="27">
        <v>5087</v>
      </c>
      <c r="C1549" s="3">
        <v>41249</v>
      </c>
      <c r="D1549" s="3">
        <v>41294</v>
      </c>
      <c r="E1549" s="27" t="s">
        <v>1431</v>
      </c>
      <c r="F1549" s="27" t="s">
        <v>14621</v>
      </c>
      <c r="G1549" s="27" t="s">
        <v>13168</v>
      </c>
      <c r="H1549" s="27" t="s">
        <v>15206</v>
      </c>
      <c r="I1549" s="27">
        <v>41302</v>
      </c>
      <c r="J1549" s="27" t="s">
        <v>13177</v>
      </c>
      <c r="K1549" s="27" t="s">
        <v>13178</v>
      </c>
      <c r="L1549" s="27" t="s">
        <v>13171</v>
      </c>
      <c r="M1549" s="27" t="s">
        <v>13179</v>
      </c>
      <c r="N1549" s="27" t="s">
        <v>15207</v>
      </c>
      <c r="O1549" s="27" t="s">
        <v>14597</v>
      </c>
      <c r="P1549" s="27">
        <v>41303</v>
      </c>
      <c r="Q1549" s="41" t="s">
        <v>497</v>
      </c>
      <c r="R1549" s="27" t="s">
        <v>15152</v>
      </c>
      <c r="S1549" s="27" t="s">
        <v>13180</v>
      </c>
      <c r="T1549" t="s">
        <v>15383</v>
      </c>
      <c r="U1549" t="s">
        <v>15475</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9199</v>
      </c>
      <c r="H1550" s="27" t="s">
        <v>497</v>
      </c>
      <c r="I1550" s="27">
        <v>41313</v>
      </c>
      <c r="J1550" s="27" t="s">
        <v>13355</v>
      </c>
      <c r="K1550" s="27" t="s">
        <v>13356</v>
      </c>
      <c r="L1550" s="27" t="s">
        <v>9202</v>
      </c>
      <c r="M1550" s="27" t="s">
        <v>13357</v>
      </c>
      <c r="N1550" s="27" t="s">
        <v>497</v>
      </c>
      <c r="O1550" s="27" t="s">
        <v>497</v>
      </c>
      <c r="P1550" s="27" t="s">
        <v>497</v>
      </c>
      <c r="Q1550" s="41" t="s">
        <v>497</v>
      </c>
      <c r="R1550" s="27" t="s">
        <v>497</v>
      </c>
      <c r="S1550" s="27" t="s">
        <v>13358</v>
      </c>
      <c r="T1550" t="s">
        <v>15383</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9199</v>
      </c>
      <c r="H1551" s="27" t="s">
        <v>497</v>
      </c>
      <c r="I1551" s="27">
        <v>41310</v>
      </c>
      <c r="J1551" s="27" t="s">
        <v>13355</v>
      </c>
      <c r="K1551" s="27" t="s">
        <v>13359</v>
      </c>
      <c r="L1551" s="27" t="s">
        <v>9202</v>
      </c>
      <c r="M1551" s="27" t="s">
        <v>13360</v>
      </c>
      <c r="N1551" s="27" t="s">
        <v>497</v>
      </c>
      <c r="O1551" s="27" t="s">
        <v>497</v>
      </c>
      <c r="P1551" s="27" t="s">
        <v>497</v>
      </c>
      <c r="Q1551" s="41" t="s">
        <v>15833</v>
      </c>
      <c r="R1551" s="27" t="s">
        <v>497</v>
      </c>
      <c r="S1551" s="27" t="s">
        <v>13361</v>
      </c>
      <c r="T1551" t="s">
        <v>15383</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9106</v>
      </c>
      <c r="H1552" s="27" t="s">
        <v>497</v>
      </c>
      <c r="I1552" s="27">
        <v>41323</v>
      </c>
      <c r="J1552" s="27" t="s">
        <v>13362</v>
      </c>
      <c r="K1552" s="27" t="s">
        <v>13363</v>
      </c>
      <c r="L1552" s="27" t="s">
        <v>9108</v>
      </c>
      <c r="M1552" s="27" t="s">
        <v>13364</v>
      </c>
      <c r="N1552" s="27" t="s">
        <v>497</v>
      </c>
      <c r="O1552" s="27" t="s">
        <v>497</v>
      </c>
      <c r="P1552" s="27" t="s">
        <v>497</v>
      </c>
      <c r="Q1552" s="41" t="s">
        <v>497</v>
      </c>
      <c r="R1552" s="27" t="s">
        <v>497</v>
      </c>
      <c r="S1552" s="27" t="s">
        <v>13365</v>
      </c>
      <c r="T1552" t="s">
        <v>15383</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14621</v>
      </c>
      <c r="G1553" s="27" t="s">
        <v>8154</v>
      </c>
      <c r="H1553" s="27" t="s">
        <v>497</v>
      </c>
      <c r="I1553" s="27" t="s">
        <v>497</v>
      </c>
      <c r="J1553" s="27" t="s">
        <v>13366</v>
      </c>
      <c r="K1553" s="27" t="s">
        <v>13367</v>
      </c>
      <c r="L1553" s="27" t="s">
        <v>8157</v>
      </c>
      <c r="M1553" s="27" t="s">
        <v>13368</v>
      </c>
      <c r="N1553" s="27" t="s">
        <v>497</v>
      </c>
      <c r="O1553" s="27" t="s">
        <v>497</v>
      </c>
      <c r="P1553" s="27" t="s">
        <v>497</v>
      </c>
      <c r="Q1553" s="41" t="s">
        <v>15973</v>
      </c>
      <c r="R1553" s="27" t="s">
        <v>497</v>
      </c>
      <c r="S1553" s="27" t="s">
        <v>13369</v>
      </c>
      <c r="T1553" t="s">
        <v>15383</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14621</v>
      </c>
      <c r="G1554" s="27" t="s">
        <v>8154</v>
      </c>
      <c r="H1554" s="27" t="s">
        <v>15329</v>
      </c>
      <c r="I1554" s="27">
        <v>41306</v>
      </c>
      <c r="J1554" s="27" t="s">
        <v>13370</v>
      </c>
      <c r="K1554" s="27" t="s">
        <v>13371</v>
      </c>
      <c r="L1554" s="27" t="s">
        <v>8157</v>
      </c>
      <c r="M1554" s="27" t="s">
        <v>13372</v>
      </c>
      <c r="N1554" s="27" t="s">
        <v>15330</v>
      </c>
      <c r="O1554" s="27" t="s">
        <v>12506</v>
      </c>
      <c r="P1554" s="27">
        <v>41306</v>
      </c>
      <c r="Q1554" s="41" t="s">
        <v>497</v>
      </c>
      <c r="R1554" s="27" t="s">
        <v>15331</v>
      </c>
      <c r="S1554" s="27" t="s">
        <v>13373</v>
      </c>
      <c r="T1554" t="s">
        <v>4383</v>
      </c>
      <c r="U1554" t="s">
        <v>15414</v>
      </c>
      <c r="V1554" s="3">
        <v>21</v>
      </c>
      <c r="W1554">
        <v>50</v>
      </c>
      <c r="X1554">
        <v>48</v>
      </c>
      <c r="Y1554">
        <v>45</v>
      </c>
      <c r="Z1554">
        <v>23</v>
      </c>
      <c r="AA1554">
        <v>88</v>
      </c>
    </row>
    <row r="1555" spans="1:27" ht="18" customHeight="1">
      <c r="A1555" s="27">
        <v>5060</v>
      </c>
      <c r="B1555" s="27">
        <v>5060</v>
      </c>
      <c r="C1555" s="3">
        <v>41254</v>
      </c>
      <c r="D1555" s="3">
        <v>41299</v>
      </c>
      <c r="E1555" s="27" t="s">
        <v>1431</v>
      </c>
      <c r="F1555" s="27" t="s">
        <v>14621</v>
      </c>
      <c r="G1555" s="27" t="s">
        <v>9913</v>
      </c>
      <c r="H1555" s="27" t="s">
        <v>15208</v>
      </c>
      <c r="I1555" s="27">
        <v>41302</v>
      </c>
      <c r="J1555" s="27" t="s">
        <v>13374</v>
      </c>
      <c r="K1555" s="27" t="s">
        <v>13375</v>
      </c>
      <c r="L1555" s="27" t="s">
        <v>9916</v>
      </c>
      <c r="M1555" s="27" t="s">
        <v>12993</v>
      </c>
      <c r="N1555" s="27" t="s">
        <v>15209</v>
      </c>
      <c r="O1555" s="27" t="s">
        <v>15155</v>
      </c>
      <c r="P1555" s="27">
        <v>41303</v>
      </c>
      <c r="Q1555" s="41" t="s">
        <v>497</v>
      </c>
      <c r="R1555" s="27" t="s">
        <v>15210</v>
      </c>
      <c r="S1555" s="27" t="s">
        <v>13376</v>
      </c>
      <c r="T1555" t="s">
        <v>15383</v>
      </c>
      <c r="U1555" t="s">
        <v>15475</v>
      </c>
      <c r="V1555" s="3">
        <v>22</v>
      </c>
      <c r="W1555">
        <v>16</v>
      </c>
      <c r="X1555">
        <v>50</v>
      </c>
      <c r="Y1555">
        <v>46</v>
      </c>
      <c r="Z1555">
        <v>22</v>
      </c>
      <c r="AA1555">
        <v>24</v>
      </c>
    </row>
    <row r="1556" spans="1:27" ht="18" customHeight="1">
      <c r="A1556" s="27">
        <v>5062</v>
      </c>
      <c r="B1556" s="27">
        <v>5062</v>
      </c>
      <c r="C1556" s="3">
        <v>41254</v>
      </c>
      <c r="D1556" s="3">
        <v>41299</v>
      </c>
      <c r="E1556" s="27" t="s">
        <v>1431</v>
      </c>
      <c r="F1556" s="27" t="s">
        <v>14621</v>
      </c>
      <c r="G1556" s="27" t="s">
        <v>9913</v>
      </c>
      <c r="H1556" s="27" t="s">
        <v>15112</v>
      </c>
      <c r="I1556" s="27">
        <v>41299</v>
      </c>
      <c r="J1556" s="27" t="s">
        <v>13377</v>
      </c>
      <c r="K1556" s="27" t="s">
        <v>13378</v>
      </c>
      <c r="L1556" s="27" t="s">
        <v>9916</v>
      </c>
      <c r="M1556" s="27" t="s">
        <v>13379</v>
      </c>
      <c r="N1556" s="27" t="s">
        <v>15158</v>
      </c>
      <c r="O1556" s="27" t="s">
        <v>15125</v>
      </c>
      <c r="P1556" s="27">
        <v>41299</v>
      </c>
      <c r="Q1556" s="41" t="s">
        <v>497</v>
      </c>
      <c r="R1556" s="27" t="s">
        <v>15113</v>
      </c>
      <c r="S1556" s="27" t="s">
        <v>13380</v>
      </c>
      <c r="T1556" t="s">
        <v>15383</v>
      </c>
      <c r="U1556" t="s">
        <v>15706</v>
      </c>
      <c r="V1556" s="3">
        <v>22</v>
      </c>
      <c r="W1556">
        <v>17</v>
      </c>
      <c r="X1556">
        <v>11</v>
      </c>
      <c r="Y1556">
        <v>46</v>
      </c>
      <c r="Z1556">
        <v>22</v>
      </c>
      <c r="AA1556">
        <v>56</v>
      </c>
    </row>
    <row r="1557" spans="1:27" ht="18" customHeight="1">
      <c r="A1557" s="27">
        <v>5061</v>
      </c>
      <c r="B1557" s="27">
        <v>5061</v>
      </c>
      <c r="C1557" s="3">
        <v>41254</v>
      </c>
      <c r="D1557" s="3">
        <v>41299</v>
      </c>
      <c r="E1557" s="27" t="s">
        <v>1431</v>
      </c>
      <c r="F1557" s="27" t="s">
        <v>14621</v>
      </c>
      <c r="G1557" s="27" t="s">
        <v>9913</v>
      </c>
      <c r="H1557" s="27" t="s">
        <v>15211</v>
      </c>
      <c r="I1557" s="27">
        <v>41303</v>
      </c>
      <c r="J1557" s="27" t="s">
        <v>13381</v>
      </c>
      <c r="K1557" s="27" t="s">
        <v>13382</v>
      </c>
      <c r="L1557" s="27" t="s">
        <v>9916</v>
      </c>
      <c r="M1557" s="27" t="s">
        <v>12993</v>
      </c>
      <c r="N1557" s="27" t="s">
        <v>15212</v>
      </c>
      <c r="O1557" s="27" t="s">
        <v>15155</v>
      </c>
      <c r="P1557" s="27">
        <v>41304</v>
      </c>
      <c r="Q1557" s="41" t="s">
        <v>497</v>
      </c>
      <c r="R1557" s="27" t="s">
        <v>15213</v>
      </c>
      <c r="S1557" s="27" t="s">
        <v>13383</v>
      </c>
      <c r="T1557" t="s">
        <v>15383</v>
      </c>
      <c r="U1557" t="s">
        <v>15475</v>
      </c>
      <c r="V1557" s="3">
        <v>22</v>
      </c>
      <c r="W1557">
        <v>16</v>
      </c>
      <c r="X1557">
        <v>58</v>
      </c>
      <c r="Y1557">
        <v>46</v>
      </c>
      <c r="Z1557">
        <v>22</v>
      </c>
      <c r="AA1557">
        <v>62</v>
      </c>
    </row>
    <row r="1558" spans="1:27" ht="18" customHeight="1">
      <c r="A1558" s="27">
        <v>5312</v>
      </c>
      <c r="B1558" s="27">
        <v>5312</v>
      </c>
      <c r="C1558" s="3">
        <v>41254</v>
      </c>
      <c r="D1558" s="3">
        <v>41299</v>
      </c>
      <c r="E1558" s="27" t="s">
        <v>1431</v>
      </c>
      <c r="F1558" s="27" t="s">
        <v>14621</v>
      </c>
      <c r="G1558" s="27" t="s">
        <v>8154</v>
      </c>
      <c r="H1558" s="27" t="s">
        <v>15332</v>
      </c>
      <c r="I1558" s="27">
        <v>41305</v>
      </c>
      <c r="J1558" s="27" t="s">
        <v>13384</v>
      </c>
      <c r="K1558" s="27" t="s">
        <v>13385</v>
      </c>
      <c r="L1558" s="27" t="s">
        <v>8157</v>
      </c>
      <c r="M1558" s="27" t="s">
        <v>13386</v>
      </c>
      <c r="N1558" s="27" t="s">
        <v>15333</v>
      </c>
      <c r="O1558" s="27" t="s">
        <v>12472</v>
      </c>
      <c r="P1558" s="27">
        <v>41305</v>
      </c>
      <c r="Q1558" s="41" t="s">
        <v>497</v>
      </c>
      <c r="R1558" s="27" t="s">
        <v>15334</v>
      </c>
      <c r="S1558" s="27" t="s">
        <v>13387</v>
      </c>
      <c r="T1558" t="s">
        <v>4383</v>
      </c>
      <c r="U1558" t="s">
        <v>15457</v>
      </c>
      <c r="V1558" s="3">
        <v>21</v>
      </c>
      <c r="W1558">
        <v>48</v>
      </c>
      <c r="X1558">
        <v>73</v>
      </c>
      <c r="Y1558">
        <v>45</v>
      </c>
      <c r="Z1558">
        <v>25</v>
      </c>
      <c r="AA1558">
        <v>22</v>
      </c>
    </row>
    <row r="1559" spans="1:27" ht="18" customHeight="1">
      <c r="A1559" s="27">
        <v>5309</v>
      </c>
      <c r="B1559" s="27">
        <v>5309</v>
      </c>
      <c r="C1559" s="3">
        <v>41254</v>
      </c>
      <c r="D1559" s="3">
        <v>41309</v>
      </c>
      <c r="E1559" s="27" t="s">
        <v>1431</v>
      </c>
      <c r="F1559" s="27" t="s">
        <v>14621</v>
      </c>
      <c r="G1559" s="27" t="s">
        <v>8154</v>
      </c>
      <c r="H1559" s="27" t="s">
        <v>15335</v>
      </c>
      <c r="I1559" s="27">
        <v>41309</v>
      </c>
      <c r="J1559" s="27" t="s">
        <v>13388</v>
      </c>
      <c r="K1559" s="27" t="s">
        <v>15336</v>
      </c>
      <c r="L1559" s="27" t="s">
        <v>8157</v>
      </c>
      <c r="M1559" s="27" t="s">
        <v>13389</v>
      </c>
      <c r="N1559" s="27" t="s">
        <v>15337</v>
      </c>
      <c r="O1559" s="27" t="s">
        <v>12472</v>
      </c>
      <c r="P1559" s="27">
        <v>41309</v>
      </c>
      <c r="Q1559" s="41" t="s">
        <v>15338</v>
      </c>
      <c r="R1559" s="27" t="s">
        <v>15339</v>
      </c>
      <c r="S1559" s="27" t="s">
        <v>13390</v>
      </c>
      <c r="T1559" t="s">
        <v>4383</v>
      </c>
      <c r="U1559" t="s">
        <v>15457</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13391</v>
      </c>
      <c r="H1560" s="27" t="s">
        <v>497</v>
      </c>
      <c r="I1560" s="27">
        <v>41310</v>
      </c>
      <c r="J1560" s="27" t="s">
        <v>13392</v>
      </c>
      <c r="K1560" s="27" t="s">
        <v>13393</v>
      </c>
      <c r="L1560" s="27" t="s">
        <v>13394</v>
      </c>
      <c r="M1560" s="27" t="s">
        <v>13395</v>
      </c>
      <c r="N1560" s="27" t="s">
        <v>497</v>
      </c>
      <c r="O1560" s="27" t="s">
        <v>497</v>
      </c>
      <c r="P1560" s="27" t="s">
        <v>497</v>
      </c>
      <c r="Q1560" s="41" t="s">
        <v>497</v>
      </c>
      <c r="R1560" s="27" t="s">
        <v>497</v>
      </c>
      <c r="S1560" s="27" t="s">
        <v>13396</v>
      </c>
      <c r="T1560" t="s">
        <v>15383</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13391</v>
      </c>
      <c r="H1561" s="27" t="s">
        <v>497</v>
      </c>
      <c r="I1561" s="27">
        <v>41310</v>
      </c>
      <c r="J1561" s="27" t="s">
        <v>13397</v>
      </c>
      <c r="K1561" s="27" t="s">
        <v>13398</v>
      </c>
      <c r="L1561" s="27" t="s">
        <v>13399</v>
      </c>
      <c r="M1561" s="27" t="s">
        <v>13400</v>
      </c>
      <c r="N1561" s="27" t="s">
        <v>497</v>
      </c>
      <c r="O1561" s="27" t="s">
        <v>497</v>
      </c>
      <c r="P1561" s="27" t="s">
        <v>497</v>
      </c>
      <c r="Q1561" s="41" t="s">
        <v>497</v>
      </c>
      <c r="R1561" s="27" t="s">
        <v>497</v>
      </c>
      <c r="S1561" s="27" t="s">
        <v>13401</v>
      </c>
      <c r="T1561" t="s">
        <v>15383</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13391</v>
      </c>
      <c r="H1562" s="27" t="s">
        <v>497</v>
      </c>
      <c r="I1562" s="27">
        <v>41310</v>
      </c>
      <c r="J1562" s="27" t="s">
        <v>13402</v>
      </c>
      <c r="K1562" s="27" t="s">
        <v>13403</v>
      </c>
      <c r="L1562" s="27" t="s">
        <v>13394</v>
      </c>
      <c r="M1562" s="27" t="s">
        <v>13404</v>
      </c>
      <c r="N1562" s="27" t="s">
        <v>497</v>
      </c>
      <c r="O1562" s="27" t="s">
        <v>497</v>
      </c>
      <c r="P1562" s="27" t="s">
        <v>497</v>
      </c>
      <c r="Q1562" s="41" t="s">
        <v>497</v>
      </c>
      <c r="R1562" s="27" t="s">
        <v>497</v>
      </c>
      <c r="S1562" s="27" t="s">
        <v>13405</v>
      </c>
      <c r="T1562" t="s">
        <v>15383</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13391</v>
      </c>
      <c r="H1563" s="27" t="s">
        <v>497</v>
      </c>
      <c r="I1563" s="27" t="s">
        <v>497</v>
      </c>
      <c r="J1563" s="27" t="s">
        <v>13406</v>
      </c>
      <c r="K1563" s="27" t="s">
        <v>13407</v>
      </c>
      <c r="L1563" s="27" t="s">
        <v>13399</v>
      </c>
      <c r="M1563" s="27" t="s">
        <v>13408</v>
      </c>
      <c r="N1563" s="27" t="s">
        <v>497</v>
      </c>
      <c r="O1563" s="27" t="s">
        <v>497</v>
      </c>
      <c r="P1563" s="27" t="s">
        <v>497</v>
      </c>
      <c r="Q1563" s="41" t="s">
        <v>497</v>
      </c>
      <c r="R1563" s="27" t="s">
        <v>497</v>
      </c>
      <c r="S1563" s="27" t="s">
        <v>13409</v>
      </c>
      <c r="T1563" t="s">
        <v>15383</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13391</v>
      </c>
      <c r="H1564" s="27" t="s">
        <v>497</v>
      </c>
      <c r="I1564" s="27">
        <v>41310</v>
      </c>
      <c r="J1564" s="27" t="s">
        <v>13410</v>
      </c>
      <c r="K1564" s="27" t="s">
        <v>13411</v>
      </c>
      <c r="L1564" s="27" t="s">
        <v>13399</v>
      </c>
      <c r="M1564" s="27" t="s">
        <v>13412</v>
      </c>
      <c r="N1564" s="27" t="s">
        <v>497</v>
      </c>
      <c r="O1564" s="27" t="s">
        <v>497</v>
      </c>
      <c r="P1564" s="27" t="s">
        <v>497</v>
      </c>
      <c r="Q1564" s="41" t="s">
        <v>497</v>
      </c>
      <c r="R1564" s="27" t="s">
        <v>497</v>
      </c>
      <c r="S1564" s="27" t="s">
        <v>13413</v>
      </c>
      <c r="T1564" t="s">
        <v>15383</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13391</v>
      </c>
      <c r="H1565" s="27" t="s">
        <v>497</v>
      </c>
      <c r="I1565" s="27">
        <v>41310</v>
      </c>
      <c r="J1565" s="27" t="s">
        <v>13414</v>
      </c>
      <c r="K1565" s="27" t="s">
        <v>13415</v>
      </c>
      <c r="L1565" s="27" t="s">
        <v>13394</v>
      </c>
      <c r="M1565" s="27" t="s">
        <v>13416</v>
      </c>
      <c r="N1565" s="27" t="s">
        <v>497</v>
      </c>
      <c r="O1565" s="27" t="s">
        <v>497</v>
      </c>
      <c r="P1565" s="27" t="s">
        <v>497</v>
      </c>
      <c r="Q1565" s="41" t="s">
        <v>497</v>
      </c>
      <c r="R1565" s="27" t="s">
        <v>497</v>
      </c>
      <c r="S1565" s="27" t="s">
        <v>13417</v>
      </c>
      <c r="T1565" t="s">
        <v>15383</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13391</v>
      </c>
      <c r="H1566" s="27" t="s">
        <v>497</v>
      </c>
      <c r="I1566" s="27">
        <v>41310</v>
      </c>
      <c r="J1566" s="27" t="s">
        <v>13418</v>
      </c>
      <c r="K1566" s="27" t="s">
        <v>13419</v>
      </c>
      <c r="L1566" s="27" t="s">
        <v>13394</v>
      </c>
      <c r="M1566" s="27" t="s">
        <v>13420</v>
      </c>
      <c r="N1566" s="27" t="s">
        <v>497</v>
      </c>
      <c r="O1566" s="27" t="s">
        <v>497</v>
      </c>
      <c r="P1566" s="27" t="s">
        <v>497</v>
      </c>
      <c r="Q1566" s="41" t="s">
        <v>497</v>
      </c>
      <c r="R1566" s="27" t="s">
        <v>497</v>
      </c>
      <c r="S1566" s="27" t="s">
        <v>13421</v>
      </c>
      <c r="T1566" t="s">
        <v>15383</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14621</v>
      </c>
      <c r="G1567" s="27" t="s">
        <v>13422</v>
      </c>
      <c r="H1567" s="27" t="s">
        <v>15159</v>
      </c>
      <c r="I1567" s="27">
        <v>41300</v>
      </c>
      <c r="J1567" s="27" t="s">
        <v>13423</v>
      </c>
      <c r="K1567" s="27" t="s">
        <v>13424</v>
      </c>
      <c r="L1567" s="27" t="s">
        <v>13425</v>
      </c>
      <c r="M1567" s="27" t="s">
        <v>13426</v>
      </c>
      <c r="N1567" s="27" t="s">
        <v>15160</v>
      </c>
      <c r="O1567" s="27" t="s">
        <v>14597</v>
      </c>
      <c r="P1567" s="27">
        <v>41302</v>
      </c>
      <c r="Q1567" s="41" t="s">
        <v>497</v>
      </c>
      <c r="R1567" s="27" t="s">
        <v>15161</v>
      </c>
      <c r="S1567" s="27" t="s">
        <v>13427</v>
      </c>
      <c r="T1567" t="s">
        <v>4383</v>
      </c>
      <c r="U1567" t="s">
        <v>15392</v>
      </c>
      <c r="V1567" s="3">
        <v>20</v>
      </c>
      <c r="W1567">
        <v>18</v>
      </c>
      <c r="X1567">
        <v>47</v>
      </c>
      <c r="Y1567">
        <v>47</v>
      </c>
      <c r="Z1567">
        <v>6</v>
      </c>
      <c r="AA1567">
        <v>20</v>
      </c>
    </row>
    <row r="1568" spans="1:27" ht="18" customHeight="1">
      <c r="A1568" s="27">
        <v>5300</v>
      </c>
      <c r="B1568" s="27">
        <v>5300</v>
      </c>
      <c r="C1568" s="3">
        <v>41254</v>
      </c>
      <c r="D1568" s="3">
        <v>41299</v>
      </c>
      <c r="E1568" s="27" t="s">
        <v>1431</v>
      </c>
      <c r="F1568" s="27" t="s">
        <v>14621</v>
      </c>
      <c r="G1568" s="27" t="s">
        <v>13422</v>
      </c>
      <c r="H1568" s="27" t="s">
        <v>15114</v>
      </c>
      <c r="I1568" s="27">
        <v>41299</v>
      </c>
      <c r="J1568" s="27" t="s">
        <v>13428</v>
      </c>
      <c r="K1568" s="27" t="s">
        <v>13429</v>
      </c>
      <c r="L1568" s="27" t="s">
        <v>13425</v>
      </c>
      <c r="M1568" s="27" t="s">
        <v>13430</v>
      </c>
      <c r="N1568" s="27" t="s">
        <v>15162</v>
      </c>
      <c r="O1568" s="27" t="s">
        <v>14597</v>
      </c>
      <c r="P1568" s="27">
        <v>41302</v>
      </c>
      <c r="Q1568" s="41" t="s">
        <v>497</v>
      </c>
      <c r="R1568" s="27" t="s">
        <v>15115</v>
      </c>
      <c r="S1568" s="27" t="s">
        <v>13431</v>
      </c>
      <c r="T1568" t="s">
        <v>4383</v>
      </c>
      <c r="U1568" t="s">
        <v>15392</v>
      </c>
      <c r="V1568" s="3">
        <v>20</v>
      </c>
      <c r="W1568">
        <v>27</v>
      </c>
      <c r="X1568">
        <v>55</v>
      </c>
      <c r="Y1568">
        <v>47</v>
      </c>
      <c r="Z1568">
        <v>7</v>
      </c>
      <c r="AA1568">
        <v>22</v>
      </c>
    </row>
    <row r="1569" spans="1:27" ht="18" customHeight="1">
      <c r="A1569" s="27">
        <v>5299</v>
      </c>
      <c r="B1569" s="27">
        <v>5299</v>
      </c>
      <c r="C1569" s="3">
        <v>41254</v>
      </c>
      <c r="D1569" s="3">
        <v>41299</v>
      </c>
      <c r="E1569" s="27" t="s">
        <v>1431</v>
      </c>
      <c r="F1569" s="27" t="s">
        <v>14621</v>
      </c>
      <c r="G1569" s="27" t="s">
        <v>13422</v>
      </c>
      <c r="H1569" s="27" t="s">
        <v>15116</v>
      </c>
      <c r="I1569" s="27">
        <v>41299</v>
      </c>
      <c r="J1569" s="27" t="s">
        <v>13432</v>
      </c>
      <c r="K1569" s="27" t="s">
        <v>13433</v>
      </c>
      <c r="L1569" s="27" t="s">
        <v>13425</v>
      </c>
      <c r="M1569" s="27" t="s">
        <v>13434</v>
      </c>
      <c r="N1569" s="27" t="s">
        <v>15117</v>
      </c>
      <c r="O1569" s="27" t="s">
        <v>14597</v>
      </c>
      <c r="P1569" s="27">
        <v>41299</v>
      </c>
      <c r="Q1569" s="41" t="s">
        <v>497</v>
      </c>
      <c r="R1569" s="27" t="s">
        <v>15118</v>
      </c>
      <c r="S1569" s="27" t="s">
        <v>13435</v>
      </c>
      <c r="T1569" t="s">
        <v>4383</v>
      </c>
      <c r="U1569" t="s">
        <v>15576</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8249</v>
      </c>
      <c r="H1570" s="27" t="s">
        <v>497</v>
      </c>
      <c r="I1570" s="27" t="s">
        <v>497</v>
      </c>
      <c r="J1570" s="27" t="s">
        <v>13436</v>
      </c>
      <c r="K1570" s="27" t="s">
        <v>13437</v>
      </c>
      <c r="L1570" s="27" t="s">
        <v>8250</v>
      </c>
      <c r="M1570" s="27" t="s">
        <v>13438</v>
      </c>
      <c r="N1570" s="27" t="s">
        <v>497</v>
      </c>
      <c r="O1570" s="27" t="s">
        <v>497</v>
      </c>
      <c r="P1570" s="27" t="s">
        <v>497</v>
      </c>
      <c r="Q1570" s="41" t="s">
        <v>497</v>
      </c>
      <c r="R1570" s="27" t="s">
        <v>497</v>
      </c>
      <c r="S1570" s="27" t="s">
        <v>13439</v>
      </c>
      <c r="T1570" t="s">
        <v>15383</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14621</v>
      </c>
      <c r="G1571" s="27" t="s">
        <v>6960</v>
      </c>
      <c r="H1571" s="27" t="s">
        <v>15214</v>
      </c>
      <c r="I1571" s="27">
        <v>41304</v>
      </c>
      <c r="J1571" s="27" t="s">
        <v>6986</v>
      </c>
      <c r="K1571" s="27" t="s">
        <v>13440</v>
      </c>
      <c r="L1571" s="27" t="s">
        <v>6963</v>
      </c>
      <c r="M1571" s="27" t="s">
        <v>13441</v>
      </c>
      <c r="N1571" s="27" t="s">
        <v>15215</v>
      </c>
      <c r="O1571" s="27" t="s">
        <v>15166</v>
      </c>
      <c r="P1571" s="27">
        <v>41304</v>
      </c>
      <c r="Q1571" s="41" t="s">
        <v>497</v>
      </c>
      <c r="R1571" s="27" t="s">
        <v>15216</v>
      </c>
      <c r="S1571" s="27" t="s">
        <v>13442</v>
      </c>
      <c r="T1571" t="s">
        <v>4383</v>
      </c>
      <c r="U1571" t="s">
        <v>15576</v>
      </c>
      <c r="V1571" s="3">
        <v>22</v>
      </c>
      <c r="W1571">
        <v>20</v>
      </c>
      <c r="X1571">
        <v>50</v>
      </c>
      <c r="Y1571">
        <v>45</v>
      </c>
      <c r="Z1571">
        <v>17</v>
      </c>
      <c r="AA1571">
        <v>50</v>
      </c>
    </row>
    <row r="1572" spans="1:27" ht="18" customHeight="1">
      <c r="A1572" s="27">
        <v>5293</v>
      </c>
      <c r="B1572" s="27">
        <v>5293</v>
      </c>
      <c r="C1572" s="3">
        <v>41254</v>
      </c>
      <c r="D1572" s="3">
        <v>41299</v>
      </c>
      <c r="E1572" s="27" t="s">
        <v>1440</v>
      </c>
      <c r="F1572" s="27" t="s">
        <v>14621</v>
      </c>
      <c r="G1572" s="27" t="s">
        <v>6960</v>
      </c>
      <c r="H1572" s="27" t="s">
        <v>497</v>
      </c>
      <c r="I1572" s="27" t="s">
        <v>497</v>
      </c>
      <c r="J1572" s="27" t="s">
        <v>6986</v>
      </c>
      <c r="K1572" s="27" t="s">
        <v>13443</v>
      </c>
      <c r="L1572" s="27" t="s">
        <v>6963</v>
      </c>
      <c r="M1572" s="27" t="s">
        <v>13441</v>
      </c>
      <c r="N1572" s="27" t="s">
        <v>497</v>
      </c>
      <c r="O1572" s="27" t="s">
        <v>497</v>
      </c>
      <c r="P1572" s="27" t="s">
        <v>497</v>
      </c>
      <c r="Q1572" s="41" t="s">
        <v>15974</v>
      </c>
      <c r="R1572" s="27" t="s">
        <v>497</v>
      </c>
      <c r="S1572" s="27" t="s">
        <v>13444</v>
      </c>
      <c r="T1572" t="s">
        <v>15383</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14621</v>
      </c>
      <c r="G1573" s="27" t="s">
        <v>6960</v>
      </c>
      <c r="H1573" s="27" t="s">
        <v>15340</v>
      </c>
      <c r="I1573" s="27">
        <v>41306</v>
      </c>
      <c r="J1573" s="27" t="s">
        <v>6975</v>
      </c>
      <c r="K1573" s="27" t="s">
        <v>13445</v>
      </c>
      <c r="L1573" s="27" t="s">
        <v>6963</v>
      </c>
      <c r="M1573" s="27" t="s">
        <v>13441</v>
      </c>
      <c r="N1573" s="27" t="s">
        <v>15341</v>
      </c>
      <c r="O1573" s="27" t="s">
        <v>15129</v>
      </c>
      <c r="P1573" s="27">
        <v>41309</v>
      </c>
      <c r="Q1573" s="41" t="s">
        <v>497</v>
      </c>
      <c r="R1573" s="27" t="s">
        <v>15342</v>
      </c>
      <c r="S1573" s="27" t="s">
        <v>13446</v>
      </c>
      <c r="T1573" t="s">
        <v>4383</v>
      </c>
      <c r="U1573" t="s">
        <v>15576</v>
      </c>
      <c r="V1573" s="3">
        <v>22</v>
      </c>
      <c r="W1573">
        <v>21</v>
      </c>
      <c r="X1573">
        <v>65</v>
      </c>
      <c r="Y1573">
        <v>45</v>
      </c>
      <c r="Z1573">
        <v>24</v>
      </c>
      <c r="AA1573">
        <v>15</v>
      </c>
    </row>
    <row r="1574" spans="1:27" ht="18" customHeight="1">
      <c r="A1574" s="27">
        <v>5292</v>
      </c>
      <c r="B1574" s="27">
        <v>5292</v>
      </c>
      <c r="C1574" s="3">
        <v>41254</v>
      </c>
      <c r="D1574" s="3">
        <v>41299</v>
      </c>
      <c r="E1574" s="27" t="s">
        <v>1431</v>
      </c>
      <c r="F1574" s="27" t="s">
        <v>14621</v>
      </c>
      <c r="G1574" s="27" t="s">
        <v>6960</v>
      </c>
      <c r="H1574" s="27" t="s">
        <v>15343</v>
      </c>
      <c r="I1574" s="27">
        <v>41305</v>
      </c>
      <c r="J1574" s="27" t="s">
        <v>6986</v>
      </c>
      <c r="K1574" s="27" t="s">
        <v>13447</v>
      </c>
      <c r="L1574" s="27" t="s">
        <v>6963</v>
      </c>
      <c r="M1574" s="27" t="s">
        <v>6964</v>
      </c>
      <c r="N1574" s="27" t="s">
        <v>15344</v>
      </c>
      <c r="O1574" s="27" t="s">
        <v>15129</v>
      </c>
      <c r="P1574" s="27">
        <v>41305</v>
      </c>
      <c r="Q1574" s="41" t="s">
        <v>497</v>
      </c>
      <c r="R1574" s="27" t="s">
        <v>15345</v>
      </c>
      <c r="S1574" s="27" t="s">
        <v>13448</v>
      </c>
      <c r="T1574" t="s">
        <v>4383</v>
      </c>
      <c r="U1574" t="s">
        <v>15457</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13449</v>
      </c>
      <c r="K1575" s="27" t="s">
        <v>13450</v>
      </c>
      <c r="L1575" s="27" t="s">
        <v>4705</v>
      </c>
      <c r="M1575" s="27" t="s">
        <v>13451</v>
      </c>
      <c r="N1575" s="27" t="s">
        <v>497</v>
      </c>
      <c r="O1575" s="27" t="s">
        <v>497</v>
      </c>
      <c r="P1575" s="27" t="s">
        <v>497</v>
      </c>
      <c r="Q1575" s="41" t="s">
        <v>497</v>
      </c>
      <c r="R1575" s="27" t="s">
        <v>497</v>
      </c>
      <c r="S1575" s="27" t="s">
        <v>13452</v>
      </c>
      <c r="T1575" t="s">
        <v>15383</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13453</v>
      </c>
      <c r="K1576" s="27" t="s">
        <v>13454</v>
      </c>
      <c r="L1576" s="27" t="s">
        <v>13455</v>
      </c>
      <c r="M1576" s="27" t="s">
        <v>13456</v>
      </c>
      <c r="N1576" s="27" t="s">
        <v>497</v>
      </c>
      <c r="O1576" s="27" t="s">
        <v>497</v>
      </c>
      <c r="P1576" s="27" t="s">
        <v>497</v>
      </c>
      <c r="Q1576" s="41" t="s">
        <v>497</v>
      </c>
      <c r="R1576" s="27" t="s">
        <v>497</v>
      </c>
      <c r="S1576" s="27" t="s">
        <v>13457</v>
      </c>
      <c r="T1576" t="s">
        <v>15383</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13458</v>
      </c>
      <c r="K1577" s="27" t="s">
        <v>13459</v>
      </c>
      <c r="L1577" s="27" t="s">
        <v>4705</v>
      </c>
      <c r="M1577" s="27" t="s">
        <v>13460</v>
      </c>
      <c r="N1577" s="27" t="s">
        <v>497</v>
      </c>
      <c r="O1577" s="27" t="s">
        <v>497</v>
      </c>
      <c r="P1577" s="27" t="s">
        <v>497</v>
      </c>
      <c r="Q1577" s="41" t="s">
        <v>497</v>
      </c>
      <c r="R1577" s="27" t="s">
        <v>497</v>
      </c>
      <c r="S1577" s="27" t="s">
        <v>13461</v>
      </c>
      <c r="T1577" t="s">
        <v>15383</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13462</v>
      </c>
      <c r="K1578" s="27" t="s">
        <v>13463</v>
      </c>
      <c r="L1578" s="27" t="s">
        <v>4705</v>
      </c>
      <c r="M1578" s="27" t="s">
        <v>13464</v>
      </c>
      <c r="N1578" s="27" t="s">
        <v>497</v>
      </c>
      <c r="O1578" s="27" t="s">
        <v>497</v>
      </c>
      <c r="P1578" s="27" t="s">
        <v>497</v>
      </c>
      <c r="Q1578" s="41" t="s">
        <v>497</v>
      </c>
      <c r="R1578" s="27" t="s">
        <v>497</v>
      </c>
      <c r="S1578" s="27" t="s">
        <v>13465</v>
      </c>
      <c r="T1578" t="s">
        <v>15383</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13466</v>
      </c>
      <c r="K1579" s="27" t="s">
        <v>13467</v>
      </c>
      <c r="L1579" s="27" t="s">
        <v>13455</v>
      </c>
      <c r="M1579" s="27" t="s">
        <v>13468</v>
      </c>
      <c r="N1579" s="27" t="s">
        <v>497</v>
      </c>
      <c r="O1579" s="27" t="s">
        <v>497</v>
      </c>
      <c r="P1579" s="27" t="s">
        <v>497</v>
      </c>
      <c r="Q1579" s="41" t="s">
        <v>497</v>
      </c>
      <c r="R1579" s="27" t="s">
        <v>497</v>
      </c>
      <c r="S1579" s="27" t="s">
        <v>13469</v>
      </c>
      <c r="T1579" t="s">
        <v>15383</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13470</v>
      </c>
      <c r="K1580" s="27" t="s">
        <v>13471</v>
      </c>
      <c r="L1580" s="27" t="s">
        <v>4705</v>
      </c>
      <c r="M1580" s="27" t="s">
        <v>13472</v>
      </c>
      <c r="N1580" s="27" t="s">
        <v>497</v>
      </c>
      <c r="O1580" s="27" t="s">
        <v>497</v>
      </c>
      <c r="P1580" s="27" t="s">
        <v>497</v>
      </c>
      <c r="Q1580" s="41" t="s">
        <v>497</v>
      </c>
      <c r="R1580" s="27" t="s">
        <v>497</v>
      </c>
      <c r="S1580" s="27" t="s">
        <v>13473</v>
      </c>
      <c r="T1580" t="s">
        <v>15383</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14621</v>
      </c>
      <c r="G1581" s="27" t="s">
        <v>9537</v>
      </c>
      <c r="H1581" s="27" t="s">
        <v>14709</v>
      </c>
      <c r="I1581" s="27">
        <v>41295</v>
      </c>
      <c r="J1581" s="27" t="s">
        <v>13474</v>
      </c>
      <c r="K1581" s="27" t="s">
        <v>13475</v>
      </c>
      <c r="L1581" s="27" t="s">
        <v>13476</v>
      </c>
      <c r="M1581" s="27" t="s">
        <v>13477</v>
      </c>
      <c r="N1581" s="27" t="s">
        <v>14710</v>
      </c>
      <c r="O1581" s="27" t="s">
        <v>14597</v>
      </c>
      <c r="P1581" s="27">
        <v>41296</v>
      </c>
      <c r="Q1581" s="41" t="s">
        <v>497</v>
      </c>
      <c r="R1581" s="27" t="s">
        <v>14711</v>
      </c>
      <c r="S1581" s="27" t="s">
        <v>13478</v>
      </c>
      <c r="T1581" t="s">
        <v>4383</v>
      </c>
      <c r="U1581" t="s">
        <v>15707</v>
      </c>
      <c r="V1581" s="3">
        <v>18</v>
      </c>
      <c r="W1581">
        <v>51</v>
      </c>
      <c r="X1581">
        <v>33</v>
      </c>
      <c r="Y1581">
        <v>48</v>
      </c>
      <c r="Z1581">
        <v>8</v>
      </c>
      <c r="AA1581">
        <v>57</v>
      </c>
    </row>
    <row r="1582" spans="1:27" ht="18" customHeight="1">
      <c r="A1582" s="27">
        <v>5285</v>
      </c>
      <c r="B1582" s="27">
        <v>5285</v>
      </c>
      <c r="C1582" s="3">
        <v>41254</v>
      </c>
      <c r="D1582" s="3">
        <v>41299</v>
      </c>
      <c r="E1582" s="27" t="s">
        <v>1431</v>
      </c>
      <c r="F1582" s="27" t="s">
        <v>14621</v>
      </c>
      <c r="G1582" s="27" t="s">
        <v>9537</v>
      </c>
      <c r="H1582" s="27" t="s">
        <v>14712</v>
      </c>
      <c r="I1582" s="27">
        <v>41296</v>
      </c>
      <c r="J1582" s="27" t="s">
        <v>13479</v>
      </c>
      <c r="K1582" s="27" t="s">
        <v>13480</v>
      </c>
      <c r="L1582" s="27" t="s">
        <v>13476</v>
      </c>
      <c r="M1582" s="27" t="s">
        <v>13481</v>
      </c>
      <c r="N1582" s="27" t="s">
        <v>14713</v>
      </c>
      <c r="O1582" s="27" t="s">
        <v>14597</v>
      </c>
      <c r="P1582" s="27">
        <v>41297</v>
      </c>
      <c r="Q1582" s="41" t="s">
        <v>497</v>
      </c>
      <c r="R1582" s="27" t="s">
        <v>14714</v>
      </c>
      <c r="S1582" s="27" t="s">
        <v>13482</v>
      </c>
      <c r="T1582" t="s">
        <v>4383</v>
      </c>
      <c r="U1582" t="s">
        <v>15394</v>
      </c>
      <c r="V1582" s="3">
        <v>18</v>
      </c>
      <c r="W1582">
        <v>45</v>
      </c>
      <c r="X1582">
        <v>57</v>
      </c>
      <c r="Y1582">
        <v>48</v>
      </c>
      <c r="Z1582">
        <v>17</v>
      </c>
      <c r="AA1582">
        <v>18</v>
      </c>
    </row>
    <row r="1583" spans="1:27" ht="18" customHeight="1">
      <c r="A1583" s="27">
        <v>5283</v>
      </c>
      <c r="B1583" s="27">
        <v>5283</v>
      </c>
      <c r="C1583" s="3">
        <v>41254</v>
      </c>
      <c r="D1583" s="3">
        <v>41299</v>
      </c>
      <c r="E1583" s="27" t="s">
        <v>1431</v>
      </c>
      <c r="F1583" s="27" t="s">
        <v>14621</v>
      </c>
      <c r="G1583" s="27" t="s">
        <v>9537</v>
      </c>
      <c r="H1583" s="27" t="s">
        <v>15089</v>
      </c>
      <c r="I1583" s="27">
        <v>41297</v>
      </c>
      <c r="J1583" s="27" t="s">
        <v>13483</v>
      </c>
      <c r="K1583" s="27" t="s">
        <v>13484</v>
      </c>
      <c r="L1583" s="27" t="s">
        <v>13476</v>
      </c>
      <c r="M1583" s="27" t="s">
        <v>13485</v>
      </c>
      <c r="N1583" s="27" t="s">
        <v>15090</v>
      </c>
      <c r="O1583" s="27" t="s">
        <v>14597</v>
      </c>
      <c r="P1583" s="27">
        <v>41298</v>
      </c>
      <c r="Q1583" s="41" t="s">
        <v>497</v>
      </c>
      <c r="R1583" s="27" t="s">
        <v>15091</v>
      </c>
      <c r="S1583" s="27" t="s">
        <v>13486</v>
      </c>
      <c r="T1583" t="s">
        <v>4383</v>
      </c>
      <c r="U1583" t="s">
        <v>15659</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16055</v>
      </c>
      <c r="I1584" s="27">
        <v>41335</v>
      </c>
      <c r="J1584" s="27" t="s">
        <v>13487</v>
      </c>
      <c r="K1584" s="27" t="s">
        <v>13488</v>
      </c>
      <c r="L1584" s="27" t="s">
        <v>4580</v>
      </c>
      <c r="M1584" s="27" t="s">
        <v>13489</v>
      </c>
      <c r="N1584" s="27" t="s">
        <v>16056</v>
      </c>
      <c r="O1584" s="27" t="s">
        <v>15126</v>
      </c>
      <c r="P1584" s="27">
        <v>41337</v>
      </c>
      <c r="Q1584" s="41" t="s">
        <v>15975</v>
      </c>
      <c r="R1584" s="27" t="s">
        <v>16057</v>
      </c>
      <c r="S1584" s="27" t="s">
        <v>13490</v>
      </c>
      <c r="T1584" t="s">
        <v>15383</v>
      </c>
      <c r="U1584" s="27" t="s">
        <v>15475</v>
      </c>
      <c r="V1584" s="3">
        <v>15</v>
      </c>
      <c r="W1584">
        <v>48</v>
      </c>
      <c r="X1584">
        <v>47</v>
      </c>
      <c r="Y1584">
        <v>42</v>
      </c>
      <c r="Z1584">
        <v>13</v>
      </c>
      <c r="AA1584">
        <v>28</v>
      </c>
    </row>
    <row r="1585" spans="1:27" ht="18" customHeight="1">
      <c r="A1585" s="27">
        <v>5275</v>
      </c>
      <c r="B1585" s="27">
        <v>5275</v>
      </c>
      <c r="C1585" s="3">
        <v>41254</v>
      </c>
      <c r="D1585" s="3">
        <v>41332</v>
      </c>
      <c r="E1585" s="27" t="s">
        <v>1431</v>
      </c>
      <c r="F1585" s="27" t="s">
        <v>14621</v>
      </c>
      <c r="G1585" s="27" t="s">
        <v>170</v>
      </c>
      <c r="H1585" s="27" t="s">
        <v>16058</v>
      </c>
      <c r="I1585" s="27">
        <v>41334</v>
      </c>
      <c r="J1585" s="27" t="s">
        <v>13491</v>
      </c>
      <c r="K1585" s="27" t="s">
        <v>13492</v>
      </c>
      <c r="L1585" s="27" t="s">
        <v>4580</v>
      </c>
      <c r="M1585" s="27" t="s">
        <v>13493</v>
      </c>
      <c r="N1585" s="27" t="s">
        <v>16059</v>
      </c>
      <c r="O1585" s="27" t="s">
        <v>13217</v>
      </c>
      <c r="P1585" s="27">
        <v>41334</v>
      </c>
      <c r="Q1585" s="41" t="s">
        <v>15346</v>
      </c>
      <c r="R1585" s="27" t="s">
        <v>16060</v>
      </c>
      <c r="S1585" s="27" t="s">
        <v>13494</v>
      </c>
      <c r="T1585" t="s">
        <v>15383</v>
      </c>
      <c r="U1585" s="27" t="s">
        <v>15594</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15976</v>
      </c>
      <c r="I1586" s="27">
        <v>41333</v>
      </c>
      <c r="J1586" s="27" t="s">
        <v>13495</v>
      </c>
      <c r="K1586" s="27" t="s">
        <v>13496</v>
      </c>
      <c r="L1586" s="27" t="s">
        <v>4580</v>
      </c>
      <c r="M1586" s="27" t="s">
        <v>13497</v>
      </c>
      <c r="N1586" s="27" t="s">
        <v>15977</v>
      </c>
      <c r="O1586" s="27" t="s">
        <v>15910</v>
      </c>
      <c r="P1586" s="27">
        <v>41334</v>
      </c>
      <c r="Q1586" s="41" t="s">
        <v>15978</v>
      </c>
      <c r="R1586" s="27" t="s">
        <v>15979</v>
      </c>
      <c r="S1586" s="27" t="s">
        <v>13498</v>
      </c>
      <c r="T1586" t="s">
        <v>15383</v>
      </c>
      <c r="U1586" s="27" t="s">
        <v>15402</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15980</v>
      </c>
      <c r="I1587" s="27">
        <v>41333</v>
      </c>
      <c r="J1587" s="27" t="s">
        <v>13499</v>
      </c>
      <c r="K1587" s="27" t="s">
        <v>13500</v>
      </c>
      <c r="L1587" s="27" t="s">
        <v>4580</v>
      </c>
      <c r="M1587" s="27" t="s">
        <v>13501</v>
      </c>
      <c r="N1587" s="27" t="s">
        <v>15981</v>
      </c>
      <c r="O1587" s="27" t="s">
        <v>13217</v>
      </c>
      <c r="P1587" s="27">
        <v>41333</v>
      </c>
      <c r="Q1587" s="41" t="s">
        <v>15982</v>
      </c>
      <c r="R1587" s="27" t="s">
        <v>15983</v>
      </c>
      <c r="S1587" s="27" t="s">
        <v>13502</v>
      </c>
      <c r="T1587" t="s">
        <v>15383</v>
      </c>
      <c r="U1587" s="27" t="s">
        <v>15956</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13503</v>
      </c>
      <c r="K1588" s="27" t="s">
        <v>13504</v>
      </c>
      <c r="L1588" s="27" t="s">
        <v>4580</v>
      </c>
      <c r="M1588" s="27" t="s">
        <v>13505</v>
      </c>
      <c r="N1588" s="27" t="s">
        <v>497</v>
      </c>
      <c r="O1588" s="27" t="s">
        <v>497</v>
      </c>
      <c r="P1588" s="27" t="s">
        <v>497</v>
      </c>
      <c r="Q1588" s="41" t="s">
        <v>15347</v>
      </c>
      <c r="R1588" s="27" t="s">
        <v>497</v>
      </c>
      <c r="S1588" s="27" t="s">
        <v>13506</v>
      </c>
      <c r="T1588" t="s">
        <v>15383</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14621</v>
      </c>
      <c r="G1589" s="27" t="s">
        <v>170</v>
      </c>
      <c r="H1589" s="27" t="s">
        <v>15984</v>
      </c>
      <c r="I1589" s="27">
        <v>41333</v>
      </c>
      <c r="J1589" s="27" t="s">
        <v>13507</v>
      </c>
      <c r="K1589" s="27" t="s">
        <v>13508</v>
      </c>
      <c r="L1589" s="27" t="s">
        <v>4580</v>
      </c>
      <c r="M1589" s="27" t="s">
        <v>13509</v>
      </c>
      <c r="N1589" s="27" t="s">
        <v>15985</v>
      </c>
      <c r="O1589" s="27" t="s">
        <v>15910</v>
      </c>
      <c r="P1589" s="27">
        <v>41334</v>
      </c>
      <c r="Q1589" s="41" t="s">
        <v>15986</v>
      </c>
      <c r="R1589" s="27" t="s">
        <v>15987</v>
      </c>
      <c r="S1589" s="27" t="s">
        <v>13510</v>
      </c>
      <c r="T1589" t="s">
        <v>15383</v>
      </c>
      <c r="U1589" s="27" t="s">
        <v>15402</v>
      </c>
      <c r="V1589" s="3">
        <v>15</v>
      </c>
      <c r="W1589">
        <v>48</v>
      </c>
      <c r="X1589">
        <v>2</v>
      </c>
      <c r="Y1589">
        <v>42</v>
      </c>
      <c r="Z1589">
        <v>13</v>
      </c>
      <c r="AA1589">
        <v>43</v>
      </c>
    </row>
    <row r="1590" spans="1:27" ht="18" customHeight="1">
      <c r="A1590" s="27">
        <v>5271</v>
      </c>
      <c r="B1590" s="27">
        <v>5271</v>
      </c>
      <c r="C1590" s="3">
        <v>41254</v>
      </c>
      <c r="D1590" s="3">
        <v>41332</v>
      </c>
      <c r="E1590" s="27" t="s">
        <v>1431</v>
      </c>
      <c r="F1590" s="27" t="s">
        <v>14621</v>
      </c>
      <c r="G1590" s="27" t="s">
        <v>170</v>
      </c>
      <c r="H1590" s="27" t="s">
        <v>15988</v>
      </c>
      <c r="I1590" s="27">
        <v>41332</v>
      </c>
      <c r="J1590" s="27" t="s">
        <v>13511</v>
      </c>
      <c r="K1590" s="27" t="s">
        <v>13512</v>
      </c>
      <c r="L1590" s="27" t="s">
        <v>4580</v>
      </c>
      <c r="M1590" s="27" t="s">
        <v>13513</v>
      </c>
      <c r="N1590" s="27" t="s">
        <v>15989</v>
      </c>
      <c r="O1590" s="27" t="s">
        <v>15910</v>
      </c>
      <c r="P1590" s="27">
        <v>41333</v>
      </c>
      <c r="Q1590" s="41" t="s">
        <v>15990</v>
      </c>
      <c r="R1590" s="27" t="s">
        <v>15991</v>
      </c>
      <c r="S1590" s="27" t="s">
        <v>13514</v>
      </c>
      <c r="T1590" t="s">
        <v>15383</v>
      </c>
      <c r="U1590" s="27" t="s">
        <v>15402</v>
      </c>
      <c r="V1590" s="3">
        <v>15</v>
      </c>
      <c r="W1590">
        <v>48</v>
      </c>
      <c r="X1590">
        <v>32</v>
      </c>
      <c r="Y1590">
        <v>42</v>
      </c>
      <c r="Z1590">
        <v>13</v>
      </c>
      <c r="AA1590">
        <v>54</v>
      </c>
    </row>
    <row r="1591" spans="1:27" ht="18" customHeight="1">
      <c r="A1591" s="27">
        <v>5267</v>
      </c>
      <c r="B1591" s="27">
        <v>5267</v>
      </c>
      <c r="C1591" s="3">
        <v>41254</v>
      </c>
      <c r="D1591" s="3">
        <v>41332</v>
      </c>
      <c r="E1591" s="27" t="s">
        <v>1431</v>
      </c>
      <c r="F1591" s="27" t="s">
        <v>14621</v>
      </c>
      <c r="G1591" s="27" t="s">
        <v>170</v>
      </c>
      <c r="H1591" s="27" t="s">
        <v>16061</v>
      </c>
      <c r="I1591" s="27">
        <v>41334</v>
      </c>
      <c r="J1591" s="27" t="s">
        <v>13515</v>
      </c>
      <c r="K1591" s="27" t="s">
        <v>13516</v>
      </c>
      <c r="L1591" s="27" t="s">
        <v>4580</v>
      </c>
      <c r="M1591" s="27" t="s">
        <v>13517</v>
      </c>
      <c r="N1591" s="27" t="s">
        <v>16062</v>
      </c>
      <c r="O1591" s="27" t="s">
        <v>16034</v>
      </c>
      <c r="P1591" s="27">
        <v>41337</v>
      </c>
      <c r="Q1591" s="41" t="s">
        <v>15992</v>
      </c>
      <c r="R1591" s="27" t="s">
        <v>16063</v>
      </c>
      <c r="S1591" s="27" t="s">
        <v>13518</v>
      </c>
      <c r="T1591" t="s">
        <v>15383</v>
      </c>
      <c r="U1591" s="27" t="s">
        <v>15475</v>
      </c>
      <c r="V1591" s="3">
        <v>15</v>
      </c>
      <c r="W1591">
        <v>48</v>
      </c>
      <c r="X1591">
        <v>16</v>
      </c>
      <c r="Y1591">
        <v>42</v>
      </c>
      <c r="Z1591">
        <v>14</v>
      </c>
      <c r="AA1591">
        <v>10</v>
      </c>
    </row>
    <row r="1592" spans="1:27" ht="18" customHeight="1">
      <c r="A1592" s="27">
        <v>5270</v>
      </c>
      <c r="B1592" s="27">
        <v>5270</v>
      </c>
      <c r="C1592" s="3">
        <v>41254</v>
      </c>
      <c r="D1592" s="3">
        <v>41332</v>
      </c>
      <c r="E1592" s="27" t="s">
        <v>1431</v>
      </c>
      <c r="F1592" s="27" t="s">
        <v>14621</v>
      </c>
      <c r="G1592" s="27" t="s">
        <v>170</v>
      </c>
      <c r="H1592" s="27" t="s">
        <v>16064</v>
      </c>
      <c r="I1592" s="27">
        <v>41335</v>
      </c>
      <c r="J1592" s="27" t="s">
        <v>13519</v>
      </c>
      <c r="K1592" s="27" t="s">
        <v>13520</v>
      </c>
      <c r="L1592" s="27" t="s">
        <v>4580</v>
      </c>
      <c r="M1592" s="27" t="s">
        <v>13521</v>
      </c>
      <c r="N1592" s="27" t="s">
        <v>16065</v>
      </c>
      <c r="O1592" s="27" t="s">
        <v>15126</v>
      </c>
      <c r="P1592" s="27">
        <v>41337</v>
      </c>
      <c r="Q1592" s="41" t="s">
        <v>15993</v>
      </c>
      <c r="R1592" s="27" t="s">
        <v>16066</v>
      </c>
      <c r="S1592" s="27" t="s">
        <v>13522</v>
      </c>
      <c r="T1592" t="s">
        <v>15383</v>
      </c>
      <c r="U1592" s="27" t="s">
        <v>15475</v>
      </c>
      <c r="V1592" s="3">
        <v>15</v>
      </c>
      <c r="W1592">
        <v>49</v>
      </c>
      <c r="X1592">
        <v>22</v>
      </c>
      <c r="Y1592">
        <v>42</v>
      </c>
      <c r="Z1592">
        <v>13</v>
      </c>
      <c r="AA1592">
        <v>26</v>
      </c>
    </row>
    <row r="1593" spans="1:27" ht="18" customHeight="1">
      <c r="A1593" s="27">
        <v>5266</v>
      </c>
      <c r="B1593" s="27">
        <v>5266</v>
      </c>
      <c r="C1593" s="3">
        <v>41254</v>
      </c>
      <c r="D1593" s="3">
        <v>41332</v>
      </c>
      <c r="E1593" s="27" t="s">
        <v>1431</v>
      </c>
      <c r="F1593" s="27" t="s">
        <v>14621</v>
      </c>
      <c r="G1593" s="27" t="s">
        <v>170</v>
      </c>
      <c r="H1593" s="27" t="s">
        <v>16067</v>
      </c>
      <c r="I1593" s="27">
        <v>41334</v>
      </c>
      <c r="J1593" s="27" t="s">
        <v>13523</v>
      </c>
      <c r="K1593" s="27" t="s">
        <v>13524</v>
      </c>
      <c r="L1593" s="27" t="s">
        <v>4580</v>
      </c>
      <c r="M1593" s="27" t="s">
        <v>13525</v>
      </c>
      <c r="N1593" s="27" t="s">
        <v>16068</v>
      </c>
      <c r="O1593" s="27" t="s">
        <v>15910</v>
      </c>
      <c r="P1593" s="27">
        <v>41338</v>
      </c>
      <c r="Q1593" s="41" t="s">
        <v>15994</v>
      </c>
      <c r="R1593" s="27" t="s">
        <v>16069</v>
      </c>
      <c r="S1593" s="27" t="s">
        <v>13526</v>
      </c>
      <c r="T1593" t="s">
        <v>15383</v>
      </c>
      <c r="U1593" s="27" t="s">
        <v>15402</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13527</v>
      </c>
      <c r="H1594" s="27" t="s">
        <v>497</v>
      </c>
      <c r="I1594" s="27">
        <v>41330</v>
      </c>
      <c r="J1594" s="27" t="s">
        <v>13528</v>
      </c>
      <c r="K1594" s="27" t="s">
        <v>13529</v>
      </c>
      <c r="L1594" s="27" t="s">
        <v>13530</v>
      </c>
      <c r="M1594" s="27" t="s">
        <v>13531</v>
      </c>
      <c r="N1594" s="27" t="s">
        <v>497</v>
      </c>
      <c r="O1594" s="27" t="s">
        <v>497</v>
      </c>
      <c r="P1594" s="27" t="s">
        <v>497</v>
      </c>
      <c r="Q1594" s="41" t="s">
        <v>497</v>
      </c>
      <c r="R1594" s="27" t="s">
        <v>497</v>
      </c>
      <c r="S1594" s="27" t="s">
        <v>13532</v>
      </c>
      <c r="T1594" t="s">
        <v>15383</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13527</v>
      </c>
      <c r="H1595" s="27" t="s">
        <v>497</v>
      </c>
      <c r="I1595" s="27">
        <v>41330</v>
      </c>
      <c r="J1595" s="27" t="s">
        <v>13533</v>
      </c>
      <c r="K1595" s="27" t="s">
        <v>13534</v>
      </c>
      <c r="L1595" s="27" t="s">
        <v>13530</v>
      </c>
      <c r="M1595" s="27" t="s">
        <v>13535</v>
      </c>
      <c r="N1595" s="27" t="s">
        <v>497</v>
      </c>
      <c r="O1595" s="27" t="s">
        <v>497</v>
      </c>
      <c r="P1595" s="27" t="s">
        <v>497</v>
      </c>
      <c r="Q1595" s="41" t="s">
        <v>497</v>
      </c>
      <c r="R1595" s="27" t="s">
        <v>497</v>
      </c>
      <c r="S1595" s="27" t="s">
        <v>13536</v>
      </c>
      <c r="T1595" t="s">
        <v>15383</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13527</v>
      </c>
      <c r="H1596" s="27" t="s">
        <v>497</v>
      </c>
      <c r="I1596" s="27" t="s">
        <v>497</v>
      </c>
      <c r="J1596" s="27" t="s">
        <v>13533</v>
      </c>
      <c r="K1596" s="27" t="s">
        <v>13537</v>
      </c>
      <c r="L1596" s="27" t="s">
        <v>13530</v>
      </c>
      <c r="M1596" s="27" t="s">
        <v>13531</v>
      </c>
      <c r="N1596" s="27" t="s">
        <v>497</v>
      </c>
      <c r="O1596" s="27" t="s">
        <v>497</v>
      </c>
      <c r="P1596" s="27" t="s">
        <v>497</v>
      </c>
      <c r="Q1596" s="41" t="s">
        <v>497</v>
      </c>
      <c r="R1596" s="27" t="s">
        <v>497</v>
      </c>
      <c r="S1596" s="27" t="s">
        <v>13538</v>
      </c>
      <c r="T1596" t="s">
        <v>15383</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13527</v>
      </c>
      <c r="H1597" s="27" t="s">
        <v>497</v>
      </c>
      <c r="I1597" s="27">
        <v>41330</v>
      </c>
      <c r="J1597" s="27" t="s">
        <v>13528</v>
      </c>
      <c r="K1597" s="27" t="s">
        <v>13539</v>
      </c>
      <c r="L1597" s="27" t="s">
        <v>13530</v>
      </c>
      <c r="M1597" s="27" t="s">
        <v>13540</v>
      </c>
      <c r="N1597" s="27" t="s">
        <v>497</v>
      </c>
      <c r="O1597" s="27" t="s">
        <v>497</v>
      </c>
      <c r="P1597" s="27" t="s">
        <v>497</v>
      </c>
      <c r="Q1597" s="41" t="s">
        <v>497</v>
      </c>
      <c r="R1597" s="27" t="s">
        <v>497</v>
      </c>
      <c r="S1597" s="27" t="s">
        <v>13541</v>
      </c>
      <c r="T1597" t="s">
        <v>15383</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14621</v>
      </c>
      <c r="G1598" s="27" t="s">
        <v>3663</v>
      </c>
      <c r="H1598" s="27" t="s">
        <v>16159</v>
      </c>
      <c r="I1598" s="27">
        <v>41338</v>
      </c>
      <c r="J1598" s="27" t="s">
        <v>13542</v>
      </c>
      <c r="K1598" s="27" t="s">
        <v>13543</v>
      </c>
      <c r="L1598" s="27" t="s">
        <v>5333</v>
      </c>
      <c r="M1598" s="27" t="s">
        <v>13544</v>
      </c>
      <c r="N1598" s="27" t="s">
        <v>16160</v>
      </c>
      <c r="O1598" s="27" t="s">
        <v>15079</v>
      </c>
      <c r="P1598" s="27">
        <v>41340</v>
      </c>
      <c r="Q1598" s="41" t="s">
        <v>15995</v>
      </c>
      <c r="R1598" s="27" t="s">
        <v>16161</v>
      </c>
      <c r="S1598" s="27" t="s">
        <v>13545</v>
      </c>
      <c r="T1598" t="s">
        <v>15383</v>
      </c>
      <c r="U1598" s="27" t="s">
        <v>16162</v>
      </c>
      <c r="V1598" s="3">
        <v>15</v>
      </c>
      <c r="W1598">
        <v>13</v>
      </c>
      <c r="X1598">
        <v>53</v>
      </c>
      <c r="Y1598">
        <v>42</v>
      </c>
      <c r="Z1598">
        <v>44</v>
      </c>
      <c r="AA1598">
        <v>82</v>
      </c>
    </row>
    <row r="1599" spans="1:27" ht="18" customHeight="1">
      <c r="A1599" s="27">
        <v>5258</v>
      </c>
      <c r="B1599" s="27">
        <v>5258</v>
      </c>
      <c r="C1599" s="3">
        <v>41254</v>
      </c>
      <c r="D1599" s="3">
        <v>41332</v>
      </c>
      <c r="E1599" s="27" t="s">
        <v>1431</v>
      </c>
      <c r="F1599" s="27" t="s">
        <v>14621</v>
      </c>
      <c r="G1599" s="27" t="s">
        <v>3663</v>
      </c>
      <c r="H1599" s="27" t="s">
        <v>16163</v>
      </c>
      <c r="I1599" s="27">
        <v>41338</v>
      </c>
      <c r="J1599" s="27" t="s">
        <v>13546</v>
      </c>
      <c r="K1599" s="27" t="s">
        <v>13547</v>
      </c>
      <c r="L1599" s="27" t="s">
        <v>5333</v>
      </c>
      <c r="M1599" s="27" t="s">
        <v>13544</v>
      </c>
      <c r="N1599" s="27" t="s">
        <v>16164</v>
      </c>
      <c r="O1599" s="27" t="s">
        <v>15079</v>
      </c>
      <c r="P1599" s="27">
        <v>41338</v>
      </c>
      <c r="Q1599" s="41" t="s">
        <v>15996</v>
      </c>
      <c r="R1599" s="27" t="s">
        <v>16165</v>
      </c>
      <c r="S1599" s="27" t="s">
        <v>13548</v>
      </c>
      <c r="T1599" t="s">
        <v>15383</v>
      </c>
      <c r="U1599" s="27" t="s">
        <v>15402</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16070</v>
      </c>
      <c r="I1600" s="27">
        <v>41334</v>
      </c>
      <c r="J1600" s="27" t="s">
        <v>13549</v>
      </c>
      <c r="K1600" s="27" t="s">
        <v>13550</v>
      </c>
      <c r="L1600" s="27" t="s">
        <v>4815</v>
      </c>
      <c r="M1600" s="27" t="s">
        <v>13551</v>
      </c>
      <c r="N1600" s="27" t="s">
        <v>16166</v>
      </c>
      <c r="O1600" s="27" t="s">
        <v>14650</v>
      </c>
      <c r="P1600" s="27" t="s">
        <v>497</v>
      </c>
      <c r="Q1600" s="41" t="s">
        <v>497</v>
      </c>
      <c r="R1600" s="27" t="s">
        <v>16071</v>
      </c>
      <c r="S1600" s="27" t="s">
        <v>13552</v>
      </c>
      <c r="T1600" t="s">
        <v>15383</v>
      </c>
      <c r="U1600" s="27" t="s">
        <v>15594</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16072</v>
      </c>
      <c r="I1601" s="27">
        <v>41334</v>
      </c>
      <c r="J1601" s="27" t="s">
        <v>13553</v>
      </c>
      <c r="K1601" s="27" t="s">
        <v>13554</v>
      </c>
      <c r="L1601" s="27" t="s">
        <v>4815</v>
      </c>
      <c r="M1601" s="27" t="s">
        <v>13555</v>
      </c>
      <c r="N1601" s="27" t="s">
        <v>16073</v>
      </c>
      <c r="O1601" s="27" t="s">
        <v>15946</v>
      </c>
      <c r="P1601" s="27">
        <v>41334</v>
      </c>
      <c r="Q1601" s="41" t="s">
        <v>497</v>
      </c>
      <c r="R1601" s="27" t="s">
        <v>16074</v>
      </c>
      <c r="S1601" s="27" t="s">
        <v>13556</v>
      </c>
      <c r="T1601" t="s">
        <v>15383</v>
      </c>
      <c r="U1601" s="27" t="s">
        <v>15594</v>
      </c>
      <c r="V1601" s="3">
        <v>20</v>
      </c>
      <c r="W1601">
        <v>16</v>
      </c>
      <c r="X1601">
        <v>93</v>
      </c>
      <c r="Y1601">
        <v>45</v>
      </c>
      <c r="Z1601">
        <v>0</v>
      </c>
      <c r="AA1601">
        <v>28</v>
      </c>
    </row>
    <row r="1602" spans="1:27" ht="18" customHeight="1">
      <c r="A1602" s="27">
        <v>5255</v>
      </c>
      <c r="B1602" s="27">
        <v>5255</v>
      </c>
      <c r="C1602" s="3">
        <v>41254</v>
      </c>
      <c r="D1602" s="3">
        <v>41352</v>
      </c>
      <c r="E1602" s="27" t="s">
        <v>1581</v>
      </c>
      <c r="F1602" s="27" t="s">
        <v>1432</v>
      </c>
      <c r="G1602" s="27" t="s">
        <v>13557</v>
      </c>
      <c r="H1602" s="27" t="s">
        <v>497</v>
      </c>
      <c r="I1602" s="27" t="s">
        <v>497</v>
      </c>
      <c r="J1602" s="27" t="s">
        <v>13558</v>
      </c>
      <c r="K1602" s="27" t="s">
        <v>13559</v>
      </c>
      <c r="L1602" s="27" t="s">
        <v>13560</v>
      </c>
      <c r="M1602" s="27" t="s">
        <v>13561</v>
      </c>
      <c r="N1602" s="27" t="s">
        <v>497</v>
      </c>
      <c r="O1602" s="27" t="s">
        <v>497</v>
      </c>
      <c r="P1602" s="27" t="s">
        <v>497</v>
      </c>
      <c r="Q1602" s="41" t="s">
        <v>16075</v>
      </c>
      <c r="R1602" s="27" t="s">
        <v>497</v>
      </c>
      <c r="S1602" s="27" t="s">
        <v>13562</v>
      </c>
      <c r="T1602" t="s">
        <v>15383</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41352</v>
      </c>
      <c r="E1603" s="27" t="s">
        <v>1581</v>
      </c>
      <c r="F1603" s="27" t="s">
        <v>1432</v>
      </c>
      <c r="G1603" s="27" t="s">
        <v>13557</v>
      </c>
      <c r="H1603" s="27" t="s">
        <v>497</v>
      </c>
      <c r="I1603" s="27" t="s">
        <v>497</v>
      </c>
      <c r="J1603" s="27" t="s">
        <v>13558</v>
      </c>
      <c r="K1603" s="27" t="s">
        <v>13563</v>
      </c>
      <c r="L1603" s="27" t="s">
        <v>13560</v>
      </c>
      <c r="M1603" s="27" t="s">
        <v>13561</v>
      </c>
      <c r="N1603" s="27" t="s">
        <v>497</v>
      </c>
      <c r="O1603" s="27" t="s">
        <v>497</v>
      </c>
      <c r="P1603" s="27" t="s">
        <v>497</v>
      </c>
      <c r="Q1603" s="41" t="s">
        <v>16076</v>
      </c>
      <c r="R1603" s="27" t="s">
        <v>497</v>
      </c>
      <c r="S1603" s="27" t="s">
        <v>13564</v>
      </c>
      <c r="T1603" t="s">
        <v>15383</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41352</v>
      </c>
      <c r="E1604" s="27" t="s">
        <v>1581</v>
      </c>
      <c r="F1604" s="27" t="s">
        <v>1432</v>
      </c>
      <c r="G1604" s="27" t="s">
        <v>13557</v>
      </c>
      <c r="H1604" s="27" t="s">
        <v>497</v>
      </c>
      <c r="I1604" s="27" t="s">
        <v>497</v>
      </c>
      <c r="J1604" s="27" t="s">
        <v>13558</v>
      </c>
      <c r="K1604" s="27" t="s">
        <v>13565</v>
      </c>
      <c r="L1604" s="27" t="s">
        <v>13560</v>
      </c>
      <c r="M1604" s="27" t="s">
        <v>13566</v>
      </c>
      <c r="N1604" s="27" t="s">
        <v>497</v>
      </c>
      <c r="O1604" s="27" t="s">
        <v>497</v>
      </c>
      <c r="P1604" s="27" t="s">
        <v>497</v>
      </c>
      <c r="Q1604" s="41" t="s">
        <v>16077</v>
      </c>
      <c r="R1604" s="27" t="s">
        <v>497</v>
      </c>
      <c r="S1604" s="27" t="s">
        <v>13567</v>
      </c>
      <c r="T1604" t="s">
        <v>15383</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14621</v>
      </c>
      <c r="G1605" s="27" t="s">
        <v>13568</v>
      </c>
      <c r="H1605" s="27" t="s">
        <v>15997</v>
      </c>
      <c r="I1605" s="27">
        <v>41333</v>
      </c>
      <c r="J1605" s="27" t="s">
        <v>13569</v>
      </c>
      <c r="K1605" s="27" t="s">
        <v>13570</v>
      </c>
      <c r="L1605" s="27" t="s">
        <v>13571</v>
      </c>
      <c r="M1605" s="27" t="s">
        <v>13572</v>
      </c>
      <c r="N1605" s="27" t="s">
        <v>15998</v>
      </c>
      <c r="O1605" s="27" t="s">
        <v>14597</v>
      </c>
      <c r="P1605" s="27">
        <v>41333</v>
      </c>
      <c r="Q1605" s="41" t="s">
        <v>15999</v>
      </c>
      <c r="R1605" s="27" t="s">
        <v>16000</v>
      </c>
      <c r="S1605" s="27" t="s">
        <v>13573</v>
      </c>
      <c r="T1605" t="s">
        <v>15383</v>
      </c>
      <c r="U1605" s="27" t="s">
        <v>15475</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13568</v>
      </c>
      <c r="H1606" s="27" t="s">
        <v>497</v>
      </c>
      <c r="I1606" s="27" t="s">
        <v>497</v>
      </c>
      <c r="J1606" s="27" t="s">
        <v>13574</v>
      </c>
      <c r="K1606" s="27" t="s">
        <v>13575</v>
      </c>
      <c r="L1606" s="27" t="s">
        <v>13571</v>
      </c>
      <c r="M1606" s="27" t="s">
        <v>13576</v>
      </c>
      <c r="N1606" s="27" t="s">
        <v>497</v>
      </c>
      <c r="O1606" s="27" t="s">
        <v>497</v>
      </c>
      <c r="P1606" s="27" t="s">
        <v>497</v>
      </c>
      <c r="Q1606" s="41" t="s">
        <v>15348</v>
      </c>
      <c r="R1606" s="27" t="s">
        <v>497</v>
      </c>
      <c r="S1606" s="27" t="s">
        <v>13577</v>
      </c>
      <c r="T1606" t="s">
        <v>15383</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14621</v>
      </c>
      <c r="G1607" s="27" t="s">
        <v>13568</v>
      </c>
      <c r="H1607" s="27" t="s">
        <v>16001</v>
      </c>
      <c r="I1607" s="27">
        <v>41332</v>
      </c>
      <c r="J1607" s="27" t="s">
        <v>13578</v>
      </c>
      <c r="K1607" s="27" t="s">
        <v>13579</v>
      </c>
      <c r="L1607" s="27" t="s">
        <v>13571</v>
      </c>
      <c r="M1607" s="27" t="s">
        <v>13580</v>
      </c>
      <c r="N1607" s="27" t="s">
        <v>16002</v>
      </c>
      <c r="O1607" s="27" t="s">
        <v>13298</v>
      </c>
      <c r="P1607" s="27">
        <v>41333</v>
      </c>
      <c r="Q1607" s="41" t="s">
        <v>16003</v>
      </c>
      <c r="R1607" s="27" t="s">
        <v>16004</v>
      </c>
      <c r="S1607" s="27" t="s">
        <v>13581</v>
      </c>
      <c r="T1607" t="s">
        <v>15383</v>
      </c>
      <c r="U1607" s="27" t="s">
        <v>15402</v>
      </c>
      <c r="V1607" s="3">
        <v>16</v>
      </c>
      <c r="W1607">
        <v>10</v>
      </c>
      <c r="X1607">
        <v>15</v>
      </c>
      <c r="Y1607">
        <v>42</v>
      </c>
      <c r="Z1607">
        <v>17</v>
      </c>
      <c r="AA1607">
        <v>47</v>
      </c>
    </row>
    <row r="1608" spans="1:27" ht="18" customHeight="1">
      <c r="A1608" s="27">
        <v>5253</v>
      </c>
      <c r="B1608" s="27">
        <v>5253</v>
      </c>
      <c r="C1608" s="3">
        <v>41254</v>
      </c>
      <c r="D1608" s="3">
        <v>41332</v>
      </c>
      <c r="E1608" s="27" t="s">
        <v>1431</v>
      </c>
      <c r="F1608" s="27" t="s">
        <v>14621</v>
      </c>
      <c r="G1608" s="27" t="s">
        <v>13568</v>
      </c>
      <c r="H1608" s="27" t="s">
        <v>16078</v>
      </c>
      <c r="I1608" s="27">
        <v>41337</v>
      </c>
      <c r="J1608" s="27" t="s">
        <v>13582</v>
      </c>
      <c r="K1608" s="27" t="s">
        <v>13583</v>
      </c>
      <c r="L1608" s="27" t="s">
        <v>13571</v>
      </c>
      <c r="M1608" s="27" t="s">
        <v>13584</v>
      </c>
      <c r="N1608" s="27" t="s">
        <v>16167</v>
      </c>
      <c r="O1608" s="27" t="s">
        <v>14597</v>
      </c>
      <c r="P1608" s="27">
        <v>41337</v>
      </c>
      <c r="Q1608" s="41" t="s">
        <v>16005</v>
      </c>
      <c r="R1608" s="27" t="s">
        <v>16079</v>
      </c>
      <c r="S1608" s="27" t="s">
        <v>13585</v>
      </c>
      <c r="T1608" t="s">
        <v>15383</v>
      </c>
      <c r="U1608" s="27" t="s">
        <v>15594</v>
      </c>
      <c r="V1608" s="3">
        <v>15</v>
      </c>
      <c r="W1608">
        <v>59</v>
      </c>
      <c r="X1608">
        <v>27</v>
      </c>
      <c r="Y1608">
        <v>42</v>
      </c>
      <c r="Z1608">
        <v>13</v>
      </c>
      <c r="AA1608">
        <v>68</v>
      </c>
    </row>
    <row r="1609" spans="1:27" ht="18" customHeight="1">
      <c r="A1609" s="27">
        <v>5252</v>
      </c>
      <c r="B1609" s="27">
        <v>5252</v>
      </c>
      <c r="C1609" s="3">
        <v>41254</v>
      </c>
      <c r="D1609" s="3">
        <v>41332</v>
      </c>
      <c r="E1609" s="27" t="s">
        <v>1431</v>
      </c>
      <c r="F1609" s="27" t="s">
        <v>14621</v>
      </c>
      <c r="G1609" s="27" t="s">
        <v>13568</v>
      </c>
      <c r="H1609" s="27" t="s">
        <v>16080</v>
      </c>
      <c r="I1609" s="27">
        <v>41335</v>
      </c>
      <c r="J1609" s="27" t="s">
        <v>13586</v>
      </c>
      <c r="K1609" s="27" t="s">
        <v>13587</v>
      </c>
      <c r="L1609" s="27" t="s">
        <v>13571</v>
      </c>
      <c r="M1609" s="27" t="s">
        <v>13588</v>
      </c>
      <c r="N1609" s="27" t="s">
        <v>16081</v>
      </c>
      <c r="O1609" s="27" t="s">
        <v>14597</v>
      </c>
      <c r="P1609" s="27">
        <v>41337</v>
      </c>
      <c r="Q1609" s="41" t="s">
        <v>16006</v>
      </c>
      <c r="R1609" s="27" t="s">
        <v>16082</v>
      </c>
      <c r="S1609" s="27" t="s">
        <v>13589</v>
      </c>
      <c r="T1609" t="s">
        <v>15383</v>
      </c>
      <c r="U1609" s="27" t="s">
        <v>15475</v>
      </c>
      <c r="V1609" s="3">
        <v>16</v>
      </c>
      <c r="W1609">
        <v>6</v>
      </c>
      <c r="X1609">
        <v>36</v>
      </c>
      <c r="Y1609">
        <v>42</v>
      </c>
      <c r="Z1609">
        <v>4</v>
      </c>
      <c r="AA1609">
        <v>16</v>
      </c>
    </row>
    <row r="1610" spans="1:27" ht="18" customHeight="1">
      <c r="A1610" s="27">
        <v>5251</v>
      </c>
      <c r="B1610" s="27">
        <v>5251</v>
      </c>
      <c r="C1610" s="3">
        <v>41254</v>
      </c>
      <c r="D1610" s="3">
        <v>41332</v>
      </c>
      <c r="E1610" s="27" t="s">
        <v>1431</v>
      </c>
      <c r="F1610" s="27" t="s">
        <v>14621</v>
      </c>
      <c r="G1610" s="27" t="s">
        <v>13568</v>
      </c>
      <c r="H1610" s="27" t="s">
        <v>16083</v>
      </c>
      <c r="I1610" s="27">
        <v>41335</v>
      </c>
      <c r="J1610" s="27" t="s">
        <v>13590</v>
      </c>
      <c r="K1610" s="27" t="s">
        <v>16007</v>
      </c>
      <c r="L1610" s="27" t="s">
        <v>13571</v>
      </c>
      <c r="M1610" s="27" t="s">
        <v>13591</v>
      </c>
      <c r="N1610" s="27" t="s">
        <v>16084</v>
      </c>
      <c r="O1610" s="27" t="s">
        <v>16085</v>
      </c>
      <c r="P1610" s="27">
        <v>41337</v>
      </c>
      <c r="Q1610" s="41" t="s">
        <v>16008</v>
      </c>
      <c r="R1610" s="27" t="s">
        <v>16086</v>
      </c>
      <c r="S1610" s="27" t="s">
        <v>13592</v>
      </c>
      <c r="T1610" t="s">
        <v>15383</v>
      </c>
      <c r="U1610" s="27" t="s">
        <v>15475</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13568</v>
      </c>
      <c r="H1611" s="27" t="s">
        <v>497</v>
      </c>
      <c r="I1611" s="27" t="s">
        <v>497</v>
      </c>
      <c r="J1611" s="27" t="s">
        <v>13593</v>
      </c>
      <c r="K1611" s="27" t="s">
        <v>13594</v>
      </c>
      <c r="L1611" s="27" t="s">
        <v>13571</v>
      </c>
      <c r="M1611" s="27" t="s">
        <v>13595</v>
      </c>
      <c r="N1611" s="27" t="s">
        <v>497</v>
      </c>
      <c r="O1611" s="27" t="s">
        <v>497</v>
      </c>
      <c r="P1611" s="27" t="s">
        <v>497</v>
      </c>
      <c r="Q1611" s="41" t="s">
        <v>497</v>
      </c>
      <c r="R1611" s="27" t="s">
        <v>497</v>
      </c>
      <c r="S1611" s="27" t="s">
        <v>13596</v>
      </c>
      <c r="T1611" t="s">
        <v>15383</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14621</v>
      </c>
      <c r="G1612" s="27" t="s">
        <v>13568</v>
      </c>
      <c r="H1612" s="27" t="s">
        <v>16087</v>
      </c>
      <c r="I1612" s="27">
        <v>41334</v>
      </c>
      <c r="J1612" s="27" t="s">
        <v>13597</v>
      </c>
      <c r="K1612" s="27" t="s">
        <v>13598</v>
      </c>
      <c r="L1612" s="27" t="s">
        <v>13571</v>
      </c>
      <c r="M1612" s="27" t="s">
        <v>13599</v>
      </c>
      <c r="N1612" s="27" t="s">
        <v>16088</v>
      </c>
      <c r="O1612" s="27" t="s">
        <v>14597</v>
      </c>
      <c r="P1612" s="27" t="s">
        <v>497</v>
      </c>
      <c r="Q1612" s="41" t="s">
        <v>16009</v>
      </c>
      <c r="R1612" s="27" t="s">
        <v>16089</v>
      </c>
      <c r="S1612" s="27" t="s">
        <v>13600</v>
      </c>
      <c r="T1612" t="s">
        <v>15383</v>
      </c>
      <c r="U1612" s="27" t="s">
        <v>15475</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13568</v>
      </c>
      <c r="H1613" s="27" t="s">
        <v>497</v>
      </c>
      <c r="I1613" s="27" t="s">
        <v>497</v>
      </c>
      <c r="J1613" s="27" t="s">
        <v>13815</v>
      </c>
      <c r="K1613" s="27" t="s">
        <v>13816</v>
      </c>
      <c r="L1613" s="27" t="s">
        <v>13571</v>
      </c>
      <c r="M1613" s="27" t="s">
        <v>13817</v>
      </c>
      <c r="N1613" s="27" t="s">
        <v>497</v>
      </c>
      <c r="O1613" s="27" t="s">
        <v>497</v>
      </c>
      <c r="P1613" s="27" t="s">
        <v>497</v>
      </c>
      <c r="Q1613" s="41" t="s">
        <v>15349</v>
      </c>
      <c r="R1613" s="27" t="s">
        <v>497</v>
      </c>
      <c r="S1613" s="27" t="s">
        <v>13818</v>
      </c>
      <c r="T1613" t="s">
        <v>15383</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14621</v>
      </c>
      <c r="G1614" s="27" t="s">
        <v>13568</v>
      </c>
      <c r="H1614" s="27" t="s">
        <v>16090</v>
      </c>
      <c r="I1614" s="27">
        <v>41336</v>
      </c>
      <c r="J1614" s="27" t="s">
        <v>13819</v>
      </c>
      <c r="K1614" s="27" t="s">
        <v>13820</v>
      </c>
      <c r="L1614" s="27" t="s">
        <v>13571</v>
      </c>
      <c r="M1614" s="27" t="s">
        <v>13821</v>
      </c>
      <c r="N1614" s="27" t="s">
        <v>16168</v>
      </c>
      <c r="O1614" s="27" t="s">
        <v>14597</v>
      </c>
      <c r="P1614" s="27" t="s">
        <v>497</v>
      </c>
      <c r="Q1614" s="41" t="s">
        <v>16010</v>
      </c>
      <c r="R1614" s="27" t="s">
        <v>16091</v>
      </c>
      <c r="S1614" s="27" t="s">
        <v>13822</v>
      </c>
      <c r="T1614" t="s">
        <v>15383</v>
      </c>
      <c r="U1614" s="27" t="s">
        <v>15594</v>
      </c>
      <c r="V1614" s="3">
        <v>15</v>
      </c>
      <c r="W1614">
        <v>57</v>
      </c>
      <c r="X1614">
        <v>45</v>
      </c>
      <c r="Y1614">
        <v>42</v>
      </c>
      <c r="Z1614">
        <v>17</v>
      </c>
      <c r="AA1614">
        <v>57</v>
      </c>
    </row>
    <row r="1615" spans="1:27" ht="18" customHeight="1">
      <c r="A1615" s="27">
        <v>5244</v>
      </c>
      <c r="B1615" s="27">
        <v>5244</v>
      </c>
      <c r="C1615" s="3">
        <v>41254</v>
      </c>
      <c r="D1615" s="3">
        <v>41332</v>
      </c>
      <c r="E1615" s="27" t="s">
        <v>1495</v>
      </c>
      <c r="F1615" s="27" t="s">
        <v>14621</v>
      </c>
      <c r="G1615" s="27" t="s">
        <v>13568</v>
      </c>
      <c r="H1615" s="27" t="s">
        <v>16011</v>
      </c>
      <c r="I1615" s="27">
        <v>41333</v>
      </c>
      <c r="J1615" s="27" t="s">
        <v>13823</v>
      </c>
      <c r="K1615" s="27" t="s">
        <v>13824</v>
      </c>
      <c r="L1615" s="27" t="s">
        <v>13571</v>
      </c>
      <c r="M1615" s="27" t="s">
        <v>13825</v>
      </c>
      <c r="N1615" s="27" t="s">
        <v>16012</v>
      </c>
      <c r="O1615" s="27" t="s">
        <v>15079</v>
      </c>
      <c r="P1615" s="27" t="s">
        <v>497</v>
      </c>
      <c r="Q1615" s="41" t="s">
        <v>16013</v>
      </c>
      <c r="R1615" s="27" t="s">
        <v>16014</v>
      </c>
      <c r="S1615" s="27" t="s">
        <v>13826</v>
      </c>
      <c r="T1615" t="s">
        <v>15383</v>
      </c>
      <c r="U1615" s="27" t="s">
        <v>15402</v>
      </c>
      <c r="V1615" s="3">
        <v>16</v>
      </c>
      <c r="W1615">
        <v>9</v>
      </c>
      <c r="X1615">
        <v>46</v>
      </c>
      <c r="Y1615">
        <v>42</v>
      </c>
      <c r="Z1615">
        <v>17</v>
      </c>
      <c r="AA1615">
        <v>17</v>
      </c>
    </row>
    <row r="1616" spans="1:27" ht="18" customHeight="1">
      <c r="A1616" s="27">
        <v>5238</v>
      </c>
      <c r="B1616" s="27">
        <v>5238</v>
      </c>
      <c r="C1616" s="3">
        <v>41254</v>
      </c>
      <c r="D1616" s="3">
        <v>41299</v>
      </c>
      <c r="E1616" s="27" t="s">
        <v>1431</v>
      </c>
      <c r="F1616" s="27" t="s">
        <v>14621</v>
      </c>
      <c r="G1616" s="27" t="s">
        <v>3471</v>
      </c>
      <c r="H1616" s="27" t="s">
        <v>16305</v>
      </c>
      <c r="I1616" s="27">
        <v>41348</v>
      </c>
      <c r="J1616" s="27" t="s">
        <v>13827</v>
      </c>
      <c r="K1616" s="27" t="s">
        <v>13828</v>
      </c>
      <c r="L1616" s="27" t="s">
        <v>4965</v>
      </c>
      <c r="M1616" s="27" t="s">
        <v>13829</v>
      </c>
      <c r="N1616" s="27" t="s">
        <v>16306</v>
      </c>
      <c r="O1616" s="27" t="s">
        <v>12472</v>
      </c>
      <c r="P1616" s="27">
        <v>41348</v>
      </c>
      <c r="Q1616" s="41" t="s">
        <v>497</v>
      </c>
      <c r="R1616" s="27" t="s">
        <v>13830</v>
      </c>
      <c r="S1616" s="27" t="s">
        <v>13830</v>
      </c>
      <c r="T1616" t="s">
        <v>15383</v>
      </c>
      <c r="U1616" s="27" t="s">
        <v>15475</v>
      </c>
      <c r="V1616" s="3">
        <v>17</v>
      </c>
      <c r="W1616" s="27">
        <v>46</v>
      </c>
      <c r="X1616" s="27">
        <v>73</v>
      </c>
      <c r="Y1616" s="27">
        <v>41</v>
      </c>
      <c r="Z1616" s="27">
        <v>41</v>
      </c>
      <c r="AA1616" s="27">
        <v>93</v>
      </c>
    </row>
    <row r="1617" spans="1:27" ht="18" customHeight="1">
      <c r="A1617" s="27">
        <v>5237</v>
      </c>
      <c r="B1617" s="27">
        <v>5237</v>
      </c>
      <c r="C1617" s="3">
        <v>41254</v>
      </c>
      <c r="D1617" s="3">
        <v>41299</v>
      </c>
      <c r="E1617" s="27" t="s">
        <v>1495</v>
      </c>
      <c r="F1617" s="27" t="s">
        <v>14621</v>
      </c>
      <c r="G1617" s="27" t="s">
        <v>3471</v>
      </c>
      <c r="H1617" s="27" t="s">
        <v>16307</v>
      </c>
      <c r="I1617" s="27">
        <v>41302</v>
      </c>
      <c r="J1617" s="27" t="s">
        <v>13827</v>
      </c>
      <c r="K1617" s="27" t="s">
        <v>15163</v>
      </c>
      <c r="L1617" s="27" t="s">
        <v>4965</v>
      </c>
      <c r="M1617" s="27" t="s">
        <v>13829</v>
      </c>
      <c r="N1617" s="27" t="s">
        <v>16308</v>
      </c>
      <c r="O1617" s="27" t="s">
        <v>12506</v>
      </c>
      <c r="P1617" s="27" t="s">
        <v>497</v>
      </c>
      <c r="Q1617" s="41" t="s">
        <v>497</v>
      </c>
      <c r="R1617" s="27" t="s">
        <v>16309</v>
      </c>
      <c r="S1617" s="27" t="s">
        <v>13831</v>
      </c>
      <c r="T1617" t="s">
        <v>15383</v>
      </c>
      <c r="U1617" s="27" t="s">
        <v>16310</v>
      </c>
      <c r="V1617" s="3">
        <v>17</v>
      </c>
      <c r="W1617" s="27">
        <v>47</v>
      </c>
      <c r="X1617" s="27">
        <v>55</v>
      </c>
      <c r="Y1617" s="27">
        <v>41</v>
      </c>
      <c r="Z1617" s="27">
        <v>47</v>
      </c>
      <c r="AA1617" s="27">
        <v>12</v>
      </c>
    </row>
    <row r="1618" spans="1:27" ht="18" customHeight="1">
      <c r="A1618" s="27">
        <v>5239</v>
      </c>
      <c r="B1618" s="27">
        <v>5239</v>
      </c>
      <c r="C1618" s="3">
        <v>41254</v>
      </c>
      <c r="D1618" s="3">
        <v>41299</v>
      </c>
      <c r="E1618" s="27" t="s">
        <v>1495</v>
      </c>
      <c r="F1618" s="27" t="s">
        <v>14621</v>
      </c>
      <c r="G1618" s="27" t="s">
        <v>3471</v>
      </c>
      <c r="H1618" s="27" t="s">
        <v>497</v>
      </c>
      <c r="I1618" s="27">
        <v>41302</v>
      </c>
      <c r="J1618" s="27" t="s">
        <v>13827</v>
      </c>
      <c r="K1618" s="27" t="s">
        <v>13832</v>
      </c>
      <c r="L1618" s="27" t="s">
        <v>4965</v>
      </c>
      <c r="M1618" s="27" t="s">
        <v>13829</v>
      </c>
      <c r="N1618" s="27" t="s">
        <v>497</v>
      </c>
      <c r="O1618" s="27" t="s">
        <v>497</v>
      </c>
      <c r="P1618" s="27" t="s">
        <v>497</v>
      </c>
      <c r="Q1618" s="41" t="s">
        <v>497</v>
      </c>
      <c r="R1618" s="27" t="s">
        <v>497</v>
      </c>
      <c r="S1618" s="27" t="s">
        <v>13833</v>
      </c>
      <c r="T1618" t="s">
        <v>15383</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1431</v>
      </c>
      <c r="F1619" s="27" t="s">
        <v>14621</v>
      </c>
      <c r="G1619" s="27" t="s">
        <v>3471</v>
      </c>
      <c r="H1619" s="27" t="s">
        <v>16311</v>
      </c>
      <c r="I1619" s="27">
        <v>41302</v>
      </c>
      <c r="J1619" s="27" t="s">
        <v>13827</v>
      </c>
      <c r="K1619" s="27" t="s">
        <v>13834</v>
      </c>
      <c r="L1619" s="27" t="s">
        <v>4965</v>
      </c>
      <c r="M1619" s="27" t="s">
        <v>13829</v>
      </c>
      <c r="N1619" s="27" t="s">
        <v>16312</v>
      </c>
      <c r="O1619" s="27" t="s">
        <v>12506</v>
      </c>
      <c r="P1619" s="27">
        <v>41348</v>
      </c>
      <c r="Q1619" s="41" t="s">
        <v>497</v>
      </c>
      <c r="R1619" s="27" t="s">
        <v>16313</v>
      </c>
      <c r="S1619" s="27" t="s">
        <v>13835</v>
      </c>
      <c r="T1619" t="s">
        <v>15383</v>
      </c>
      <c r="U1619" s="27" t="s">
        <v>15402</v>
      </c>
      <c r="V1619" s="3">
        <v>17</v>
      </c>
      <c r="W1619" s="27">
        <v>48</v>
      </c>
      <c r="X1619" s="27">
        <v>18</v>
      </c>
      <c r="Y1619" s="27">
        <v>41</v>
      </c>
      <c r="Z1619" s="27">
        <v>47</v>
      </c>
      <c r="AA1619" s="27">
        <v>5</v>
      </c>
    </row>
    <row r="1620" spans="1:27" ht="18" customHeight="1">
      <c r="A1620" s="27">
        <v>5235</v>
      </c>
      <c r="B1620" s="27">
        <v>5235</v>
      </c>
      <c r="C1620" s="3">
        <v>41254</v>
      </c>
      <c r="D1620" s="3">
        <v>41299</v>
      </c>
      <c r="E1620" s="27" t="s">
        <v>1431</v>
      </c>
      <c r="F1620" s="27" t="s">
        <v>14621</v>
      </c>
      <c r="G1620" s="27" t="s">
        <v>3471</v>
      </c>
      <c r="H1620" s="27" t="s">
        <v>16314</v>
      </c>
      <c r="I1620" s="27">
        <v>41302</v>
      </c>
      <c r="J1620" s="27" t="s">
        <v>13827</v>
      </c>
      <c r="K1620" s="27" t="s">
        <v>16315</v>
      </c>
      <c r="L1620" s="27" t="s">
        <v>4965</v>
      </c>
      <c r="M1620" s="27" t="s">
        <v>13829</v>
      </c>
      <c r="N1620" s="27" t="s">
        <v>16316</v>
      </c>
      <c r="O1620" s="27" t="s">
        <v>12506</v>
      </c>
      <c r="P1620" s="27">
        <v>41351</v>
      </c>
      <c r="Q1620" s="41" t="s">
        <v>497</v>
      </c>
      <c r="R1620" s="27" t="s">
        <v>16317</v>
      </c>
      <c r="S1620" s="27" t="s">
        <v>13836</v>
      </c>
      <c r="T1620" t="s">
        <v>15383</v>
      </c>
      <c r="U1620" s="27" t="s">
        <v>16318</v>
      </c>
      <c r="V1620" s="3">
        <v>17</v>
      </c>
      <c r="W1620" s="27">
        <v>48</v>
      </c>
      <c r="X1620" s="27">
        <v>37</v>
      </c>
      <c r="Y1620" s="27">
        <v>41</v>
      </c>
      <c r="Z1620" s="27">
        <v>47</v>
      </c>
      <c r="AA1620" s="27">
        <v>34</v>
      </c>
    </row>
    <row r="1621" spans="1:27" ht="18" customHeight="1">
      <c r="A1621" s="27">
        <v>5234</v>
      </c>
      <c r="B1621" s="27">
        <v>5234</v>
      </c>
      <c r="C1621" s="3">
        <v>41254</v>
      </c>
      <c r="D1621" s="3">
        <v>41299</v>
      </c>
      <c r="E1621" s="27" t="s">
        <v>1431</v>
      </c>
      <c r="F1621" s="27" t="s">
        <v>14621</v>
      </c>
      <c r="G1621" s="27" t="s">
        <v>3471</v>
      </c>
      <c r="H1621" s="27" t="s">
        <v>16319</v>
      </c>
      <c r="I1621" s="27">
        <v>41303</v>
      </c>
      <c r="J1621" s="27" t="s">
        <v>13837</v>
      </c>
      <c r="K1621" s="27" t="s">
        <v>13838</v>
      </c>
      <c r="L1621" s="27" t="s">
        <v>4965</v>
      </c>
      <c r="M1621" s="27" t="s">
        <v>13829</v>
      </c>
      <c r="N1621" s="27" t="s">
        <v>16320</v>
      </c>
      <c r="O1621" s="27" t="s">
        <v>12506</v>
      </c>
      <c r="P1621" s="27">
        <v>41348</v>
      </c>
      <c r="Q1621" s="41" t="s">
        <v>497</v>
      </c>
      <c r="R1621" s="27" t="s">
        <v>16321</v>
      </c>
      <c r="S1621" s="27" t="s">
        <v>13839</v>
      </c>
      <c r="T1621" t="s">
        <v>15383</v>
      </c>
      <c r="U1621" s="27" t="s">
        <v>15594</v>
      </c>
      <c r="V1621" s="3">
        <v>17</v>
      </c>
      <c r="W1621" s="27">
        <v>48</v>
      </c>
      <c r="X1621" s="27">
        <v>75</v>
      </c>
      <c r="Y1621" s="27">
        <v>41</v>
      </c>
      <c r="Z1621" s="27">
        <v>47</v>
      </c>
      <c r="AA1621" s="27">
        <v>48</v>
      </c>
    </row>
    <row r="1622" spans="1:27" ht="18" customHeight="1">
      <c r="A1622" s="27">
        <v>5233</v>
      </c>
      <c r="B1622" s="27">
        <v>5233</v>
      </c>
      <c r="C1622" s="3">
        <v>41254</v>
      </c>
      <c r="D1622" s="3">
        <v>41299</v>
      </c>
      <c r="E1622" s="27" t="s">
        <v>1495</v>
      </c>
      <c r="F1622" s="27" t="s">
        <v>14621</v>
      </c>
      <c r="G1622" s="27" t="s">
        <v>3471</v>
      </c>
      <c r="H1622" s="27" t="s">
        <v>497</v>
      </c>
      <c r="I1622" s="27">
        <v>41303</v>
      </c>
      <c r="J1622" s="27" t="s">
        <v>13837</v>
      </c>
      <c r="K1622" s="27" t="s">
        <v>13840</v>
      </c>
      <c r="L1622" s="27" t="s">
        <v>4965</v>
      </c>
      <c r="M1622" s="27" t="s">
        <v>13829</v>
      </c>
      <c r="N1622" s="27" t="s">
        <v>497</v>
      </c>
      <c r="O1622" s="27" t="s">
        <v>497</v>
      </c>
      <c r="P1622" s="27" t="s">
        <v>497</v>
      </c>
      <c r="Q1622" s="41" t="s">
        <v>497</v>
      </c>
      <c r="R1622" s="27" t="s">
        <v>497</v>
      </c>
      <c r="S1622" s="27" t="s">
        <v>13841</v>
      </c>
      <c r="T1622" t="s">
        <v>15383</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14621</v>
      </c>
      <c r="G1623" s="27" t="s">
        <v>13842</v>
      </c>
      <c r="H1623" s="27" t="s">
        <v>15350</v>
      </c>
      <c r="I1623" s="27">
        <v>41309</v>
      </c>
      <c r="J1623" s="27" t="s">
        <v>13843</v>
      </c>
      <c r="K1623" s="27" t="s">
        <v>13844</v>
      </c>
      <c r="L1623" s="27" t="s">
        <v>13845</v>
      </c>
      <c r="M1623" s="27" t="s">
        <v>13846</v>
      </c>
      <c r="N1623" s="27" t="s">
        <v>15708</v>
      </c>
      <c r="O1623" s="27" t="s">
        <v>15168</v>
      </c>
      <c r="P1623" s="27">
        <v>41311</v>
      </c>
      <c r="Q1623" s="41" t="s">
        <v>497</v>
      </c>
      <c r="R1623" s="27" t="s">
        <v>15351</v>
      </c>
      <c r="S1623" s="27" t="s">
        <v>13847</v>
      </c>
      <c r="T1623" t="s">
        <v>15383</v>
      </c>
      <c r="U1623" t="s">
        <v>15518</v>
      </c>
      <c r="V1623" s="3">
        <v>20</v>
      </c>
      <c r="W1623">
        <v>42</v>
      </c>
      <c r="X1623">
        <v>33</v>
      </c>
      <c r="Y1623">
        <v>46</v>
      </c>
      <c r="Z1623">
        <v>37</v>
      </c>
      <c r="AA1623">
        <v>10</v>
      </c>
    </row>
    <row r="1624" spans="1:27" ht="18" customHeight="1">
      <c r="A1624" s="27">
        <v>5230</v>
      </c>
      <c r="B1624" s="27">
        <v>5230</v>
      </c>
      <c r="C1624" s="3">
        <v>41254</v>
      </c>
      <c r="D1624" s="3">
        <v>41299</v>
      </c>
      <c r="E1624" s="27" t="s">
        <v>1431</v>
      </c>
      <c r="F1624" s="27" t="s">
        <v>14621</v>
      </c>
      <c r="G1624" s="27" t="s">
        <v>13842</v>
      </c>
      <c r="H1624" s="27" t="s">
        <v>15709</v>
      </c>
      <c r="I1624" s="27">
        <v>41309</v>
      </c>
      <c r="J1624" s="27" t="s">
        <v>13843</v>
      </c>
      <c r="K1624" s="27" t="s">
        <v>13848</v>
      </c>
      <c r="L1624" s="27" t="s">
        <v>13845</v>
      </c>
      <c r="M1624" s="27" t="s">
        <v>13849</v>
      </c>
      <c r="N1624" s="27" t="s">
        <v>15710</v>
      </c>
      <c r="O1624" s="27" t="s">
        <v>15711</v>
      </c>
      <c r="P1624" s="27">
        <v>41309</v>
      </c>
      <c r="Q1624" s="41" t="s">
        <v>497</v>
      </c>
      <c r="R1624" s="27" t="s">
        <v>15712</v>
      </c>
      <c r="S1624" s="27" t="s">
        <v>13850</v>
      </c>
      <c r="T1624" t="s">
        <v>15383</v>
      </c>
      <c r="U1624" t="s">
        <v>15475</v>
      </c>
      <c r="V1624" s="3">
        <v>20</v>
      </c>
      <c r="W1624">
        <v>41</v>
      </c>
      <c r="X1624">
        <v>54</v>
      </c>
      <c r="Y1624">
        <v>46</v>
      </c>
      <c r="Z1624">
        <v>36</v>
      </c>
      <c r="AA1624">
        <v>59</v>
      </c>
    </row>
    <row r="1625" spans="1:27" ht="18" customHeight="1">
      <c r="A1625" s="27">
        <v>5231</v>
      </c>
      <c r="B1625" s="27">
        <v>5231</v>
      </c>
      <c r="C1625" s="3">
        <v>41254</v>
      </c>
      <c r="D1625" s="3">
        <v>41299</v>
      </c>
      <c r="E1625" s="27" t="s">
        <v>1431</v>
      </c>
      <c r="F1625" s="27" t="s">
        <v>14621</v>
      </c>
      <c r="G1625" s="27" t="s">
        <v>13842</v>
      </c>
      <c r="H1625" s="27" t="s">
        <v>15713</v>
      </c>
      <c r="I1625" s="27">
        <v>41310</v>
      </c>
      <c r="J1625" s="27" t="s">
        <v>13843</v>
      </c>
      <c r="K1625" s="27" t="s">
        <v>13851</v>
      </c>
      <c r="L1625" s="27" t="s">
        <v>13845</v>
      </c>
      <c r="M1625" s="27" t="s">
        <v>13852</v>
      </c>
      <c r="N1625" s="27" t="s">
        <v>15714</v>
      </c>
      <c r="O1625" s="27" t="s">
        <v>15169</v>
      </c>
      <c r="P1625" s="27">
        <v>41310</v>
      </c>
      <c r="Q1625" s="41" t="s">
        <v>497</v>
      </c>
      <c r="R1625" s="27" t="s">
        <v>15715</v>
      </c>
      <c r="S1625" s="27" t="s">
        <v>13853</v>
      </c>
      <c r="T1625" t="s">
        <v>15383</v>
      </c>
      <c r="U1625" t="s">
        <v>15518</v>
      </c>
      <c r="V1625" s="3">
        <v>20</v>
      </c>
      <c r="W1625">
        <v>42</v>
      </c>
      <c r="X1625">
        <v>42</v>
      </c>
      <c r="Y1625">
        <v>46</v>
      </c>
      <c r="Z1625">
        <v>35</v>
      </c>
      <c r="AA1625">
        <v>95</v>
      </c>
    </row>
    <row r="1626" spans="1:27" ht="18" customHeight="1">
      <c r="A1626" s="27">
        <v>5215</v>
      </c>
      <c r="B1626" s="27">
        <v>5215</v>
      </c>
      <c r="C1626" s="3">
        <v>41254</v>
      </c>
      <c r="D1626" s="3">
        <v>41299</v>
      </c>
      <c r="E1626" s="27" t="s">
        <v>1431</v>
      </c>
      <c r="F1626" s="27" t="s">
        <v>14621</v>
      </c>
      <c r="G1626" s="27" t="s">
        <v>13842</v>
      </c>
      <c r="H1626" s="27" t="s">
        <v>15217</v>
      </c>
      <c r="I1626" s="27">
        <v>41303</v>
      </c>
      <c r="J1626" s="27" t="s">
        <v>13843</v>
      </c>
      <c r="K1626" s="27" t="s">
        <v>13854</v>
      </c>
      <c r="L1626" s="27" t="s">
        <v>13845</v>
      </c>
      <c r="M1626" s="27" t="s">
        <v>13855</v>
      </c>
      <c r="N1626" s="27" t="s">
        <v>15218</v>
      </c>
      <c r="O1626" s="27" t="s">
        <v>15168</v>
      </c>
      <c r="P1626" s="27">
        <v>41303</v>
      </c>
      <c r="Q1626" s="41" t="s">
        <v>497</v>
      </c>
      <c r="R1626" s="27" t="s">
        <v>15219</v>
      </c>
      <c r="S1626" s="27" t="s">
        <v>13856</v>
      </c>
      <c r="T1626" t="s">
        <v>15383</v>
      </c>
      <c r="U1626" t="s">
        <v>15416</v>
      </c>
      <c r="V1626" s="3">
        <v>20</v>
      </c>
      <c r="W1626">
        <v>43</v>
      </c>
      <c r="X1626">
        <v>20</v>
      </c>
      <c r="Y1626">
        <v>46</v>
      </c>
      <c r="Z1626">
        <v>36</v>
      </c>
      <c r="AA1626">
        <v>33</v>
      </c>
    </row>
    <row r="1627" spans="1:27" ht="18" customHeight="1">
      <c r="A1627" s="27">
        <v>5216</v>
      </c>
      <c r="B1627" s="27">
        <v>5216</v>
      </c>
      <c r="C1627" s="3">
        <v>41254</v>
      </c>
      <c r="D1627" s="3">
        <v>41299</v>
      </c>
      <c r="E1627" s="27" t="s">
        <v>1431</v>
      </c>
      <c r="F1627" s="27" t="s">
        <v>14621</v>
      </c>
      <c r="G1627" s="27" t="s">
        <v>13842</v>
      </c>
      <c r="H1627" s="27" t="s">
        <v>15220</v>
      </c>
      <c r="I1627" s="27">
        <v>41304</v>
      </c>
      <c r="J1627" s="27" t="s">
        <v>13843</v>
      </c>
      <c r="K1627" s="27" t="s">
        <v>13857</v>
      </c>
      <c r="L1627" s="27" t="s">
        <v>13845</v>
      </c>
      <c r="M1627" s="27" t="s">
        <v>13858</v>
      </c>
      <c r="N1627" s="27" t="s">
        <v>15221</v>
      </c>
      <c r="O1627" s="27" t="s">
        <v>15168</v>
      </c>
      <c r="P1627" s="27">
        <v>41304</v>
      </c>
      <c r="Q1627" s="41" t="s">
        <v>497</v>
      </c>
      <c r="R1627" s="27" t="s">
        <v>15222</v>
      </c>
      <c r="S1627" s="27" t="s">
        <v>13859</v>
      </c>
      <c r="T1627" t="s">
        <v>15383</v>
      </c>
      <c r="U1627" t="s">
        <v>15416</v>
      </c>
      <c r="V1627" s="3">
        <v>20</v>
      </c>
      <c r="W1627">
        <v>42</v>
      </c>
      <c r="X1627">
        <v>88</v>
      </c>
      <c r="Y1627">
        <v>46</v>
      </c>
      <c r="Z1627">
        <v>36</v>
      </c>
      <c r="AA1627">
        <v>10</v>
      </c>
    </row>
    <row r="1628" spans="1:27" ht="18" customHeight="1">
      <c r="A1628" s="27">
        <v>5217</v>
      </c>
      <c r="B1628" s="27">
        <v>5217</v>
      </c>
      <c r="C1628" s="3">
        <v>41254</v>
      </c>
      <c r="D1628" s="3">
        <v>41299</v>
      </c>
      <c r="E1628" s="27" t="s">
        <v>1431</v>
      </c>
      <c r="F1628" s="27" t="s">
        <v>14621</v>
      </c>
      <c r="G1628" s="27" t="s">
        <v>13842</v>
      </c>
      <c r="H1628" s="27" t="s">
        <v>15716</v>
      </c>
      <c r="I1628" s="27">
        <v>41306</v>
      </c>
      <c r="J1628" s="27" t="s">
        <v>16015</v>
      </c>
      <c r="K1628" s="27" t="s">
        <v>13860</v>
      </c>
      <c r="L1628" s="27" t="s">
        <v>13845</v>
      </c>
      <c r="M1628" s="27" t="s">
        <v>16016</v>
      </c>
      <c r="N1628" s="27" t="s">
        <v>15717</v>
      </c>
      <c r="O1628" s="27" t="s">
        <v>15718</v>
      </c>
      <c r="P1628" s="27">
        <v>41351</v>
      </c>
      <c r="Q1628" s="41" t="s">
        <v>497</v>
      </c>
      <c r="R1628" s="27" t="s">
        <v>15719</v>
      </c>
      <c r="S1628" s="27" t="s">
        <v>13861</v>
      </c>
      <c r="T1628" t="s">
        <v>15383</v>
      </c>
      <c r="U1628" t="s">
        <v>15475</v>
      </c>
      <c r="V1628" s="3">
        <v>20</v>
      </c>
      <c r="W1628">
        <v>42</v>
      </c>
      <c r="X1628">
        <v>54</v>
      </c>
      <c r="Y1628">
        <v>46</v>
      </c>
      <c r="Z1628">
        <v>36</v>
      </c>
      <c r="AA1628">
        <v>24</v>
      </c>
    </row>
    <row r="1629" spans="1:27" ht="18" customHeight="1">
      <c r="A1629" s="27">
        <v>5218</v>
      </c>
      <c r="B1629" s="27">
        <v>5218</v>
      </c>
      <c r="C1629" s="3">
        <v>41254</v>
      </c>
      <c r="D1629" s="3">
        <v>41299</v>
      </c>
      <c r="E1629" s="27" t="s">
        <v>1431</v>
      </c>
      <c r="F1629" s="27" t="s">
        <v>14621</v>
      </c>
      <c r="G1629" s="27" t="s">
        <v>13842</v>
      </c>
      <c r="H1629" s="27" t="s">
        <v>15223</v>
      </c>
      <c r="I1629" s="27">
        <v>41304</v>
      </c>
      <c r="J1629" s="27" t="s">
        <v>13843</v>
      </c>
      <c r="K1629" s="27" t="s">
        <v>13862</v>
      </c>
      <c r="L1629" s="27" t="s">
        <v>13845</v>
      </c>
      <c r="M1629" s="27" t="s">
        <v>13863</v>
      </c>
      <c r="N1629" s="27" t="s">
        <v>15720</v>
      </c>
      <c r="O1629" s="27" t="s">
        <v>15168</v>
      </c>
      <c r="P1629" s="27">
        <v>41310</v>
      </c>
      <c r="Q1629" s="41" t="s">
        <v>497</v>
      </c>
      <c r="R1629" s="27" t="s">
        <v>15224</v>
      </c>
      <c r="S1629" s="27" t="s">
        <v>13864</v>
      </c>
      <c r="T1629" t="s">
        <v>15383</v>
      </c>
      <c r="U1629" t="s">
        <v>15594</v>
      </c>
      <c r="V1629" s="3">
        <v>20</v>
      </c>
      <c r="W1629">
        <v>43</v>
      </c>
      <c r="X1629">
        <v>93</v>
      </c>
      <c r="Y1629">
        <v>46</v>
      </c>
      <c r="Z1629">
        <v>36</v>
      </c>
      <c r="AA1629">
        <v>52</v>
      </c>
    </row>
    <row r="1630" spans="1:27" ht="18" customHeight="1">
      <c r="A1630" s="27">
        <v>5219</v>
      </c>
      <c r="B1630" s="27">
        <v>5219</v>
      </c>
      <c r="C1630" s="3">
        <v>41256</v>
      </c>
      <c r="D1630" s="3">
        <v>41301</v>
      </c>
      <c r="E1630" s="27" t="s">
        <v>1431</v>
      </c>
      <c r="F1630" s="27" t="s">
        <v>14621</v>
      </c>
      <c r="G1630" s="27" t="s">
        <v>13842</v>
      </c>
      <c r="H1630" s="27" t="s">
        <v>15352</v>
      </c>
      <c r="I1630" s="27">
        <v>41307</v>
      </c>
      <c r="J1630" s="27" t="s">
        <v>13843</v>
      </c>
      <c r="K1630" s="27" t="s">
        <v>13865</v>
      </c>
      <c r="L1630" s="27" t="s">
        <v>13845</v>
      </c>
      <c r="M1630" s="27" t="s">
        <v>13866</v>
      </c>
      <c r="N1630" s="27" t="s">
        <v>15353</v>
      </c>
      <c r="O1630" s="27" t="s">
        <v>15244</v>
      </c>
      <c r="P1630" s="27">
        <v>41309</v>
      </c>
      <c r="Q1630" s="41" t="s">
        <v>497</v>
      </c>
      <c r="R1630" s="27" t="s">
        <v>15354</v>
      </c>
      <c r="S1630" s="27" t="s">
        <v>13867</v>
      </c>
      <c r="T1630" t="s">
        <v>4383</v>
      </c>
      <c r="U1630" t="s">
        <v>15475</v>
      </c>
      <c r="V1630" s="3">
        <v>20</v>
      </c>
      <c r="W1630">
        <v>45</v>
      </c>
      <c r="X1630">
        <v>2</v>
      </c>
      <c r="Y1630">
        <v>46</v>
      </c>
      <c r="Z1630">
        <v>36</v>
      </c>
      <c r="AA1630">
        <v>26</v>
      </c>
    </row>
    <row r="1631" spans="1:27" ht="18" customHeight="1">
      <c r="A1631" s="27">
        <v>5220</v>
      </c>
      <c r="B1631" s="27">
        <v>5220</v>
      </c>
      <c r="C1631" s="3">
        <v>41253</v>
      </c>
      <c r="D1631" s="3">
        <v>41298</v>
      </c>
      <c r="E1631" s="27" t="s">
        <v>1431</v>
      </c>
      <c r="F1631" s="27" t="s">
        <v>14621</v>
      </c>
      <c r="G1631" s="27" t="s">
        <v>13842</v>
      </c>
      <c r="H1631" s="27" t="s">
        <v>15355</v>
      </c>
      <c r="I1631" s="27">
        <v>41305</v>
      </c>
      <c r="J1631" s="27" t="s">
        <v>13843</v>
      </c>
      <c r="K1631" s="27" t="s">
        <v>13868</v>
      </c>
      <c r="L1631" s="27" t="s">
        <v>13845</v>
      </c>
      <c r="M1631" s="27" t="s">
        <v>13869</v>
      </c>
      <c r="N1631" s="27" t="s">
        <v>15356</v>
      </c>
      <c r="O1631" s="27" t="s">
        <v>15168</v>
      </c>
      <c r="P1631" s="27">
        <v>41309</v>
      </c>
      <c r="Q1631" s="41" t="s">
        <v>497</v>
      </c>
      <c r="R1631" s="27" t="s">
        <v>15357</v>
      </c>
      <c r="S1631" s="27" t="s">
        <v>13870</v>
      </c>
      <c r="T1631" t="s">
        <v>15383</v>
      </c>
      <c r="U1631" t="s">
        <v>15518</v>
      </c>
      <c r="V1631" s="3">
        <v>20</v>
      </c>
      <c r="W1631">
        <v>43</v>
      </c>
      <c r="X1631">
        <v>47</v>
      </c>
      <c r="Y1631">
        <v>46</v>
      </c>
      <c r="Z1631">
        <v>36</v>
      </c>
      <c r="AA1631">
        <v>37</v>
      </c>
    </row>
    <row r="1632" spans="1:27" ht="18" customHeight="1">
      <c r="A1632" s="27">
        <v>5221</v>
      </c>
      <c r="B1632" s="27">
        <v>5221</v>
      </c>
      <c r="C1632" s="3">
        <v>41253</v>
      </c>
      <c r="D1632" s="3">
        <v>41298</v>
      </c>
      <c r="E1632" s="27" t="s">
        <v>1431</v>
      </c>
      <c r="F1632" s="27" t="s">
        <v>14621</v>
      </c>
      <c r="G1632" s="27" t="s">
        <v>13842</v>
      </c>
      <c r="H1632" s="27" t="s">
        <v>15358</v>
      </c>
      <c r="I1632" s="27">
        <v>41307</v>
      </c>
      <c r="J1632" s="27" t="s">
        <v>13843</v>
      </c>
      <c r="K1632" s="27" t="s">
        <v>13865</v>
      </c>
      <c r="L1632" s="27" t="s">
        <v>13845</v>
      </c>
      <c r="M1632" s="27" t="s">
        <v>13871</v>
      </c>
      <c r="N1632" s="27" t="s">
        <v>15359</v>
      </c>
      <c r="O1632" s="27" t="s">
        <v>15169</v>
      </c>
      <c r="P1632" s="27">
        <v>41309</v>
      </c>
      <c r="Q1632" s="41" t="s">
        <v>497</v>
      </c>
      <c r="R1632" s="27" t="s">
        <v>15360</v>
      </c>
      <c r="S1632" s="27" t="s">
        <v>13872</v>
      </c>
      <c r="T1632" t="s">
        <v>15383</v>
      </c>
      <c r="U1632" t="s">
        <v>15475</v>
      </c>
      <c r="V1632" s="3">
        <v>20</v>
      </c>
      <c r="W1632">
        <v>45</v>
      </c>
      <c r="X1632">
        <v>2</v>
      </c>
      <c r="Y1632">
        <v>46</v>
      </c>
      <c r="Z1632">
        <v>36</v>
      </c>
      <c r="AA1632">
        <v>26</v>
      </c>
    </row>
    <row r="1633" spans="1:27" ht="18" customHeight="1">
      <c r="A1633" s="27">
        <v>5222</v>
      </c>
      <c r="B1633" s="27">
        <v>5222</v>
      </c>
      <c r="C1633" s="3">
        <v>41253</v>
      </c>
      <c r="D1633" s="3">
        <v>41298</v>
      </c>
      <c r="E1633" s="27" t="s">
        <v>1431</v>
      </c>
      <c r="F1633" s="27" t="s">
        <v>14621</v>
      </c>
      <c r="G1633" s="27" t="s">
        <v>13842</v>
      </c>
      <c r="H1633" s="27" t="s">
        <v>15225</v>
      </c>
      <c r="I1633" s="27">
        <v>41304</v>
      </c>
      <c r="J1633" s="27" t="s">
        <v>13843</v>
      </c>
      <c r="K1633" s="27" t="s">
        <v>13873</v>
      </c>
      <c r="L1633" s="27" t="s">
        <v>13845</v>
      </c>
      <c r="M1633" s="27" t="s">
        <v>13874</v>
      </c>
      <c r="N1633" s="27" t="s">
        <v>15226</v>
      </c>
      <c r="O1633" s="27" t="s">
        <v>15171</v>
      </c>
      <c r="P1633" s="27">
        <v>41304</v>
      </c>
      <c r="Q1633" s="41" t="s">
        <v>497</v>
      </c>
      <c r="R1633" s="27" t="s">
        <v>15227</v>
      </c>
      <c r="S1633" s="27" t="s">
        <v>13875</v>
      </c>
      <c r="T1633" t="s">
        <v>15383</v>
      </c>
      <c r="U1633" t="s">
        <v>15475</v>
      </c>
      <c r="V1633" s="3">
        <v>20</v>
      </c>
      <c r="W1633">
        <v>43</v>
      </c>
      <c r="X1633">
        <v>50</v>
      </c>
      <c r="Y1633">
        <v>46</v>
      </c>
      <c r="Z1633">
        <v>35</v>
      </c>
      <c r="AA1633">
        <v>57</v>
      </c>
    </row>
    <row r="1634" spans="1:27" ht="18" customHeight="1">
      <c r="A1634" s="27">
        <v>5225</v>
      </c>
      <c r="B1634" s="27">
        <v>5225</v>
      </c>
      <c r="C1634" s="3">
        <v>41253</v>
      </c>
      <c r="D1634" s="3">
        <v>41298</v>
      </c>
      <c r="E1634" s="27" t="s">
        <v>1440</v>
      </c>
      <c r="F1634" s="27" t="s">
        <v>14621</v>
      </c>
      <c r="G1634" s="27" t="s">
        <v>13842</v>
      </c>
      <c r="H1634" s="27" t="s">
        <v>497</v>
      </c>
      <c r="I1634" s="27" t="s">
        <v>497</v>
      </c>
      <c r="J1634" s="27" t="s">
        <v>13843</v>
      </c>
      <c r="K1634" s="27" t="s">
        <v>13876</v>
      </c>
      <c r="L1634" s="27" t="s">
        <v>13845</v>
      </c>
      <c r="M1634" s="27" t="s">
        <v>13877</v>
      </c>
      <c r="N1634" s="27" t="s">
        <v>497</v>
      </c>
      <c r="O1634" s="27" t="s">
        <v>497</v>
      </c>
      <c r="P1634" s="27" t="s">
        <v>497</v>
      </c>
      <c r="Q1634" s="41" t="s">
        <v>16017</v>
      </c>
      <c r="R1634" s="27" t="s">
        <v>497</v>
      </c>
      <c r="S1634" s="27" t="s">
        <v>13878</v>
      </c>
      <c r="T1634" t="s">
        <v>15383</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14621</v>
      </c>
      <c r="G1635" s="27" t="s">
        <v>13842</v>
      </c>
      <c r="H1635" s="27" t="s">
        <v>15721</v>
      </c>
      <c r="I1635" s="27">
        <v>41310</v>
      </c>
      <c r="J1635" s="27" t="s">
        <v>13843</v>
      </c>
      <c r="K1635" s="27" t="s">
        <v>13879</v>
      </c>
      <c r="L1635" s="27" t="s">
        <v>13845</v>
      </c>
      <c r="M1635" s="27" t="s">
        <v>13880</v>
      </c>
      <c r="N1635" s="27" t="s">
        <v>15722</v>
      </c>
      <c r="O1635" s="27" t="s">
        <v>15169</v>
      </c>
      <c r="P1635" s="27">
        <v>41310</v>
      </c>
      <c r="Q1635" s="41" t="s">
        <v>497</v>
      </c>
      <c r="R1635" s="27" t="s">
        <v>15723</v>
      </c>
      <c r="S1635" s="27" t="s">
        <v>13881</v>
      </c>
      <c r="T1635" t="s">
        <v>15383</v>
      </c>
      <c r="U1635" t="s">
        <v>15705</v>
      </c>
      <c r="V1635" s="3">
        <v>20</v>
      </c>
      <c r="W1635">
        <v>43</v>
      </c>
      <c r="X1635">
        <v>33</v>
      </c>
      <c r="Y1635">
        <v>46</v>
      </c>
      <c r="Z1635">
        <v>37</v>
      </c>
      <c r="AA1635">
        <v>10</v>
      </c>
    </row>
    <row r="1636" spans="1:27" ht="18" customHeight="1">
      <c r="A1636" s="27">
        <v>5223</v>
      </c>
      <c r="B1636" s="27">
        <v>5223</v>
      </c>
      <c r="C1636" s="3">
        <v>41253</v>
      </c>
      <c r="D1636" s="3">
        <v>41298</v>
      </c>
      <c r="E1636" s="27" t="s">
        <v>1495</v>
      </c>
      <c r="F1636" s="27" t="s">
        <v>14621</v>
      </c>
      <c r="G1636" s="27" t="s">
        <v>13842</v>
      </c>
      <c r="H1636" s="27" t="s">
        <v>15361</v>
      </c>
      <c r="I1636" s="27">
        <v>41306</v>
      </c>
      <c r="J1636" s="27" t="s">
        <v>13843</v>
      </c>
      <c r="K1636" s="27" t="s">
        <v>13882</v>
      </c>
      <c r="L1636" s="27" t="s">
        <v>13845</v>
      </c>
      <c r="M1636" s="27" t="s">
        <v>13883</v>
      </c>
      <c r="N1636" s="27" t="s">
        <v>15362</v>
      </c>
      <c r="O1636" s="27" t="s">
        <v>15169</v>
      </c>
      <c r="P1636" s="27" t="s">
        <v>497</v>
      </c>
      <c r="Q1636" s="41" t="s">
        <v>497</v>
      </c>
      <c r="R1636" s="27" t="s">
        <v>15363</v>
      </c>
      <c r="S1636" s="27" t="s">
        <v>13884</v>
      </c>
      <c r="T1636" t="s">
        <v>15383</v>
      </c>
      <c r="U1636" t="s">
        <v>15518</v>
      </c>
      <c r="V1636" s="3">
        <v>20</v>
      </c>
      <c r="W1636">
        <v>43</v>
      </c>
      <c r="X1636">
        <v>43</v>
      </c>
      <c r="Y1636">
        <v>46</v>
      </c>
      <c r="Z1636">
        <v>35</v>
      </c>
      <c r="AA1636">
        <v>70</v>
      </c>
    </row>
    <row r="1637" spans="1:27" ht="18" customHeight="1">
      <c r="A1637" s="27">
        <v>5211</v>
      </c>
      <c r="B1637" s="27">
        <v>5211</v>
      </c>
      <c r="C1637" s="3">
        <v>41253</v>
      </c>
      <c r="D1637" s="3">
        <v>41298</v>
      </c>
      <c r="E1637" s="27" t="s">
        <v>1431</v>
      </c>
      <c r="F1637" s="27" t="s">
        <v>14621</v>
      </c>
      <c r="G1637" s="27" t="s">
        <v>13842</v>
      </c>
      <c r="H1637" s="27" t="s">
        <v>15724</v>
      </c>
      <c r="I1637" s="27">
        <v>41310</v>
      </c>
      <c r="J1637" s="27" t="s">
        <v>13843</v>
      </c>
      <c r="K1637" s="27" t="s">
        <v>13885</v>
      </c>
      <c r="L1637" s="27" t="s">
        <v>13845</v>
      </c>
      <c r="M1637" s="27" t="s">
        <v>13886</v>
      </c>
      <c r="N1637" s="27" t="s">
        <v>15725</v>
      </c>
      <c r="O1637" s="27" t="s">
        <v>15169</v>
      </c>
      <c r="P1637" s="27">
        <v>41310</v>
      </c>
      <c r="Q1637" s="41" t="s">
        <v>497</v>
      </c>
      <c r="R1637" s="27" t="s">
        <v>15726</v>
      </c>
      <c r="S1637" s="27" t="s">
        <v>13887</v>
      </c>
      <c r="T1637" t="s">
        <v>15383</v>
      </c>
      <c r="U1637" t="s">
        <v>15518</v>
      </c>
      <c r="V1637" s="3">
        <v>20</v>
      </c>
      <c r="W1637">
        <v>44</v>
      </c>
      <c r="X1637">
        <v>5</v>
      </c>
      <c r="Y1637">
        <v>46</v>
      </c>
      <c r="Z1637">
        <v>36</v>
      </c>
      <c r="AA1637">
        <v>17</v>
      </c>
    </row>
    <row r="1638" spans="1:27" ht="18" customHeight="1">
      <c r="A1638" s="27">
        <v>5212</v>
      </c>
      <c r="B1638" s="27">
        <v>5212</v>
      </c>
      <c r="C1638" s="3">
        <v>41253</v>
      </c>
      <c r="D1638" s="3">
        <v>41298</v>
      </c>
      <c r="E1638" s="27" t="s">
        <v>1431</v>
      </c>
      <c r="F1638" s="27" t="s">
        <v>14621</v>
      </c>
      <c r="G1638" s="27" t="s">
        <v>13842</v>
      </c>
      <c r="H1638" s="27" t="s">
        <v>15228</v>
      </c>
      <c r="I1638" s="27">
        <v>41303</v>
      </c>
      <c r="J1638" s="27" t="s">
        <v>13888</v>
      </c>
      <c r="K1638" s="27" t="s">
        <v>13889</v>
      </c>
      <c r="L1638" s="27" t="s">
        <v>13845</v>
      </c>
      <c r="M1638" s="27" t="s">
        <v>13890</v>
      </c>
      <c r="N1638" s="27" t="s">
        <v>15229</v>
      </c>
      <c r="O1638" s="27" t="s">
        <v>15169</v>
      </c>
      <c r="P1638" s="27">
        <v>41303</v>
      </c>
      <c r="Q1638" s="41" t="s">
        <v>497</v>
      </c>
      <c r="R1638" s="27" t="s">
        <v>15230</v>
      </c>
      <c r="S1638" s="27" t="s">
        <v>13891</v>
      </c>
      <c r="T1638" t="s">
        <v>15383</v>
      </c>
      <c r="U1638" t="s">
        <v>15705</v>
      </c>
      <c r="V1638" s="3">
        <v>20</v>
      </c>
      <c r="W1638">
        <v>43</v>
      </c>
      <c r="X1638">
        <v>40</v>
      </c>
      <c r="Y1638">
        <v>46</v>
      </c>
      <c r="Z1638">
        <v>36</v>
      </c>
      <c r="AA1638">
        <v>44</v>
      </c>
    </row>
    <row r="1639" spans="1:27" ht="18" customHeight="1">
      <c r="A1639" s="27">
        <v>5214</v>
      </c>
      <c r="B1639" s="27">
        <v>5214</v>
      </c>
      <c r="C1639" s="3">
        <v>41253</v>
      </c>
      <c r="D1639" s="3">
        <v>41298</v>
      </c>
      <c r="E1639" s="27" t="s">
        <v>1431</v>
      </c>
      <c r="F1639" s="27" t="s">
        <v>14621</v>
      </c>
      <c r="G1639" s="27" t="s">
        <v>13842</v>
      </c>
      <c r="H1639" s="27" t="s">
        <v>15364</v>
      </c>
      <c r="I1639" s="27">
        <v>41309</v>
      </c>
      <c r="J1639" s="27" t="s">
        <v>13843</v>
      </c>
      <c r="K1639" s="27" t="s">
        <v>13892</v>
      </c>
      <c r="L1639" s="27" t="s">
        <v>13845</v>
      </c>
      <c r="M1639" s="27" t="s">
        <v>13893</v>
      </c>
      <c r="N1639" s="27" t="s">
        <v>15365</v>
      </c>
      <c r="O1639" s="27" t="s">
        <v>15169</v>
      </c>
      <c r="P1639" s="27">
        <v>41309</v>
      </c>
      <c r="Q1639" s="41" t="s">
        <v>497</v>
      </c>
      <c r="R1639" s="27" t="s">
        <v>15366</v>
      </c>
      <c r="S1639" s="27" t="s">
        <v>13894</v>
      </c>
      <c r="T1639" t="s">
        <v>15383</v>
      </c>
      <c r="U1639" t="s">
        <v>15518</v>
      </c>
      <c r="V1639" s="3">
        <v>20</v>
      </c>
      <c r="W1639">
        <v>42</v>
      </c>
      <c r="X1639">
        <v>95</v>
      </c>
      <c r="Y1639">
        <v>46</v>
      </c>
      <c r="Z1639">
        <v>37</v>
      </c>
      <c r="AA1639">
        <v>3</v>
      </c>
    </row>
    <row r="1640" spans="1:27" ht="18" customHeight="1">
      <c r="A1640" s="27">
        <v>5213</v>
      </c>
      <c r="B1640" s="27">
        <v>5213</v>
      </c>
      <c r="C1640" s="3">
        <v>41253</v>
      </c>
      <c r="D1640" s="3">
        <v>41298</v>
      </c>
      <c r="E1640" s="27" t="s">
        <v>1431</v>
      </c>
      <c r="F1640" s="27" t="s">
        <v>14621</v>
      </c>
      <c r="G1640" s="27" t="s">
        <v>13842</v>
      </c>
      <c r="H1640" s="27" t="s">
        <v>15367</v>
      </c>
      <c r="I1640" s="27">
        <v>41306</v>
      </c>
      <c r="J1640" s="27" t="s">
        <v>13843</v>
      </c>
      <c r="K1640" s="27" t="s">
        <v>13895</v>
      </c>
      <c r="L1640" s="27" t="s">
        <v>13845</v>
      </c>
      <c r="M1640" s="27" t="s">
        <v>13896</v>
      </c>
      <c r="N1640" s="27" t="s">
        <v>15727</v>
      </c>
      <c r="O1640" s="27" t="s">
        <v>15171</v>
      </c>
      <c r="P1640" s="27">
        <v>41309</v>
      </c>
      <c r="Q1640" s="41" t="s">
        <v>497</v>
      </c>
      <c r="R1640" s="27" t="s">
        <v>15368</v>
      </c>
      <c r="S1640" s="27" t="s">
        <v>13897</v>
      </c>
      <c r="T1640" t="s">
        <v>15383</v>
      </c>
      <c r="U1640" t="s">
        <v>15402</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13898</v>
      </c>
      <c r="K1641" s="27" t="s">
        <v>13899</v>
      </c>
      <c r="L1641" s="27" t="s">
        <v>13900</v>
      </c>
      <c r="M1641" s="27" t="s">
        <v>13901</v>
      </c>
      <c r="N1641" s="27" t="s">
        <v>497</v>
      </c>
      <c r="O1641" s="27" t="s">
        <v>497</v>
      </c>
      <c r="P1641" s="27" t="s">
        <v>497</v>
      </c>
      <c r="Q1641" s="41" t="s">
        <v>15369</v>
      </c>
      <c r="R1641" s="27" t="s">
        <v>497</v>
      </c>
      <c r="S1641" s="27" t="s">
        <v>13902</v>
      </c>
      <c r="T1641" t="s">
        <v>15383</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8766</v>
      </c>
      <c r="H1642" s="27" t="s">
        <v>497</v>
      </c>
      <c r="I1642" s="27" t="s">
        <v>497</v>
      </c>
      <c r="J1642" s="27" t="s">
        <v>13903</v>
      </c>
      <c r="K1642" s="27" t="s">
        <v>13904</v>
      </c>
      <c r="L1642" s="27" t="s">
        <v>13905</v>
      </c>
      <c r="M1642" s="27" t="s">
        <v>13906</v>
      </c>
      <c r="N1642" s="27" t="s">
        <v>497</v>
      </c>
      <c r="O1642" s="27" t="s">
        <v>497</v>
      </c>
      <c r="P1642" s="27" t="s">
        <v>497</v>
      </c>
      <c r="Q1642" s="41" t="s">
        <v>15370</v>
      </c>
      <c r="R1642" s="27" t="s">
        <v>497</v>
      </c>
      <c r="S1642" s="27" t="s">
        <v>13907</v>
      </c>
      <c r="T1642" t="s">
        <v>15383</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8766</v>
      </c>
      <c r="H1643" s="27" t="s">
        <v>497</v>
      </c>
      <c r="I1643" s="27" t="s">
        <v>497</v>
      </c>
      <c r="J1643" s="27" t="s">
        <v>13908</v>
      </c>
      <c r="K1643" s="27" t="s">
        <v>13909</v>
      </c>
      <c r="L1643" s="27" t="s">
        <v>13905</v>
      </c>
      <c r="M1643" s="27" t="s">
        <v>8769</v>
      </c>
      <c r="N1643" s="27" t="s">
        <v>497</v>
      </c>
      <c r="O1643" s="27" t="s">
        <v>497</v>
      </c>
      <c r="P1643" s="27" t="s">
        <v>497</v>
      </c>
      <c r="Q1643" s="41" t="s">
        <v>15371</v>
      </c>
      <c r="R1643" s="27" t="s">
        <v>497</v>
      </c>
      <c r="S1643" s="27" t="s">
        <v>13910</v>
      </c>
      <c r="T1643" t="s">
        <v>15383</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8766</v>
      </c>
      <c r="H1644" s="27" t="s">
        <v>497</v>
      </c>
      <c r="I1644" s="27" t="s">
        <v>497</v>
      </c>
      <c r="J1644" s="27" t="s">
        <v>13911</v>
      </c>
      <c r="K1644" s="27" t="s">
        <v>13912</v>
      </c>
      <c r="L1644" s="27" t="s">
        <v>13905</v>
      </c>
      <c r="M1644" s="27" t="s">
        <v>13913</v>
      </c>
      <c r="N1644" s="27" t="s">
        <v>497</v>
      </c>
      <c r="O1644" s="27" t="s">
        <v>497</v>
      </c>
      <c r="P1644" s="27" t="s">
        <v>497</v>
      </c>
      <c r="Q1644" s="41" t="s">
        <v>15372</v>
      </c>
      <c r="R1644" s="27" t="s">
        <v>497</v>
      </c>
      <c r="S1644" s="27" t="s">
        <v>13914</v>
      </c>
      <c r="T1644" t="s">
        <v>15383</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8766</v>
      </c>
      <c r="H1645" s="27" t="s">
        <v>497</v>
      </c>
      <c r="I1645" s="27" t="s">
        <v>497</v>
      </c>
      <c r="J1645" s="27" t="s">
        <v>13911</v>
      </c>
      <c r="K1645" s="27" t="s">
        <v>13915</v>
      </c>
      <c r="L1645" s="27" t="s">
        <v>13905</v>
      </c>
      <c r="M1645" s="27" t="s">
        <v>13916</v>
      </c>
      <c r="N1645" s="27" t="s">
        <v>497</v>
      </c>
      <c r="O1645" s="27" t="s">
        <v>497</v>
      </c>
      <c r="P1645" s="27" t="s">
        <v>497</v>
      </c>
      <c r="Q1645" s="41" t="s">
        <v>497</v>
      </c>
      <c r="R1645" s="27" t="s">
        <v>497</v>
      </c>
      <c r="S1645" s="27" t="s">
        <v>13917</v>
      </c>
      <c r="T1645" t="s">
        <v>15383</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8766</v>
      </c>
      <c r="H1646" s="27" t="s">
        <v>497</v>
      </c>
      <c r="I1646" s="27" t="s">
        <v>497</v>
      </c>
      <c r="J1646" s="27" t="s">
        <v>13918</v>
      </c>
      <c r="K1646" s="27" t="s">
        <v>13919</v>
      </c>
      <c r="L1646" s="27" t="s">
        <v>13905</v>
      </c>
      <c r="M1646" s="27" t="s">
        <v>13920</v>
      </c>
      <c r="N1646" s="27" t="s">
        <v>497</v>
      </c>
      <c r="O1646" s="27" t="s">
        <v>497</v>
      </c>
      <c r="P1646" s="27" t="s">
        <v>497</v>
      </c>
      <c r="Q1646" s="41" t="s">
        <v>497</v>
      </c>
      <c r="R1646" s="27" t="s">
        <v>497</v>
      </c>
      <c r="S1646" s="27" t="s">
        <v>13921</v>
      </c>
      <c r="T1646" t="s">
        <v>15383</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41351</v>
      </c>
      <c r="E1647" s="27" t="s">
        <v>1581</v>
      </c>
      <c r="F1647" s="27" t="s">
        <v>1667</v>
      </c>
      <c r="G1647" s="27" t="s">
        <v>8766</v>
      </c>
      <c r="H1647" s="27" t="s">
        <v>497</v>
      </c>
      <c r="I1647" s="27" t="s">
        <v>497</v>
      </c>
      <c r="J1647" s="27" t="s">
        <v>13922</v>
      </c>
      <c r="K1647" s="27" t="s">
        <v>13923</v>
      </c>
      <c r="L1647" s="27" t="s">
        <v>13905</v>
      </c>
      <c r="M1647" s="27" t="s">
        <v>13906</v>
      </c>
      <c r="N1647" s="27" t="s">
        <v>497</v>
      </c>
      <c r="O1647" s="27" t="s">
        <v>497</v>
      </c>
      <c r="P1647" s="27" t="s">
        <v>497</v>
      </c>
      <c r="Q1647" s="41" t="s">
        <v>16322</v>
      </c>
      <c r="R1647" s="27" t="s">
        <v>497</v>
      </c>
      <c r="S1647" s="27" t="s">
        <v>13924</v>
      </c>
      <c r="T1647" t="s">
        <v>15383</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41347</v>
      </c>
      <c r="E1648" s="27" t="s">
        <v>1581</v>
      </c>
      <c r="F1648" s="27" t="s">
        <v>1667</v>
      </c>
      <c r="G1648" s="27" t="s">
        <v>8766</v>
      </c>
      <c r="H1648" s="27" t="s">
        <v>497</v>
      </c>
      <c r="I1648" s="27" t="s">
        <v>497</v>
      </c>
      <c r="J1648" s="27" t="s">
        <v>13925</v>
      </c>
      <c r="K1648" s="27" t="s">
        <v>13926</v>
      </c>
      <c r="L1648" s="27" t="s">
        <v>13905</v>
      </c>
      <c r="M1648" s="27" t="s">
        <v>16323</v>
      </c>
      <c r="N1648" s="27" t="s">
        <v>497</v>
      </c>
      <c r="O1648" s="27" t="s">
        <v>497</v>
      </c>
      <c r="P1648" s="27" t="s">
        <v>497</v>
      </c>
      <c r="Q1648" s="41" t="s">
        <v>16324</v>
      </c>
      <c r="R1648" s="27" t="s">
        <v>497</v>
      </c>
      <c r="S1648" s="27" t="s">
        <v>13927</v>
      </c>
      <c r="T1648" t="s">
        <v>15383</v>
      </c>
      <c r="U1648" s="27" t="s">
        <v>497</v>
      </c>
      <c r="V1648" s="3" t="s">
        <v>497</v>
      </c>
      <c r="W1648" s="27" t="s">
        <v>497</v>
      </c>
      <c r="X1648" s="27" t="s">
        <v>497</v>
      </c>
      <c r="Y1648" s="27" t="s">
        <v>497</v>
      </c>
      <c r="Z1648" s="27" t="s">
        <v>497</v>
      </c>
      <c r="AA1648" s="27" t="s">
        <v>497</v>
      </c>
    </row>
    <row r="1649" spans="1:27" ht="18" customHeight="1">
      <c r="A1649" s="27" t="s">
        <v>15903</v>
      </c>
      <c r="B1649" s="27">
        <v>5201</v>
      </c>
      <c r="C1649" s="3">
        <v>41253</v>
      </c>
      <c r="D1649" s="3">
        <v>41309</v>
      </c>
      <c r="E1649" s="27" t="s">
        <v>1581</v>
      </c>
      <c r="F1649" s="27" t="s">
        <v>1432</v>
      </c>
      <c r="G1649" s="27" t="s">
        <v>12668</v>
      </c>
      <c r="H1649" s="27" t="s">
        <v>497</v>
      </c>
      <c r="I1649" s="27" t="s">
        <v>497</v>
      </c>
      <c r="J1649" s="27" t="s">
        <v>12701</v>
      </c>
      <c r="K1649" s="27" t="s">
        <v>15834</v>
      </c>
      <c r="L1649" s="27" t="s">
        <v>12670</v>
      </c>
      <c r="M1649" s="27" t="s">
        <v>13928</v>
      </c>
      <c r="N1649" s="27" t="s">
        <v>497</v>
      </c>
      <c r="O1649" s="27" t="s">
        <v>497</v>
      </c>
      <c r="P1649" s="27" t="s">
        <v>497</v>
      </c>
      <c r="Q1649" s="41" t="s">
        <v>15904</v>
      </c>
      <c r="R1649" s="27" t="s">
        <v>497</v>
      </c>
      <c r="S1649" s="27" t="s">
        <v>13929</v>
      </c>
      <c r="T1649" t="s">
        <v>15383</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1431</v>
      </c>
      <c r="F1650" s="27" t="s">
        <v>1432</v>
      </c>
      <c r="G1650" s="27" t="s">
        <v>12668</v>
      </c>
      <c r="H1650" s="27" t="s">
        <v>16169</v>
      </c>
      <c r="I1650" s="27">
        <v>41305</v>
      </c>
      <c r="J1650" s="27" t="s">
        <v>13930</v>
      </c>
      <c r="K1650" s="27" t="s">
        <v>15119</v>
      </c>
      <c r="L1650" s="27" t="s">
        <v>12670</v>
      </c>
      <c r="M1650" s="27" t="s">
        <v>13931</v>
      </c>
      <c r="N1650" s="27" t="s">
        <v>16170</v>
      </c>
      <c r="O1650" s="27" t="s">
        <v>5692</v>
      </c>
      <c r="P1650" s="27">
        <v>41341</v>
      </c>
      <c r="Q1650" s="41" t="s">
        <v>497</v>
      </c>
      <c r="R1650" s="27" t="s">
        <v>16171</v>
      </c>
      <c r="S1650" s="27" t="s">
        <v>13932</v>
      </c>
      <c r="T1650" t="s">
        <v>4383</v>
      </c>
      <c r="U1650" s="27" t="s">
        <v>15457</v>
      </c>
      <c r="V1650" s="3">
        <v>20</v>
      </c>
      <c r="W1650">
        <v>0</v>
      </c>
      <c r="X1650">
        <v>23</v>
      </c>
      <c r="Y1650">
        <v>44</v>
      </c>
      <c r="Z1650">
        <v>3</v>
      </c>
      <c r="AA1650">
        <v>70</v>
      </c>
    </row>
    <row r="1651" spans="1:27" ht="18" customHeight="1">
      <c r="A1651" s="27">
        <v>5199</v>
      </c>
      <c r="B1651" s="27">
        <v>5199</v>
      </c>
      <c r="C1651" s="3">
        <v>41253</v>
      </c>
      <c r="D1651" s="3">
        <v>41298</v>
      </c>
      <c r="E1651" s="27" t="s">
        <v>1431</v>
      </c>
      <c r="F1651" s="27" t="s">
        <v>1432</v>
      </c>
      <c r="G1651" s="27" t="s">
        <v>12668</v>
      </c>
      <c r="H1651" s="27" t="s">
        <v>16231</v>
      </c>
      <c r="I1651" s="27">
        <v>41302</v>
      </c>
      <c r="J1651" s="27" t="s">
        <v>13933</v>
      </c>
      <c r="K1651" s="27" t="s">
        <v>13934</v>
      </c>
      <c r="L1651" s="27" t="s">
        <v>12670</v>
      </c>
      <c r="M1651" s="27" t="s">
        <v>13935</v>
      </c>
      <c r="N1651" s="27" t="s">
        <v>16232</v>
      </c>
      <c r="O1651" s="27" t="s">
        <v>5692</v>
      </c>
      <c r="P1651" s="27">
        <v>41346</v>
      </c>
      <c r="Q1651" s="41" t="s">
        <v>497</v>
      </c>
      <c r="R1651" s="27" t="s">
        <v>16233</v>
      </c>
      <c r="S1651" s="27" t="s">
        <v>13936</v>
      </c>
      <c r="T1651" t="s">
        <v>15383</v>
      </c>
      <c r="U1651" s="27" t="s">
        <v>15475</v>
      </c>
      <c r="V1651" s="3">
        <v>20</v>
      </c>
      <c r="W1651" s="27">
        <v>1</v>
      </c>
      <c r="X1651" s="27">
        <v>3</v>
      </c>
      <c r="Y1651" s="27">
        <v>44</v>
      </c>
      <c r="Z1651" s="27">
        <v>7</v>
      </c>
      <c r="AA1651" s="27">
        <v>32</v>
      </c>
    </row>
    <row r="1652" spans="1:27" ht="18" customHeight="1">
      <c r="A1652" s="27">
        <v>5198</v>
      </c>
      <c r="B1652" s="27">
        <v>5198</v>
      </c>
      <c r="C1652" s="3">
        <v>41253</v>
      </c>
      <c r="D1652" s="3">
        <v>41302</v>
      </c>
      <c r="E1652" s="27" t="s">
        <v>1431</v>
      </c>
      <c r="F1652" s="27" t="s">
        <v>1432</v>
      </c>
      <c r="G1652" s="27" t="s">
        <v>12668</v>
      </c>
      <c r="H1652" s="27" t="s">
        <v>16234</v>
      </c>
      <c r="I1652" s="27">
        <v>41304</v>
      </c>
      <c r="J1652" s="27" t="s">
        <v>13937</v>
      </c>
      <c r="K1652" s="27" t="s">
        <v>15231</v>
      </c>
      <c r="L1652" s="27" t="s">
        <v>12670</v>
      </c>
      <c r="M1652" s="27" t="s">
        <v>13938</v>
      </c>
      <c r="N1652" s="27" t="s">
        <v>16235</v>
      </c>
      <c r="O1652" s="27" t="s">
        <v>5692</v>
      </c>
      <c r="P1652" s="27">
        <v>41345</v>
      </c>
      <c r="Q1652" s="41" t="s">
        <v>15232</v>
      </c>
      <c r="R1652" s="27" t="s">
        <v>16236</v>
      </c>
      <c r="S1652" s="27" t="s">
        <v>13939</v>
      </c>
      <c r="T1652" t="s">
        <v>15383</v>
      </c>
      <c r="U1652" s="27" t="s">
        <v>15475</v>
      </c>
      <c r="V1652" s="3">
        <v>19</v>
      </c>
      <c r="W1652" s="27">
        <v>59</v>
      </c>
      <c r="X1652" s="27">
        <v>49</v>
      </c>
      <c r="Y1652" s="27">
        <v>44</v>
      </c>
      <c r="Z1652" s="27">
        <v>3</v>
      </c>
      <c r="AA1652" s="27">
        <v>38</v>
      </c>
    </row>
    <row r="1653" spans="1:27" ht="18" customHeight="1">
      <c r="A1653" s="27">
        <v>5196</v>
      </c>
      <c r="B1653" s="27">
        <v>5196</v>
      </c>
      <c r="C1653" s="3">
        <v>41253</v>
      </c>
      <c r="D1653" s="3">
        <v>41302</v>
      </c>
      <c r="E1653" s="27" t="s">
        <v>1431</v>
      </c>
      <c r="F1653" s="27" t="s">
        <v>1432</v>
      </c>
      <c r="G1653" s="27" t="s">
        <v>12668</v>
      </c>
      <c r="H1653" s="27" t="s">
        <v>16237</v>
      </c>
      <c r="I1653" s="27">
        <v>41304</v>
      </c>
      <c r="J1653" s="27" t="s">
        <v>13940</v>
      </c>
      <c r="K1653" s="27" t="s">
        <v>15233</v>
      </c>
      <c r="L1653" s="27" t="s">
        <v>12670</v>
      </c>
      <c r="M1653" s="27" t="s">
        <v>13941</v>
      </c>
      <c r="N1653" s="27" t="s">
        <v>16238</v>
      </c>
      <c r="O1653" s="27" t="s">
        <v>5692</v>
      </c>
      <c r="P1653" s="27">
        <v>41346</v>
      </c>
      <c r="Q1653" s="41" t="s">
        <v>15234</v>
      </c>
      <c r="R1653" s="27" t="s">
        <v>16239</v>
      </c>
      <c r="S1653" s="27" t="s">
        <v>13942</v>
      </c>
      <c r="T1653" t="s">
        <v>15383</v>
      </c>
      <c r="U1653" s="27" t="s">
        <v>15475</v>
      </c>
      <c r="V1653" s="3">
        <v>20</v>
      </c>
      <c r="W1653" s="27">
        <v>0</v>
      </c>
      <c r="X1653" s="27">
        <v>30</v>
      </c>
      <c r="Y1653" s="27">
        <v>44</v>
      </c>
      <c r="Z1653" s="27">
        <v>7</v>
      </c>
      <c r="AA1653" s="27">
        <v>4</v>
      </c>
    </row>
    <row r="1654" spans="1:27" ht="18" customHeight="1">
      <c r="A1654" s="27">
        <v>5197</v>
      </c>
      <c r="B1654" s="27">
        <v>5197</v>
      </c>
      <c r="C1654" s="3">
        <v>41253</v>
      </c>
      <c r="D1654" s="3">
        <v>41298</v>
      </c>
      <c r="E1654" s="27" t="s">
        <v>1431</v>
      </c>
      <c r="F1654" s="27" t="s">
        <v>1432</v>
      </c>
      <c r="G1654" s="27" t="s">
        <v>12668</v>
      </c>
      <c r="H1654" s="27" t="s">
        <v>16240</v>
      </c>
      <c r="I1654" s="27">
        <v>41305</v>
      </c>
      <c r="J1654" s="27" t="s">
        <v>13943</v>
      </c>
      <c r="K1654" s="27" t="s">
        <v>15120</v>
      </c>
      <c r="L1654" s="27" t="s">
        <v>12670</v>
      </c>
      <c r="M1654" s="27" t="s">
        <v>13944</v>
      </c>
      <c r="N1654" s="27" t="s">
        <v>16241</v>
      </c>
      <c r="O1654" s="27" t="s">
        <v>5692</v>
      </c>
      <c r="P1654" s="27">
        <v>41345</v>
      </c>
      <c r="Q1654" s="41" t="s">
        <v>497</v>
      </c>
      <c r="R1654" s="27" t="s">
        <v>16242</v>
      </c>
      <c r="S1654" s="27" t="s">
        <v>13945</v>
      </c>
      <c r="T1654" t="s">
        <v>15383</v>
      </c>
      <c r="U1654" s="27" t="s">
        <v>15475</v>
      </c>
      <c r="V1654" s="3">
        <v>19</v>
      </c>
      <c r="W1654" s="27">
        <v>59</v>
      </c>
      <c r="X1654" s="27">
        <v>48</v>
      </c>
      <c r="Y1654" s="27">
        <v>44</v>
      </c>
      <c r="Z1654" s="27">
        <v>4</v>
      </c>
      <c r="AA1654" s="27">
        <v>8</v>
      </c>
    </row>
    <row r="1655" spans="1:27" ht="18" customHeight="1">
      <c r="A1655" s="27">
        <v>5195</v>
      </c>
      <c r="B1655" s="27">
        <v>5195</v>
      </c>
      <c r="C1655" s="3">
        <v>41253</v>
      </c>
      <c r="D1655" s="3">
        <v>41298</v>
      </c>
      <c r="E1655" s="27" t="s">
        <v>1431</v>
      </c>
      <c r="F1655" s="27" t="s">
        <v>1432</v>
      </c>
      <c r="G1655" s="27" t="s">
        <v>12668</v>
      </c>
      <c r="H1655" s="27" t="s">
        <v>16172</v>
      </c>
      <c r="I1655" s="27">
        <v>41302</v>
      </c>
      <c r="J1655" s="27" t="s">
        <v>13946</v>
      </c>
      <c r="K1655" s="27" t="s">
        <v>15121</v>
      </c>
      <c r="L1655" s="27" t="s">
        <v>12670</v>
      </c>
      <c r="M1655" s="27" t="s">
        <v>13947</v>
      </c>
      <c r="N1655" s="27" t="s">
        <v>16173</v>
      </c>
      <c r="O1655" s="27" t="s">
        <v>5692</v>
      </c>
      <c r="P1655" s="27">
        <v>41341</v>
      </c>
      <c r="Q1655" s="41" t="s">
        <v>497</v>
      </c>
      <c r="R1655" s="27" t="s">
        <v>16174</v>
      </c>
      <c r="S1655" s="27" t="s">
        <v>13948</v>
      </c>
      <c r="T1655" t="s">
        <v>4383</v>
      </c>
      <c r="U1655" s="27" t="s">
        <v>15632</v>
      </c>
      <c r="V1655" s="3">
        <v>20</v>
      </c>
      <c r="W1655">
        <v>0</v>
      </c>
      <c r="X1655">
        <v>53</v>
      </c>
      <c r="Y1655">
        <v>44</v>
      </c>
      <c r="Z1655">
        <v>2</v>
      </c>
      <c r="AA1655">
        <v>65</v>
      </c>
    </row>
    <row r="1656" spans="1:27" ht="18" customHeight="1">
      <c r="A1656" s="27">
        <v>5194</v>
      </c>
      <c r="B1656" s="27">
        <v>5194</v>
      </c>
      <c r="C1656" s="3">
        <v>41253</v>
      </c>
      <c r="D1656" s="3">
        <v>41302</v>
      </c>
      <c r="E1656" s="27" t="s">
        <v>1431</v>
      </c>
      <c r="F1656" s="27" t="s">
        <v>1432</v>
      </c>
      <c r="G1656" s="27" t="s">
        <v>12668</v>
      </c>
      <c r="H1656" s="27" t="s">
        <v>16243</v>
      </c>
      <c r="I1656" s="27">
        <v>41304</v>
      </c>
      <c r="J1656" s="27" t="s">
        <v>13949</v>
      </c>
      <c r="K1656" s="27" t="s">
        <v>15235</v>
      </c>
      <c r="L1656" s="27" t="s">
        <v>12670</v>
      </c>
      <c r="M1656" s="27" t="s">
        <v>13950</v>
      </c>
      <c r="N1656" s="27" t="s">
        <v>16244</v>
      </c>
      <c r="O1656" s="27" t="s">
        <v>5692</v>
      </c>
      <c r="P1656" s="27">
        <v>41346</v>
      </c>
      <c r="Q1656" s="41" t="s">
        <v>15236</v>
      </c>
      <c r="R1656" s="27" t="s">
        <v>16245</v>
      </c>
      <c r="S1656" s="27" t="s">
        <v>13951</v>
      </c>
      <c r="T1656" t="s">
        <v>15383</v>
      </c>
      <c r="U1656" s="27" t="s">
        <v>15475</v>
      </c>
      <c r="V1656" s="3">
        <v>19</v>
      </c>
      <c r="W1656" s="27">
        <v>59</v>
      </c>
      <c r="X1656" s="27">
        <v>57</v>
      </c>
      <c r="Y1656" s="27">
        <v>44</v>
      </c>
      <c r="Z1656" s="27">
        <v>4</v>
      </c>
      <c r="AA1656" s="27">
        <v>37</v>
      </c>
    </row>
    <row r="1657" spans="1:27" ht="18" customHeight="1">
      <c r="A1657" s="27">
        <v>5193</v>
      </c>
      <c r="B1657" s="27">
        <v>5193</v>
      </c>
      <c r="C1657" s="3">
        <v>41253</v>
      </c>
      <c r="D1657" s="3">
        <v>41302</v>
      </c>
      <c r="E1657" s="27" t="s">
        <v>1431</v>
      </c>
      <c r="F1657" s="27" t="s">
        <v>1432</v>
      </c>
      <c r="G1657" s="27" t="s">
        <v>12668</v>
      </c>
      <c r="H1657" s="27" t="s">
        <v>16246</v>
      </c>
      <c r="I1657" s="27">
        <v>41344</v>
      </c>
      <c r="J1657" s="27" t="s">
        <v>13952</v>
      </c>
      <c r="K1657" s="27" t="s">
        <v>15122</v>
      </c>
      <c r="L1657" s="27" t="s">
        <v>12670</v>
      </c>
      <c r="M1657" s="27" t="s">
        <v>13953</v>
      </c>
      <c r="N1657" s="27" t="s">
        <v>16247</v>
      </c>
      <c r="O1657" s="27" t="s">
        <v>5692</v>
      </c>
      <c r="P1657" s="27">
        <v>41345</v>
      </c>
      <c r="Q1657" s="41" t="s">
        <v>15237</v>
      </c>
      <c r="R1657" s="27" t="s">
        <v>16248</v>
      </c>
      <c r="S1657" s="27" t="s">
        <v>13954</v>
      </c>
      <c r="T1657" t="s">
        <v>15383</v>
      </c>
      <c r="U1657" s="27" t="s">
        <v>15514</v>
      </c>
      <c r="V1657" s="3">
        <v>20</v>
      </c>
      <c r="W1657" s="27">
        <v>1</v>
      </c>
      <c r="X1657" s="27">
        <v>45</v>
      </c>
      <c r="Y1657" s="27">
        <v>44</v>
      </c>
      <c r="Z1657" s="27">
        <v>2</v>
      </c>
      <c r="AA1657" s="27">
        <v>45</v>
      </c>
    </row>
    <row r="1658" spans="1:27" ht="18" customHeight="1">
      <c r="A1658" s="27">
        <v>5192</v>
      </c>
      <c r="B1658" s="27">
        <v>5192</v>
      </c>
      <c r="C1658" s="3">
        <v>41253</v>
      </c>
      <c r="D1658" s="3">
        <v>41298</v>
      </c>
      <c r="E1658" s="27" t="s">
        <v>1431</v>
      </c>
      <c r="F1658" s="27" t="s">
        <v>1432</v>
      </c>
      <c r="G1658" s="27" t="s">
        <v>12668</v>
      </c>
      <c r="H1658" s="27" t="s">
        <v>16175</v>
      </c>
      <c r="I1658" s="27">
        <v>41305</v>
      </c>
      <c r="J1658" s="27" t="s">
        <v>13955</v>
      </c>
      <c r="K1658" s="27" t="s">
        <v>15123</v>
      </c>
      <c r="L1658" s="27" t="s">
        <v>12670</v>
      </c>
      <c r="M1658" s="27" t="s">
        <v>13956</v>
      </c>
      <c r="N1658" s="27" t="s">
        <v>16176</v>
      </c>
      <c r="O1658" s="27" t="s">
        <v>5692</v>
      </c>
      <c r="P1658" s="27">
        <v>41341</v>
      </c>
      <c r="Q1658" s="41" t="s">
        <v>497</v>
      </c>
      <c r="R1658" s="27" t="s">
        <v>16156</v>
      </c>
      <c r="S1658" s="27" t="s">
        <v>13957</v>
      </c>
      <c r="T1658" t="s">
        <v>15383</v>
      </c>
      <c r="U1658" s="27" t="s">
        <v>16177</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12668</v>
      </c>
      <c r="H1659" s="27" t="s">
        <v>16178</v>
      </c>
      <c r="I1659" s="27">
        <v>41304</v>
      </c>
      <c r="J1659" s="27" t="s">
        <v>13958</v>
      </c>
      <c r="K1659" s="27" t="s">
        <v>15238</v>
      </c>
      <c r="L1659" s="27" t="s">
        <v>12670</v>
      </c>
      <c r="M1659" s="27" t="s">
        <v>13959</v>
      </c>
      <c r="N1659" s="27" t="s">
        <v>16179</v>
      </c>
      <c r="O1659" s="27" t="s">
        <v>5666</v>
      </c>
      <c r="P1659" s="27">
        <v>41339</v>
      </c>
      <c r="Q1659" s="41" t="s">
        <v>15239</v>
      </c>
      <c r="R1659" s="27" t="s">
        <v>16180</v>
      </c>
      <c r="S1659" s="27" t="s">
        <v>13960</v>
      </c>
      <c r="T1659" t="s">
        <v>15383</v>
      </c>
      <c r="U1659" s="27" t="s">
        <v>15468</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12668</v>
      </c>
      <c r="H1660" s="27" t="s">
        <v>497</v>
      </c>
      <c r="I1660" s="27">
        <v>41305</v>
      </c>
      <c r="J1660" s="27" t="s">
        <v>13961</v>
      </c>
      <c r="K1660" s="27" t="s">
        <v>15124</v>
      </c>
      <c r="L1660" s="27" t="s">
        <v>12670</v>
      </c>
      <c r="M1660" s="27" t="s">
        <v>13962</v>
      </c>
      <c r="N1660" s="27" t="s">
        <v>497</v>
      </c>
      <c r="O1660" s="27" t="s">
        <v>497</v>
      </c>
      <c r="P1660" s="27" t="s">
        <v>497</v>
      </c>
      <c r="Q1660" s="41" t="s">
        <v>15240</v>
      </c>
      <c r="R1660" s="27" t="s">
        <v>497</v>
      </c>
      <c r="S1660" s="27" t="s">
        <v>13963</v>
      </c>
      <c r="T1660" t="s">
        <v>15383</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1431</v>
      </c>
      <c r="F1661" s="27" t="s">
        <v>1432</v>
      </c>
      <c r="G1661" s="27" t="s">
        <v>12668</v>
      </c>
      <c r="H1661" s="27" t="s">
        <v>16325</v>
      </c>
      <c r="I1661" s="27">
        <v>41311</v>
      </c>
      <c r="J1661" s="27" t="s">
        <v>13964</v>
      </c>
      <c r="K1661" s="27" t="s">
        <v>15241</v>
      </c>
      <c r="L1661" s="27" t="s">
        <v>12670</v>
      </c>
      <c r="M1661" s="27" t="s">
        <v>13965</v>
      </c>
      <c r="N1661" s="27" t="s">
        <v>16326</v>
      </c>
      <c r="O1661" s="27" t="s">
        <v>5692</v>
      </c>
      <c r="P1661" s="27">
        <v>41347</v>
      </c>
      <c r="Q1661" s="41" t="s">
        <v>15242</v>
      </c>
      <c r="R1661" s="27" t="s">
        <v>16327</v>
      </c>
      <c r="S1661" s="27" t="s">
        <v>13966</v>
      </c>
      <c r="T1661" t="s">
        <v>15383</v>
      </c>
      <c r="U1661" s="27" t="s">
        <v>15475</v>
      </c>
      <c r="V1661" s="3">
        <v>19</v>
      </c>
      <c r="W1661" s="27">
        <v>59</v>
      </c>
      <c r="X1661" s="27">
        <v>78</v>
      </c>
      <c r="Y1661" s="27">
        <v>44</v>
      </c>
      <c r="Z1661" s="27">
        <v>3</v>
      </c>
      <c r="AA1661" s="27">
        <v>68</v>
      </c>
    </row>
    <row r="1662" spans="1:27" ht="18" customHeight="1">
      <c r="A1662" s="27">
        <v>5128</v>
      </c>
      <c r="B1662" s="27">
        <v>5128</v>
      </c>
      <c r="C1662" s="3">
        <v>41249</v>
      </c>
      <c r="D1662" s="3">
        <v>41294</v>
      </c>
      <c r="E1662" s="27" t="s">
        <v>1440</v>
      </c>
      <c r="F1662" s="27" t="s">
        <v>1667</v>
      </c>
      <c r="G1662" s="27" t="s">
        <v>13973</v>
      </c>
      <c r="H1662" s="27" t="s">
        <v>497</v>
      </c>
      <c r="I1662" s="27" t="s">
        <v>497</v>
      </c>
      <c r="J1662" s="27" t="s">
        <v>13974</v>
      </c>
      <c r="K1662" s="27" t="s">
        <v>13975</v>
      </c>
      <c r="L1662" s="27" t="s">
        <v>13976</v>
      </c>
      <c r="M1662" s="27" t="s">
        <v>13977</v>
      </c>
      <c r="N1662" s="27" t="s">
        <v>497</v>
      </c>
      <c r="O1662" s="27" t="s">
        <v>497</v>
      </c>
      <c r="P1662" s="27" t="s">
        <v>497</v>
      </c>
      <c r="Q1662" s="41" t="s">
        <v>15373</v>
      </c>
      <c r="R1662" s="27" t="s">
        <v>497</v>
      </c>
      <c r="S1662" s="27" t="s">
        <v>13978</v>
      </c>
      <c r="T1662" t="s">
        <v>15383</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15164</v>
      </c>
      <c r="I1663" s="27">
        <v>41302</v>
      </c>
      <c r="J1663" t="s">
        <v>14168</v>
      </c>
      <c r="K1663" t="s">
        <v>14169</v>
      </c>
      <c r="L1663" t="s">
        <v>14170</v>
      </c>
      <c r="M1663" t="s">
        <v>14171</v>
      </c>
      <c r="N1663" s="27" t="s">
        <v>15165</v>
      </c>
      <c r="O1663" s="27" t="s">
        <v>7043</v>
      </c>
      <c r="P1663" s="27">
        <v>41302</v>
      </c>
      <c r="Q1663" t="s">
        <v>14172</v>
      </c>
      <c r="R1663" s="27" t="s">
        <v>12186</v>
      </c>
      <c r="S1663" t="s">
        <v>12187</v>
      </c>
      <c r="T1663" t="s">
        <v>4383</v>
      </c>
      <c r="U1663" t="s">
        <v>15576</v>
      </c>
      <c r="V1663" s="3">
        <v>19</v>
      </c>
      <c r="W1663">
        <v>49</v>
      </c>
      <c r="X1663">
        <v>78</v>
      </c>
      <c r="Y1663">
        <v>43</v>
      </c>
      <c r="Z1663">
        <v>59</v>
      </c>
      <c r="AA1663">
        <v>25</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14192</v>
      </c>
      <c r="B1" s="27" t="s">
        <v>14193</v>
      </c>
      <c r="C1" t="s">
        <v>14194</v>
      </c>
      <c r="D1" s="27" t="s">
        <v>8450</v>
      </c>
      <c r="E1" s="27" t="s">
        <v>14482</v>
      </c>
    </row>
    <row r="2" spans="1:5">
      <c r="A2">
        <v>1</v>
      </c>
      <c r="B2" s="27" t="s">
        <v>1671</v>
      </c>
      <c r="C2" t="s">
        <v>1313</v>
      </c>
      <c r="D2" t="s">
        <v>2409</v>
      </c>
      <c r="E2" t="s">
        <v>2410</v>
      </c>
    </row>
    <row r="3" spans="1:5">
      <c r="A3">
        <v>2</v>
      </c>
      <c r="B3" s="27" t="s">
        <v>14196</v>
      </c>
      <c r="C3" t="s">
        <v>954</v>
      </c>
      <c r="D3" s="27" t="s">
        <v>14484</v>
      </c>
      <c r="E3" s="27" t="s">
        <v>14485</v>
      </c>
    </row>
    <row r="4" spans="1:5">
      <c r="A4">
        <v>3</v>
      </c>
      <c r="B4" s="27" t="s">
        <v>14197</v>
      </c>
      <c r="C4" t="s">
        <v>968</v>
      </c>
      <c r="D4" s="27" t="s">
        <v>14486</v>
      </c>
      <c r="E4" s="27" t="s">
        <v>14487</v>
      </c>
    </row>
    <row r="5" spans="1:5">
      <c r="A5">
        <v>4</v>
      </c>
      <c r="B5" s="27" t="s">
        <v>1423</v>
      </c>
      <c r="C5" t="s">
        <v>968</v>
      </c>
      <c r="D5" s="27" t="s">
        <v>1424</v>
      </c>
      <c r="E5" s="27" t="s">
        <v>1425</v>
      </c>
    </row>
    <row r="6" spans="1:5">
      <c r="A6">
        <v>5</v>
      </c>
      <c r="B6" s="27" t="s">
        <v>14198</v>
      </c>
      <c r="C6" t="s">
        <v>1279</v>
      </c>
      <c r="D6" s="27" t="s">
        <v>14488</v>
      </c>
      <c r="E6" s="27" t="s">
        <v>14489</v>
      </c>
    </row>
    <row r="7" spans="1:5">
      <c r="A7">
        <v>6</v>
      </c>
      <c r="B7" s="27" t="s">
        <v>14199</v>
      </c>
      <c r="C7" t="s">
        <v>963</v>
      </c>
      <c r="D7" s="27" t="s">
        <v>14490</v>
      </c>
      <c r="E7" s="27" t="s">
        <v>14491</v>
      </c>
    </row>
    <row r="8" spans="1:5">
      <c r="A8">
        <v>7</v>
      </c>
      <c r="B8" s="27" t="s">
        <v>1399</v>
      </c>
      <c r="C8" t="s">
        <v>974</v>
      </c>
      <c r="D8" s="27" t="s">
        <v>1400</v>
      </c>
      <c r="E8" s="27" t="s">
        <v>1401</v>
      </c>
    </row>
    <row r="9" spans="1:5">
      <c r="A9">
        <v>8</v>
      </c>
      <c r="B9" s="27" t="s">
        <v>2313</v>
      </c>
      <c r="C9" t="s">
        <v>1275</v>
      </c>
      <c r="D9" s="27" t="s">
        <v>14492</v>
      </c>
      <c r="E9" s="27" t="s">
        <v>14493</v>
      </c>
    </row>
    <row r="10" spans="1:5">
      <c r="A10">
        <v>9</v>
      </c>
      <c r="B10" s="27" t="s">
        <v>14200</v>
      </c>
      <c r="C10" t="s">
        <v>1275</v>
      </c>
      <c r="D10" s="27" t="s">
        <v>14494</v>
      </c>
      <c r="E10" s="27" t="s">
        <v>14495</v>
      </c>
    </row>
    <row r="11" spans="1:5">
      <c r="A11">
        <v>10</v>
      </c>
      <c r="B11" s="27" t="s">
        <v>8081</v>
      </c>
      <c r="C11" t="s">
        <v>1279</v>
      </c>
      <c r="D11" s="27" t="s">
        <v>8453</v>
      </c>
      <c r="E11" s="27" t="s">
        <v>8454</v>
      </c>
    </row>
    <row r="12" spans="1:5">
      <c r="A12">
        <v>11</v>
      </c>
      <c r="B12" s="27" t="s">
        <v>2240</v>
      </c>
      <c r="C12" t="s">
        <v>1272</v>
      </c>
      <c r="D12" s="27" t="s">
        <v>2304</v>
      </c>
      <c r="E12" s="27" t="s">
        <v>2305</v>
      </c>
    </row>
    <row r="13" spans="1:5">
      <c r="A13">
        <v>12</v>
      </c>
      <c r="B13" s="27" t="s">
        <v>8084</v>
      </c>
      <c r="C13" t="s">
        <v>1272</v>
      </c>
      <c r="D13" s="27" t="s">
        <v>8455</v>
      </c>
      <c r="E13" s="27" t="s">
        <v>8456</v>
      </c>
    </row>
    <row r="14" spans="1:5">
      <c r="A14">
        <v>13</v>
      </c>
      <c r="B14" s="27" t="s">
        <v>14201</v>
      </c>
      <c r="C14" t="s">
        <v>1272</v>
      </c>
      <c r="D14" s="27" t="s">
        <v>14496</v>
      </c>
      <c r="E14" s="27" t="s">
        <v>14497</v>
      </c>
    </row>
    <row r="15" spans="1:5">
      <c r="A15">
        <v>14</v>
      </c>
      <c r="B15" s="27" t="s">
        <v>2332</v>
      </c>
      <c r="C15" t="s">
        <v>965</v>
      </c>
      <c r="D15" s="27" t="s">
        <v>14498</v>
      </c>
      <c r="E15" s="27" t="s">
        <v>14499</v>
      </c>
    </row>
    <row r="16" spans="1:5">
      <c r="A16">
        <v>15</v>
      </c>
      <c r="B16" s="27" t="s">
        <v>14202</v>
      </c>
      <c r="C16" t="s">
        <v>1272</v>
      </c>
      <c r="D16" s="27" t="s">
        <v>14500</v>
      </c>
      <c r="E16" s="27" t="s">
        <v>14501</v>
      </c>
    </row>
    <row r="17" spans="1:5">
      <c r="A17">
        <v>16</v>
      </c>
      <c r="B17" s="27" t="s">
        <v>8089</v>
      </c>
      <c r="C17" t="s">
        <v>1263</v>
      </c>
      <c r="D17" s="27" t="s">
        <v>8457</v>
      </c>
      <c r="E17" s="27" t="s">
        <v>8458</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14203</v>
      </c>
      <c r="C21" t="s">
        <v>1272</v>
      </c>
      <c r="D21" s="27" t="s">
        <v>14502</v>
      </c>
      <c r="E21" s="27" t="s">
        <v>14503</v>
      </c>
    </row>
    <row r="22" spans="1:5">
      <c r="A22">
        <v>21</v>
      </c>
      <c r="B22" s="27" t="s">
        <v>7687</v>
      </c>
      <c r="C22" t="s">
        <v>968</v>
      </c>
      <c r="D22" s="27" t="s">
        <v>8459</v>
      </c>
      <c r="E22" s="27" t="s">
        <v>8460</v>
      </c>
    </row>
    <row r="23" spans="1:5">
      <c r="A23">
        <v>22</v>
      </c>
      <c r="B23" s="27" t="s">
        <v>1798</v>
      </c>
      <c r="C23" t="s">
        <v>968</v>
      </c>
      <c r="D23" s="27" t="s">
        <v>849</v>
      </c>
      <c r="E23" s="27" t="s">
        <v>850</v>
      </c>
    </row>
    <row r="24" spans="1:5">
      <c r="A24">
        <v>23</v>
      </c>
      <c r="B24" s="27" t="s">
        <v>14204</v>
      </c>
      <c r="C24" t="s">
        <v>1263</v>
      </c>
      <c r="D24" s="27" t="s">
        <v>14504</v>
      </c>
      <c r="E24" s="27" t="s">
        <v>14505</v>
      </c>
    </row>
    <row r="25" spans="1:5">
      <c r="A25">
        <v>24</v>
      </c>
      <c r="B25" s="27" t="s">
        <v>2239</v>
      </c>
      <c r="C25" t="s">
        <v>1279</v>
      </c>
      <c r="D25" s="27" t="s">
        <v>2302</v>
      </c>
      <c r="E25" s="27" t="s">
        <v>2303</v>
      </c>
    </row>
    <row r="26" spans="1:5">
      <c r="A26">
        <v>25</v>
      </c>
      <c r="B26" s="27" t="s">
        <v>14205</v>
      </c>
      <c r="C26" t="s">
        <v>968</v>
      </c>
      <c r="D26" s="27" t="s">
        <v>14506</v>
      </c>
      <c r="E26" s="27" t="s">
        <v>14507</v>
      </c>
    </row>
    <row r="27" spans="1:5">
      <c r="A27">
        <v>26</v>
      </c>
      <c r="B27" s="27" t="s">
        <v>14206</v>
      </c>
      <c r="C27" t="s">
        <v>163</v>
      </c>
      <c r="D27" s="27" t="s">
        <v>14508</v>
      </c>
      <c r="E27" s="27" t="s">
        <v>14509</v>
      </c>
    </row>
    <row r="28" spans="1:5">
      <c r="A28">
        <v>27</v>
      </c>
      <c r="B28" s="27" t="s">
        <v>1995</v>
      </c>
      <c r="C28" t="s">
        <v>968</v>
      </c>
      <c r="D28" s="27" t="s">
        <v>14510</v>
      </c>
      <c r="E28" s="27" t="s">
        <v>14511</v>
      </c>
    </row>
    <row r="29" spans="1:5">
      <c r="A29">
        <v>28</v>
      </c>
      <c r="B29" s="27" t="s">
        <v>14207</v>
      </c>
      <c r="C29" t="s">
        <v>1272</v>
      </c>
      <c r="D29" s="27" t="s">
        <v>14512</v>
      </c>
      <c r="E29" s="27" t="s">
        <v>14513</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8106</v>
      </c>
      <c r="C36" t="s">
        <v>965</v>
      </c>
      <c r="D36" s="27" t="s">
        <v>8461</v>
      </c>
      <c r="E36" s="27" t="s">
        <v>8462</v>
      </c>
    </row>
    <row r="37" spans="1:5">
      <c r="A37">
        <v>36</v>
      </c>
      <c r="B37" s="27" t="s">
        <v>14208</v>
      </c>
      <c r="C37" t="s">
        <v>1275</v>
      </c>
      <c r="D37" s="27" t="s">
        <v>14514</v>
      </c>
      <c r="E37" s="27" t="s">
        <v>14515</v>
      </c>
    </row>
    <row r="38" spans="1:5">
      <c r="A38">
        <v>37</v>
      </c>
      <c r="B38" s="27" t="s">
        <v>7692</v>
      </c>
      <c r="C38" t="s">
        <v>1313</v>
      </c>
      <c r="D38" s="27" t="s">
        <v>8463</v>
      </c>
      <c r="E38" s="27" t="s">
        <v>8464</v>
      </c>
    </row>
    <row r="39" spans="1:5">
      <c r="A39">
        <v>38</v>
      </c>
      <c r="B39" s="27" t="s">
        <v>2231</v>
      </c>
      <c r="C39" t="s">
        <v>965</v>
      </c>
      <c r="D39" s="27" t="s">
        <v>2281</v>
      </c>
      <c r="E39" s="27" t="s">
        <v>2282</v>
      </c>
    </row>
    <row r="40" spans="1:5">
      <c r="A40">
        <v>39</v>
      </c>
      <c r="B40" s="27" t="s">
        <v>14209</v>
      </c>
      <c r="C40" t="s">
        <v>968</v>
      </c>
      <c r="D40" s="27" t="s">
        <v>14516</v>
      </c>
      <c r="E40" s="27" t="s">
        <v>14517</v>
      </c>
    </row>
    <row r="41" spans="1:5">
      <c r="A41">
        <v>40</v>
      </c>
      <c r="B41" s="27" t="s">
        <v>8122</v>
      </c>
      <c r="C41" t="s">
        <v>1313</v>
      </c>
      <c r="D41" s="27" t="s">
        <v>8465</v>
      </c>
      <c r="E41" s="27" t="s">
        <v>8466</v>
      </c>
    </row>
    <row r="42" spans="1:5">
      <c r="A42">
        <v>41</v>
      </c>
      <c r="B42" s="27" t="s">
        <v>8318</v>
      </c>
      <c r="C42" t="s">
        <v>972</v>
      </c>
      <c r="D42" s="27" t="s">
        <v>8467</v>
      </c>
      <c r="E42" s="27" t="s">
        <v>8468</v>
      </c>
    </row>
    <row r="43" spans="1:5">
      <c r="A43">
        <v>42</v>
      </c>
      <c r="B43" s="27" t="s">
        <v>1870</v>
      </c>
      <c r="C43" t="s">
        <v>974</v>
      </c>
      <c r="D43" s="27" t="s">
        <v>951</v>
      </c>
      <c r="E43" s="27" t="s">
        <v>952</v>
      </c>
    </row>
    <row r="44" spans="1:5">
      <c r="A44">
        <v>43</v>
      </c>
      <c r="B44" s="27" t="s">
        <v>9621</v>
      </c>
      <c r="C44" t="s">
        <v>963</v>
      </c>
      <c r="D44" s="27" t="s">
        <v>9629</v>
      </c>
      <c r="E44" s="27" t="s">
        <v>9630</v>
      </c>
    </row>
    <row r="45" spans="1:5">
      <c r="A45">
        <v>44</v>
      </c>
      <c r="B45" s="27" t="s">
        <v>177</v>
      </c>
      <c r="C45" t="s">
        <v>1272</v>
      </c>
      <c r="D45" s="27" t="s">
        <v>570</v>
      </c>
      <c r="E45" s="27" t="s">
        <v>571</v>
      </c>
    </row>
    <row r="46" spans="1:5">
      <c r="A46">
        <v>45</v>
      </c>
      <c r="B46" s="27" t="s">
        <v>14210</v>
      </c>
      <c r="C46" t="s">
        <v>974</v>
      </c>
      <c r="D46" s="27" t="s">
        <v>14518</v>
      </c>
      <c r="E46" s="27" t="s">
        <v>14519</v>
      </c>
    </row>
    <row r="47" spans="1:5">
      <c r="A47">
        <v>46</v>
      </c>
      <c r="B47" s="27" t="s">
        <v>14211</v>
      </c>
      <c r="C47" t="s">
        <v>1272</v>
      </c>
      <c r="D47" s="27" t="s">
        <v>14520</v>
      </c>
      <c r="E47" s="27" t="s">
        <v>14521</v>
      </c>
    </row>
    <row r="48" spans="1:5">
      <c r="A48">
        <v>47</v>
      </c>
      <c r="B48" s="27" t="s">
        <v>8127</v>
      </c>
      <c r="C48" t="s">
        <v>965</v>
      </c>
      <c r="D48" s="27" t="s">
        <v>8469</v>
      </c>
      <c r="E48" s="27" t="s">
        <v>8470</v>
      </c>
    </row>
    <row r="49" spans="1:5">
      <c r="A49">
        <v>48</v>
      </c>
      <c r="B49" s="27" t="s">
        <v>8132</v>
      </c>
      <c r="C49" t="s">
        <v>163</v>
      </c>
      <c r="D49" s="27" t="s">
        <v>8471</v>
      </c>
      <c r="E49" s="27" t="s">
        <v>8472</v>
      </c>
    </row>
    <row r="50" spans="1:5">
      <c r="A50">
        <v>49</v>
      </c>
      <c r="B50" s="27" t="s">
        <v>14212</v>
      </c>
      <c r="C50" t="s">
        <v>972</v>
      </c>
      <c r="D50" s="27" t="s">
        <v>14522</v>
      </c>
      <c r="E50" s="27" t="s">
        <v>14523</v>
      </c>
    </row>
    <row r="51" spans="1:5">
      <c r="A51">
        <v>50</v>
      </c>
      <c r="B51" s="27" t="s">
        <v>14213</v>
      </c>
      <c r="C51" t="s">
        <v>965</v>
      </c>
      <c r="D51" s="27" t="s">
        <v>14524</v>
      </c>
      <c r="E51" s="27" t="s">
        <v>14525</v>
      </c>
    </row>
    <row r="52" spans="1:5">
      <c r="A52">
        <v>51</v>
      </c>
      <c r="B52" s="27" t="s">
        <v>2772</v>
      </c>
      <c r="C52" t="s">
        <v>1275</v>
      </c>
      <c r="D52" s="27" t="s">
        <v>2870</v>
      </c>
      <c r="E52" s="27" t="s">
        <v>2871</v>
      </c>
    </row>
    <row r="53" spans="1:5">
      <c r="A53">
        <v>52</v>
      </c>
      <c r="B53" s="27" t="s">
        <v>8137</v>
      </c>
      <c r="C53" t="s">
        <v>954</v>
      </c>
      <c r="D53" s="27" t="s">
        <v>8473</v>
      </c>
      <c r="E53" s="27" t="s">
        <v>8474</v>
      </c>
    </row>
    <row r="54" spans="1:5">
      <c r="A54">
        <v>53</v>
      </c>
      <c r="B54" s="27" t="s">
        <v>14214</v>
      </c>
      <c r="C54" t="s">
        <v>1272</v>
      </c>
      <c r="D54" s="27" t="s">
        <v>14526</v>
      </c>
      <c r="E54" s="27" t="s">
        <v>14527</v>
      </c>
    </row>
    <row r="55" spans="1:5">
      <c r="A55">
        <v>54</v>
      </c>
      <c r="B55" s="27" t="s">
        <v>178</v>
      </c>
      <c r="C55" t="s">
        <v>954</v>
      </c>
      <c r="D55" s="27" t="s">
        <v>572</v>
      </c>
      <c r="E55" s="27" t="s">
        <v>573</v>
      </c>
    </row>
    <row r="56" spans="1:5">
      <c r="A56">
        <v>55</v>
      </c>
      <c r="B56" s="27" t="s">
        <v>14215</v>
      </c>
      <c r="C56" t="s">
        <v>974</v>
      </c>
      <c r="D56" s="27" t="s">
        <v>14528</v>
      </c>
      <c r="E56" s="27" t="s">
        <v>14529</v>
      </c>
    </row>
    <row r="57" spans="1:5">
      <c r="A57">
        <v>56</v>
      </c>
      <c r="B57" s="27" t="s">
        <v>14216</v>
      </c>
      <c r="C57" t="s">
        <v>1275</v>
      </c>
      <c r="D57" s="27" t="s">
        <v>14530</v>
      </c>
      <c r="E57" s="27" t="s">
        <v>14531</v>
      </c>
    </row>
    <row r="58" spans="1:5">
      <c r="A58">
        <v>57</v>
      </c>
      <c r="B58" s="27" t="s">
        <v>2312</v>
      </c>
      <c r="C58" t="s">
        <v>954</v>
      </c>
      <c r="D58" s="27" t="s">
        <v>2285</v>
      </c>
      <c r="E58" s="27" t="s">
        <v>2286</v>
      </c>
    </row>
    <row r="59" spans="1:5">
      <c r="A59">
        <v>58</v>
      </c>
      <c r="B59" s="27" t="s">
        <v>1924</v>
      </c>
      <c r="C59" t="s">
        <v>965</v>
      </c>
      <c r="D59" s="27" t="s">
        <v>14532</v>
      </c>
      <c r="E59" s="27" t="s">
        <v>14533</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14217</v>
      </c>
      <c r="C64" t="s">
        <v>965</v>
      </c>
      <c r="D64" s="27" t="s">
        <v>14534</v>
      </c>
      <c r="E64" s="27" t="s">
        <v>14535</v>
      </c>
    </row>
    <row r="65" spans="1:5">
      <c r="A65">
        <v>64</v>
      </c>
      <c r="B65" s="27" t="s">
        <v>1658</v>
      </c>
      <c r="C65" t="s">
        <v>954</v>
      </c>
      <c r="D65" s="27" t="s">
        <v>5091</v>
      </c>
      <c r="E65" s="27" t="s">
        <v>5092</v>
      </c>
    </row>
    <row r="66" spans="1:5">
      <c r="A66">
        <v>65</v>
      </c>
      <c r="B66" s="27" t="s">
        <v>13391</v>
      </c>
      <c r="C66" t="s">
        <v>1279</v>
      </c>
      <c r="D66" s="27" t="s">
        <v>14035</v>
      </c>
      <c r="E66" s="27" t="s">
        <v>14036</v>
      </c>
    </row>
    <row r="67" spans="1:5">
      <c r="A67">
        <v>66</v>
      </c>
      <c r="B67" s="27" t="s">
        <v>8142</v>
      </c>
      <c r="C67" t="s">
        <v>954</v>
      </c>
      <c r="D67" s="27" t="s">
        <v>8475</v>
      </c>
      <c r="E67" s="27" t="s">
        <v>8476</v>
      </c>
    </row>
    <row r="68" spans="1:5">
      <c r="A68">
        <v>67</v>
      </c>
      <c r="B68" s="27" t="s">
        <v>14218</v>
      </c>
      <c r="C68" t="s">
        <v>1275</v>
      </c>
      <c r="D68" s="27" t="s">
        <v>14536</v>
      </c>
      <c r="E68" s="27" t="s">
        <v>14537</v>
      </c>
    </row>
    <row r="69" spans="1:5">
      <c r="A69">
        <v>68</v>
      </c>
      <c r="B69" s="27" t="s">
        <v>14219</v>
      </c>
      <c r="C69" t="s">
        <v>1276</v>
      </c>
      <c r="D69" s="27" t="s">
        <v>14538</v>
      </c>
      <c r="E69" s="27" t="s">
        <v>14539</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9479</v>
      </c>
      <c r="C72" t="s">
        <v>965</v>
      </c>
      <c r="D72" s="27" t="s">
        <v>9568</v>
      </c>
      <c r="E72" s="27" t="s">
        <v>9569</v>
      </c>
    </row>
    <row r="73" spans="1:5">
      <c r="A73">
        <v>72</v>
      </c>
      <c r="B73" s="27" t="s">
        <v>996</v>
      </c>
      <c r="C73" t="s">
        <v>954</v>
      </c>
      <c r="D73" s="27" t="s">
        <v>1014</v>
      </c>
      <c r="E73" s="27" t="s">
        <v>1015</v>
      </c>
    </row>
    <row r="74" spans="1:5">
      <c r="A74">
        <v>73</v>
      </c>
      <c r="B74" s="27" t="s">
        <v>14220</v>
      </c>
      <c r="C74" t="s">
        <v>965</v>
      </c>
      <c r="D74" s="27" t="s">
        <v>14540</v>
      </c>
      <c r="E74" s="27" t="s">
        <v>14541</v>
      </c>
    </row>
    <row r="75" spans="1:5">
      <c r="A75">
        <v>74</v>
      </c>
      <c r="B75" s="27" t="s">
        <v>14221</v>
      </c>
      <c r="C75" t="s">
        <v>1276</v>
      </c>
      <c r="D75" s="27" t="s">
        <v>14542</v>
      </c>
      <c r="E75" s="27" t="s">
        <v>14543</v>
      </c>
    </row>
    <row r="76" spans="1:5">
      <c r="A76">
        <v>75</v>
      </c>
      <c r="B76" s="27" t="s">
        <v>14222</v>
      </c>
      <c r="C76" t="s">
        <v>974</v>
      </c>
      <c r="D76" s="27" t="s">
        <v>14544</v>
      </c>
      <c r="E76" s="27" t="s">
        <v>14545</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14223</v>
      </c>
      <c r="C79" t="s">
        <v>954</v>
      </c>
      <c r="D79" s="27" t="s">
        <v>14546</v>
      </c>
      <c r="E79" s="27" t="s">
        <v>14547</v>
      </c>
    </row>
    <row r="80" spans="1:5">
      <c r="A80">
        <v>79</v>
      </c>
      <c r="B80" s="27" t="s">
        <v>14224</v>
      </c>
      <c r="C80" t="s">
        <v>1279</v>
      </c>
      <c r="D80" s="27" t="s">
        <v>14548</v>
      </c>
      <c r="E80" s="27" t="s">
        <v>14549</v>
      </c>
    </row>
    <row r="81" spans="1:5">
      <c r="A81">
        <v>80</v>
      </c>
      <c r="B81" s="27" t="s">
        <v>6605</v>
      </c>
      <c r="C81" t="s">
        <v>1272</v>
      </c>
      <c r="D81" s="27" t="s">
        <v>6635</v>
      </c>
      <c r="E81" s="27" t="s">
        <v>6636</v>
      </c>
    </row>
    <row r="82" spans="1:5">
      <c r="A82">
        <v>81</v>
      </c>
      <c r="B82" s="27" t="s">
        <v>14225</v>
      </c>
      <c r="C82" t="s">
        <v>1263</v>
      </c>
      <c r="D82" s="27" t="s">
        <v>14550</v>
      </c>
      <c r="E82" s="27" t="s">
        <v>14551</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14226</v>
      </c>
      <c r="C85" t="s">
        <v>1276</v>
      </c>
      <c r="D85" s="27" t="s">
        <v>14552</v>
      </c>
      <c r="E85" s="27" t="s">
        <v>14553</v>
      </c>
    </row>
    <row r="86" spans="1:5">
      <c r="A86">
        <v>85</v>
      </c>
      <c r="B86" s="27" t="s">
        <v>5365</v>
      </c>
      <c r="C86" t="s">
        <v>1272</v>
      </c>
      <c r="D86" s="27" t="s">
        <v>5368</v>
      </c>
      <c r="E86" s="27" t="s">
        <v>5369</v>
      </c>
    </row>
    <row r="87" spans="1:5">
      <c r="A87">
        <v>86</v>
      </c>
      <c r="B87" s="27" t="s">
        <v>14227</v>
      </c>
      <c r="C87" t="s">
        <v>1276</v>
      </c>
      <c r="D87" s="27" t="s">
        <v>14554</v>
      </c>
      <c r="E87" s="27" t="s">
        <v>14555</v>
      </c>
    </row>
    <row r="88" spans="1:5">
      <c r="A88">
        <v>87</v>
      </c>
      <c r="B88" s="27" t="s">
        <v>182</v>
      </c>
      <c r="C88" t="s">
        <v>965</v>
      </c>
      <c r="D88" s="27" t="s">
        <v>580</v>
      </c>
      <c r="E88" s="27" t="s">
        <v>581</v>
      </c>
    </row>
    <row r="89" spans="1:5">
      <c r="A89">
        <v>88</v>
      </c>
      <c r="B89" s="27" t="s">
        <v>14228</v>
      </c>
      <c r="C89" t="s">
        <v>972</v>
      </c>
      <c r="D89" s="27" t="s">
        <v>14556</v>
      </c>
      <c r="E89" s="27" t="s">
        <v>14557</v>
      </c>
    </row>
    <row r="90" spans="1:5">
      <c r="A90">
        <v>89</v>
      </c>
      <c r="B90" s="27" t="s">
        <v>162</v>
      </c>
      <c r="C90" t="s">
        <v>1276</v>
      </c>
      <c r="D90" s="27" t="s">
        <v>544</v>
      </c>
      <c r="E90" s="27" t="s">
        <v>545</v>
      </c>
    </row>
    <row r="91" spans="1:5">
      <c r="A91">
        <v>90</v>
      </c>
      <c r="B91" s="27" t="s">
        <v>14229</v>
      </c>
      <c r="C91" t="s">
        <v>1272</v>
      </c>
      <c r="D91" s="27" t="s">
        <v>14558</v>
      </c>
      <c r="E91" s="27" t="s">
        <v>14559</v>
      </c>
    </row>
    <row r="92" spans="1:5">
      <c r="A92">
        <v>91</v>
      </c>
      <c r="B92" s="27" t="s">
        <v>183</v>
      </c>
      <c r="C92" t="s">
        <v>1279</v>
      </c>
      <c r="D92" s="27" t="s">
        <v>582</v>
      </c>
      <c r="E92" s="27" t="s">
        <v>583</v>
      </c>
    </row>
    <row r="93" spans="1:5">
      <c r="A93">
        <v>92</v>
      </c>
      <c r="B93" s="27" t="s">
        <v>14230</v>
      </c>
      <c r="C93" t="s">
        <v>954</v>
      </c>
      <c r="D93" s="27" t="s">
        <v>14560</v>
      </c>
      <c r="E93" s="27" t="s">
        <v>14561</v>
      </c>
    </row>
    <row r="94" spans="1:5">
      <c r="A94">
        <v>93</v>
      </c>
      <c r="B94" s="27" t="s">
        <v>184</v>
      </c>
      <c r="C94" t="s">
        <v>954</v>
      </c>
      <c r="D94" s="27" t="s">
        <v>584</v>
      </c>
      <c r="E94" s="27" t="s">
        <v>585</v>
      </c>
    </row>
    <row r="95" spans="1:5">
      <c r="A95">
        <v>94</v>
      </c>
      <c r="B95" s="27" t="s">
        <v>2001</v>
      </c>
      <c r="C95" t="s">
        <v>1279</v>
      </c>
      <c r="D95" s="27" t="s">
        <v>14562</v>
      </c>
      <c r="E95" s="27" t="s">
        <v>14563</v>
      </c>
    </row>
    <row r="96" spans="1:5">
      <c r="A96">
        <v>95</v>
      </c>
      <c r="B96" s="27" t="s">
        <v>14231</v>
      </c>
      <c r="C96" t="s">
        <v>972</v>
      </c>
      <c r="D96" s="27" t="s">
        <v>14564</v>
      </c>
      <c r="E96" s="27" t="s">
        <v>14565</v>
      </c>
    </row>
    <row r="97" spans="1:5">
      <c r="A97">
        <v>96</v>
      </c>
      <c r="B97" s="27" t="s">
        <v>2004</v>
      </c>
      <c r="C97" t="s">
        <v>1276</v>
      </c>
      <c r="D97" s="27" t="s">
        <v>14566</v>
      </c>
      <c r="E97" s="27" t="s">
        <v>14567</v>
      </c>
    </row>
    <row r="98" spans="1:5">
      <c r="A98">
        <v>97</v>
      </c>
      <c r="B98" s="27" t="s">
        <v>5364</v>
      </c>
      <c r="C98" t="s">
        <v>972</v>
      </c>
      <c r="D98" s="27" t="s">
        <v>5366</v>
      </c>
      <c r="E98" s="27" t="s">
        <v>5367</v>
      </c>
    </row>
    <row r="99" spans="1:5">
      <c r="A99">
        <v>98</v>
      </c>
      <c r="B99" s="27" t="s">
        <v>12769</v>
      </c>
      <c r="C99" t="s">
        <v>1272</v>
      </c>
      <c r="D99" s="27" t="s">
        <v>13181</v>
      </c>
      <c r="E99" s="27" t="s">
        <v>13182</v>
      </c>
    </row>
    <row r="100" spans="1:5">
      <c r="A100">
        <v>99</v>
      </c>
      <c r="B100" s="27" t="s">
        <v>1000</v>
      </c>
      <c r="C100" t="s">
        <v>954</v>
      </c>
      <c r="D100" s="27" t="s">
        <v>1022</v>
      </c>
      <c r="E100" s="27" t="s">
        <v>1023</v>
      </c>
    </row>
    <row r="101" spans="1:5">
      <c r="A101">
        <v>100</v>
      </c>
      <c r="B101" s="27" t="s">
        <v>14232</v>
      </c>
      <c r="C101" t="s">
        <v>1272</v>
      </c>
      <c r="D101" s="27" t="s">
        <v>14568</v>
      </c>
      <c r="E101" s="27" t="s">
        <v>14569</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14233</v>
      </c>
      <c r="C105" t="s">
        <v>954</v>
      </c>
      <c r="D105" s="27" t="s">
        <v>14570</v>
      </c>
      <c r="E105" s="27" t="s">
        <v>14571</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8147</v>
      </c>
      <c r="C109" t="s">
        <v>974</v>
      </c>
      <c r="D109" s="27" t="s">
        <v>8477</v>
      </c>
      <c r="E109" s="27" t="s">
        <v>8478</v>
      </c>
    </row>
    <row r="110" spans="1:5">
      <c r="A110">
        <v>109</v>
      </c>
      <c r="B110" s="27" t="s">
        <v>7674</v>
      </c>
      <c r="C110" t="s">
        <v>1272</v>
      </c>
      <c r="D110" s="27" t="s">
        <v>8479</v>
      </c>
      <c r="E110" s="27" t="s">
        <v>8480</v>
      </c>
    </row>
    <row r="111" spans="1:5">
      <c r="A111">
        <v>110</v>
      </c>
      <c r="B111" s="27" t="s">
        <v>8152</v>
      </c>
      <c r="C111" t="s">
        <v>1272</v>
      </c>
      <c r="D111" s="27" t="s">
        <v>8481</v>
      </c>
      <c r="E111" s="27" t="s">
        <v>8482</v>
      </c>
    </row>
    <row r="112" spans="1:5">
      <c r="A112">
        <v>111</v>
      </c>
      <c r="B112" s="27" t="s">
        <v>14234</v>
      </c>
      <c r="C112" t="s">
        <v>1272</v>
      </c>
      <c r="D112" s="27" t="s">
        <v>14572</v>
      </c>
      <c r="E112" s="27" t="s">
        <v>14573</v>
      </c>
    </row>
    <row r="113" spans="1:5">
      <c r="A113">
        <v>112</v>
      </c>
      <c r="B113" s="27" t="s">
        <v>188</v>
      </c>
      <c r="C113" t="s">
        <v>1275</v>
      </c>
      <c r="D113" s="27" t="s">
        <v>592</v>
      </c>
      <c r="E113" s="27" t="s">
        <v>593</v>
      </c>
    </row>
    <row r="114" spans="1:5">
      <c r="A114">
        <v>113</v>
      </c>
      <c r="B114" s="27" t="s">
        <v>8154</v>
      </c>
      <c r="C114" t="s">
        <v>1272</v>
      </c>
      <c r="D114" s="27" t="s">
        <v>8483</v>
      </c>
      <c r="E114" s="27" t="s">
        <v>8484</v>
      </c>
    </row>
    <row r="115" spans="1:5">
      <c r="A115">
        <v>114</v>
      </c>
      <c r="B115" s="27" t="s">
        <v>14235</v>
      </c>
      <c r="C115" t="s">
        <v>1272</v>
      </c>
      <c r="D115" s="27" t="s">
        <v>14574</v>
      </c>
      <c r="E115" s="27" t="s">
        <v>14575</v>
      </c>
    </row>
    <row r="116" spans="1:5">
      <c r="A116">
        <v>115</v>
      </c>
      <c r="B116" s="27" t="s">
        <v>2911</v>
      </c>
      <c r="C116" t="s">
        <v>1313</v>
      </c>
      <c r="D116" s="27" t="s">
        <v>2987</v>
      </c>
      <c r="E116" s="27" t="s">
        <v>2988</v>
      </c>
    </row>
    <row r="117" spans="1:5">
      <c r="A117">
        <v>116</v>
      </c>
      <c r="B117" s="27" t="s">
        <v>14236</v>
      </c>
      <c r="C117" t="s">
        <v>1276</v>
      </c>
      <c r="D117" s="27" t="s">
        <v>14576</v>
      </c>
      <c r="E117" s="27" t="s">
        <v>14577</v>
      </c>
    </row>
    <row r="118" spans="1:5">
      <c r="A118">
        <v>117</v>
      </c>
      <c r="B118" s="27" t="s">
        <v>164</v>
      </c>
      <c r="C118" t="s">
        <v>974</v>
      </c>
      <c r="D118" s="27" t="s">
        <v>548</v>
      </c>
      <c r="E118" s="27" t="s">
        <v>549</v>
      </c>
    </row>
    <row r="119" spans="1:5">
      <c r="A119">
        <v>118</v>
      </c>
      <c r="B119" s="27" t="s">
        <v>14237</v>
      </c>
      <c r="C119" t="s">
        <v>1272</v>
      </c>
      <c r="D119" s="27" t="s">
        <v>14578</v>
      </c>
      <c r="E119" s="27" t="s">
        <v>14579</v>
      </c>
    </row>
    <row r="120" spans="1:5">
      <c r="A120">
        <v>119</v>
      </c>
      <c r="B120" s="27" t="s">
        <v>14238</v>
      </c>
      <c r="C120" t="s">
        <v>963</v>
      </c>
      <c r="D120" s="27" t="s">
        <v>14580</v>
      </c>
      <c r="E120" s="27" t="s">
        <v>14581</v>
      </c>
    </row>
    <row r="121" spans="1:5">
      <c r="A121">
        <v>120</v>
      </c>
      <c r="B121" s="27" t="s">
        <v>6307</v>
      </c>
      <c r="C121" t="s">
        <v>963</v>
      </c>
      <c r="D121" s="27" t="s">
        <v>6551</v>
      </c>
      <c r="E121" s="27" t="s">
        <v>6552</v>
      </c>
    </row>
    <row r="122" spans="1:5">
      <c r="A122">
        <v>121</v>
      </c>
      <c r="B122" s="27" t="s">
        <v>14239</v>
      </c>
      <c r="C122" t="s">
        <v>1272</v>
      </c>
      <c r="D122" s="27" t="s">
        <v>14582</v>
      </c>
      <c r="E122" s="27" t="s">
        <v>14583</v>
      </c>
    </row>
    <row r="123" spans="1:5">
      <c r="A123">
        <v>122</v>
      </c>
      <c r="B123" s="27" t="s">
        <v>189</v>
      </c>
      <c r="C123" t="s">
        <v>974</v>
      </c>
      <c r="D123" s="27" t="s">
        <v>594</v>
      </c>
      <c r="E123" s="27" t="s">
        <v>595</v>
      </c>
    </row>
    <row r="124" spans="1:5">
      <c r="A124">
        <v>123</v>
      </c>
      <c r="B124" s="27" t="s">
        <v>8162</v>
      </c>
      <c r="C124" t="s">
        <v>968</v>
      </c>
      <c r="D124" s="27" t="s">
        <v>8485</v>
      </c>
      <c r="E124" s="27" t="s">
        <v>8486</v>
      </c>
    </row>
    <row r="125" spans="1:5">
      <c r="A125">
        <v>124</v>
      </c>
      <c r="B125" s="27" t="s">
        <v>2918</v>
      </c>
      <c r="C125" t="s">
        <v>1313</v>
      </c>
      <c r="D125" s="27" t="s">
        <v>2991</v>
      </c>
      <c r="E125" s="27" t="s">
        <v>2992</v>
      </c>
    </row>
    <row r="126" spans="1:5">
      <c r="A126">
        <v>125</v>
      </c>
      <c r="B126" s="27" t="s">
        <v>14240</v>
      </c>
      <c r="C126" t="s">
        <v>974</v>
      </c>
      <c r="D126" s="27" t="s">
        <v>14584</v>
      </c>
      <c r="E126" s="27" t="s">
        <v>14585</v>
      </c>
    </row>
    <row r="127" spans="1:5">
      <c r="A127">
        <v>126</v>
      </c>
      <c r="B127" s="27" t="s">
        <v>14241</v>
      </c>
      <c r="C127" t="s">
        <v>1279</v>
      </c>
      <c r="D127" s="27" t="s">
        <v>14719</v>
      </c>
      <c r="E127" s="27" t="s">
        <v>14716</v>
      </c>
    </row>
    <row r="128" spans="1:5">
      <c r="A128">
        <v>127</v>
      </c>
      <c r="B128" s="27" t="s">
        <v>14242</v>
      </c>
      <c r="C128" t="s">
        <v>965</v>
      </c>
      <c r="D128" s="27" t="s">
        <v>14720</v>
      </c>
      <c r="E128" s="27" t="s">
        <v>14721</v>
      </c>
    </row>
    <row r="129" spans="1:5">
      <c r="A129">
        <v>128</v>
      </c>
      <c r="B129" s="27" t="s">
        <v>8170</v>
      </c>
      <c r="C129" t="s">
        <v>1263</v>
      </c>
      <c r="D129" s="27" t="s">
        <v>8487</v>
      </c>
      <c r="E129" s="27" t="s">
        <v>8488</v>
      </c>
    </row>
    <row r="130" spans="1:5">
      <c r="A130">
        <v>129</v>
      </c>
      <c r="B130" s="27" t="s">
        <v>165</v>
      </c>
      <c r="C130" t="s">
        <v>163</v>
      </c>
      <c r="D130" s="27" t="s">
        <v>550</v>
      </c>
      <c r="E130" s="27" t="s">
        <v>551</v>
      </c>
    </row>
    <row r="131" spans="1:5">
      <c r="A131">
        <v>130</v>
      </c>
      <c r="B131" s="27" t="s">
        <v>7794</v>
      </c>
      <c r="C131" t="s">
        <v>1272</v>
      </c>
      <c r="D131" s="27" t="s">
        <v>8489</v>
      </c>
      <c r="E131" s="27" t="s">
        <v>8490</v>
      </c>
    </row>
    <row r="132" spans="1:5">
      <c r="A132">
        <v>131</v>
      </c>
      <c r="B132" s="27" t="s">
        <v>14243</v>
      </c>
      <c r="C132" t="s">
        <v>954</v>
      </c>
      <c r="D132" s="27" t="s">
        <v>14722</v>
      </c>
      <c r="E132" s="27" t="s">
        <v>14723</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14244</v>
      </c>
      <c r="C138" t="s">
        <v>1275</v>
      </c>
      <c r="D138" s="27" t="s">
        <v>14724</v>
      </c>
      <c r="E138" s="27" t="s">
        <v>14725</v>
      </c>
    </row>
    <row r="139" spans="1:5">
      <c r="A139">
        <v>138</v>
      </c>
      <c r="B139" s="27" t="s">
        <v>8173</v>
      </c>
      <c r="C139" t="s">
        <v>1263</v>
      </c>
      <c r="D139" s="27" t="s">
        <v>8491</v>
      </c>
      <c r="E139" s="27" t="s">
        <v>8492</v>
      </c>
    </row>
    <row r="140" spans="1:5">
      <c r="A140">
        <v>139</v>
      </c>
      <c r="B140" s="27" t="s">
        <v>14245</v>
      </c>
      <c r="C140" t="s">
        <v>1263</v>
      </c>
      <c r="D140" s="27" t="s">
        <v>14726</v>
      </c>
      <c r="E140" s="27" t="s">
        <v>14727</v>
      </c>
    </row>
    <row r="141" spans="1:5">
      <c r="A141">
        <v>140</v>
      </c>
      <c r="B141" s="27" t="s">
        <v>14246</v>
      </c>
      <c r="C141" t="s">
        <v>965</v>
      </c>
      <c r="D141" s="27" t="s">
        <v>14728</v>
      </c>
      <c r="E141" s="27" t="s">
        <v>14729</v>
      </c>
    </row>
    <row r="142" spans="1:5">
      <c r="A142">
        <v>141</v>
      </c>
      <c r="B142" s="27" t="s">
        <v>5597</v>
      </c>
      <c r="C142" t="s">
        <v>1279</v>
      </c>
      <c r="D142" s="27" t="s">
        <v>5602</v>
      </c>
      <c r="E142" s="27" t="s">
        <v>5603</v>
      </c>
    </row>
    <row r="143" spans="1:5">
      <c r="A143">
        <v>142</v>
      </c>
      <c r="B143" s="27" t="s">
        <v>14247</v>
      </c>
      <c r="C143" t="s">
        <v>163</v>
      </c>
      <c r="D143" s="27" t="s">
        <v>14730</v>
      </c>
      <c r="E143" s="27" t="s">
        <v>14731</v>
      </c>
    </row>
    <row r="144" spans="1:5">
      <c r="A144">
        <v>143</v>
      </c>
      <c r="B144" s="27" t="s">
        <v>6299</v>
      </c>
      <c r="C144" t="s">
        <v>1272</v>
      </c>
      <c r="D144" s="27" t="s">
        <v>6549</v>
      </c>
      <c r="E144" s="27" t="s">
        <v>6550</v>
      </c>
    </row>
    <row r="145" spans="1:5">
      <c r="A145">
        <v>144</v>
      </c>
      <c r="B145" s="27" t="s">
        <v>14248</v>
      </c>
      <c r="C145" t="s">
        <v>1275</v>
      </c>
      <c r="D145" s="27" t="s">
        <v>14732</v>
      </c>
      <c r="E145" s="27" t="s">
        <v>14733</v>
      </c>
    </row>
    <row r="146" spans="1:5">
      <c r="A146">
        <v>145</v>
      </c>
      <c r="B146" s="27" t="s">
        <v>14249</v>
      </c>
      <c r="C146" t="s">
        <v>1272</v>
      </c>
      <c r="D146" s="27" t="s">
        <v>14734</v>
      </c>
      <c r="E146" s="27" t="s">
        <v>14735</v>
      </c>
    </row>
    <row r="147" spans="1:5">
      <c r="A147">
        <v>146</v>
      </c>
      <c r="B147" s="27" t="s">
        <v>14250</v>
      </c>
      <c r="C147" t="s">
        <v>974</v>
      </c>
      <c r="D147" s="27" t="s">
        <v>14736</v>
      </c>
      <c r="E147" s="27" t="s">
        <v>14737</v>
      </c>
    </row>
    <row r="148" spans="1:5">
      <c r="A148">
        <v>147</v>
      </c>
      <c r="B148" s="27" t="s">
        <v>8324</v>
      </c>
      <c r="C148" t="s">
        <v>1272</v>
      </c>
      <c r="D148" s="27" t="s">
        <v>8493</v>
      </c>
      <c r="E148" s="27" t="s">
        <v>8494</v>
      </c>
    </row>
    <row r="149" spans="1:5">
      <c r="A149">
        <v>148</v>
      </c>
      <c r="B149" s="27" t="s">
        <v>14251</v>
      </c>
      <c r="C149" t="s">
        <v>974</v>
      </c>
      <c r="D149" s="27" t="s">
        <v>14738</v>
      </c>
      <c r="E149" s="27" t="s">
        <v>14739</v>
      </c>
    </row>
    <row r="150" spans="1:5">
      <c r="A150">
        <v>149</v>
      </c>
      <c r="B150" s="27" t="s">
        <v>14251</v>
      </c>
      <c r="C150" t="s">
        <v>974</v>
      </c>
      <c r="D150" s="27" t="s">
        <v>14738</v>
      </c>
      <c r="E150" s="27" t="s">
        <v>14739</v>
      </c>
    </row>
    <row r="151" spans="1:5">
      <c r="A151">
        <v>150</v>
      </c>
      <c r="B151" s="27" t="s">
        <v>14252</v>
      </c>
      <c r="C151" t="s">
        <v>972</v>
      </c>
      <c r="D151" s="27" t="s">
        <v>14740</v>
      </c>
      <c r="E151" s="27" t="s">
        <v>14741</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14253</v>
      </c>
      <c r="C154" t="s">
        <v>974</v>
      </c>
      <c r="D154" s="27" t="s">
        <v>14736</v>
      </c>
      <c r="E154" s="27" t="s">
        <v>14742</v>
      </c>
    </row>
    <row r="155" spans="1:5">
      <c r="A155">
        <v>154</v>
      </c>
      <c r="B155" s="27" t="s">
        <v>190</v>
      </c>
      <c r="C155" t="s">
        <v>963</v>
      </c>
      <c r="D155" s="27" t="s">
        <v>596</v>
      </c>
      <c r="E155" s="27" t="s">
        <v>597</v>
      </c>
    </row>
    <row r="156" spans="1:5">
      <c r="A156">
        <v>155</v>
      </c>
      <c r="B156" s="27" t="s">
        <v>8180</v>
      </c>
      <c r="C156" t="s">
        <v>1272</v>
      </c>
      <c r="D156" s="27" t="s">
        <v>8495</v>
      </c>
      <c r="E156" s="27" t="s">
        <v>8496</v>
      </c>
    </row>
    <row r="157" spans="1:5">
      <c r="A157">
        <v>156</v>
      </c>
      <c r="B157" s="27" t="s">
        <v>14254</v>
      </c>
      <c r="C157" t="s">
        <v>1272</v>
      </c>
      <c r="D157" s="27" t="s">
        <v>14743</v>
      </c>
      <c r="E157" s="27" t="s">
        <v>14744</v>
      </c>
    </row>
    <row r="158" spans="1:5">
      <c r="A158">
        <v>157</v>
      </c>
      <c r="B158" s="27" t="s">
        <v>1830</v>
      </c>
      <c r="C158" t="s">
        <v>1272</v>
      </c>
      <c r="D158" s="27" t="s">
        <v>927</v>
      </c>
      <c r="E158" s="27" t="s">
        <v>928</v>
      </c>
    </row>
    <row r="159" spans="1:5">
      <c r="A159">
        <v>158</v>
      </c>
      <c r="B159" s="27" t="s">
        <v>2008</v>
      </c>
      <c r="C159" t="s">
        <v>1263</v>
      </c>
      <c r="D159" s="27" t="s">
        <v>14745</v>
      </c>
      <c r="E159" s="27" t="s">
        <v>14746</v>
      </c>
    </row>
    <row r="160" spans="1:5">
      <c r="A160">
        <v>159</v>
      </c>
      <c r="B160" s="27" t="s">
        <v>191</v>
      </c>
      <c r="C160" t="s">
        <v>1313</v>
      </c>
      <c r="D160" s="27" t="s">
        <v>598</v>
      </c>
      <c r="E160" s="27" t="s">
        <v>599</v>
      </c>
    </row>
    <row r="161" spans="1:5">
      <c r="A161">
        <v>160</v>
      </c>
      <c r="B161" s="27" t="s">
        <v>14255</v>
      </c>
      <c r="C161" t="s">
        <v>1272</v>
      </c>
      <c r="D161" s="27" t="s">
        <v>14747</v>
      </c>
      <c r="E161" s="27" t="s">
        <v>14748</v>
      </c>
    </row>
    <row r="162" spans="1:5">
      <c r="A162">
        <v>161</v>
      </c>
      <c r="B162" s="27" t="s">
        <v>14256</v>
      </c>
      <c r="C162" t="s">
        <v>965</v>
      </c>
      <c r="D162" s="27" t="s">
        <v>14749</v>
      </c>
      <c r="E162" s="27" t="s">
        <v>14750</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8362</v>
      </c>
      <c r="C165" t="s">
        <v>1275</v>
      </c>
      <c r="D165" s="27" t="s">
        <v>8497</v>
      </c>
      <c r="E165" s="27" t="s">
        <v>8498</v>
      </c>
    </row>
    <row r="166" spans="1:5">
      <c r="A166">
        <v>165</v>
      </c>
      <c r="B166" s="27" t="s">
        <v>14257</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14258</v>
      </c>
      <c r="C170" t="s">
        <v>1313</v>
      </c>
      <c r="D170" s="27" t="s">
        <v>14751</v>
      </c>
      <c r="E170" s="27" t="s">
        <v>14752</v>
      </c>
    </row>
    <row r="171" spans="1:5">
      <c r="A171">
        <v>170</v>
      </c>
      <c r="B171" s="27" t="s">
        <v>14259</v>
      </c>
      <c r="C171" t="s">
        <v>965</v>
      </c>
      <c r="D171" s="27" t="s">
        <v>14753</v>
      </c>
      <c r="E171" s="27" t="s">
        <v>14754</v>
      </c>
    </row>
    <row r="172" spans="1:5">
      <c r="A172">
        <v>171</v>
      </c>
      <c r="B172" s="27" t="s">
        <v>14260</v>
      </c>
      <c r="C172" t="s">
        <v>968</v>
      </c>
      <c r="D172" s="27" t="s">
        <v>14755</v>
      </c>
      <c r="E172" s="27" t="s">
        <v>14725</v>
      </c>
    </row>
    <row r="173" spans="1:5">
      <c r="A173">
        <v>172</v>
      </c>
      <c r="B173" s="27" t="s">
        <v>14261</v>
      </c>
      <c r="C173" t="s">
        <v>163</v>
      </c>
      <c r="D173" s="27" t="s">
        <v>14756</v>
      </c>
      <c r="E173" s="27" t="s">
        <v>14757</v>
      </c>
    </row>
    <row r="174" spans="1:5">
      <c r="A174">
        <v>173</v>
      </c>
      <c r="B174" s="27" t="s">
        <v>2012</v>
      </c>
      <c r="C174" t="s">
        <v>972</v>
      </c>
      <c r="D174" s="27">
        <v>0</v>
      </c>
      <c r="E174" s="27">
        <v>0</v>
      </c>
    </row>
    <row r="175" spans="1:5">
      <c r="A175">
        <v>174</v>
      </c>
      <c r="B175" s="27" t="s">
        <v>8185</v>
      </c>
      <c r="C175" t="s">
        <v>965</v>
      </c>
      <c r="D175" s="27" t="s">
        <v>8499</v>
      </c>
      <c r="E175" s="27" t="s">
        <v>8500</v>
      </c>
    </row>
    <row r="176" spans="1:5">
      <c r="A176">
        <v>175</v>
      </c>
      <c r="B176" s="27" t="s">
        <v>6353</v>
      </c>
      <c r="C176" t="s">
        <v>1263</v>
      </c>
      <c r="D176" s="27" t="s">
        <v>6559</v>
      </c>
      <c r="E176" s="27" t="s">
        <v>6560</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8190</v>
      </c>
      <c r="C180" t="s">
        <v>965</v>
      </c>
      <c r="D180" s="27" t="s">
        <v>8501</v>
      </c>
      <c r="E180" s="27" t="s">
        <v>8502</v>
      </c>
    </row>
    <row r="181" spans="1:5">
      <c r="A181">
        <v>180</v>
      </c>
      <c r="B181" s="27" t="s">
        <v>14262</v>
      </c>
      <c r="C181" t="s">
        <v>163</v>
      </c>
      <c r="D181" s="27" t="s">
        <v>14758</v>
      </c>
      <c r="E181" s="27" t="s">
        <v>14759</v>
      </c>
    </row>
    <row r="182" spans="1:5">
      <c r="A182">
        <v>181</v>
      </c>
      <c r="B182" s="27" t="s">
        <v>14263</v>
      </c>
      <c r="C182" t="s">
        <v>963</v>
      </c>
      <c r="D182" s="27" t="s">
        <v>14760</v>
      </c>
      <c r="E182" s="27" t="s">
        <v>14761</v>
      </c>
    </row>
    <row r="183" spans="1:5">
      <c r="A183">
        <v>182</v>
      </c>
      <c r="B183" s="27" t="s">
        <v>14264</v>
      </c>
      <c r="C183" t="s">
        <v>1275</v>
      </c>
      <c r="D183" s="27" t="s">
        <v>14762</v>
      </c>
      <c r="E183" s="27" t="s">
        <v>14763</v>
      </c>
    </row>
    <row r="184" spans="1:5">
      <c r="A184">
        <v>183</v>
      </c>
      <c r="B184" s="27" t="s">
        <v>8194</v>
      </c>
      <c r="C184" t="s">
        <v>1272</v>
      </c>
      <c r="D184" s="27" t="s">
        <v>8503</v>
      </c>
      <c r="E184" s="27" t="s">
        <v>8504</v>
      </c>
    </row>
    <row r="185" spans="1:5">
      <c r="A185">
        <v>184</v>
      </c>
      <c r="B185" s="27" t="s">
        <v>2386</v>
      </c>
      <c r="C185" t="s">
        <v>1263</v>
      </c>
      <c r="D185" s="27" t="s">
        <v>2407</v>
      </c>
      <c r="E185" s="27" t="s">
        <v>2408</v>
      </c>
    </row>
    <row r="186" spans="1:5">
      <c r="A186">
        <v>185</v>
      </c>
      <c r="B186" s="27" t="s">
        <v>14265</v>
      </c>
      <c r="C186" t="s">
        <v>963</v>
      </c>
      <c r="D186" s="27" t="s">
        <v>14764</v>
      </c>
      <c r="E186" s="27" t="s">
        <v>14765</v>
      </c>
    </row>
    <row r="187" spans="1:5">
      <c r="A187">
        <v>186</v>
      </c>
      <c r="B187" s="27" t="s">
        <v>6765</v>
      </c>
      <c r="C187" t="s">
        <v>1272</v>
      </c>
      <c r="D187" s="27" t="s">
        <v>7534</v>
      </c>
      <c r="E187" s="27" t="s">
        <v>7535</v>
      </c>
    </row>
    <row r="188" spans="1:5">
      <c r="A188">
        <v>187</v>
      </c>
      <c r="B188" s="27" t="s">
        <v>4422</v>
      </c>
      <c r="C188" t="s">
        <v>968</v>
      </c>
      <c r="D188" s="27" t="s">
        <v>2409</v>
      </c>
      <c r="E188" s="27" t="s">
        <v>2410</v>
      </c>
    </row>
    <row r="189" spans="1:5">
      <c r="A189">
        <v>188</v>
      </c>
      <c r="B189" s="27" t="s">
        <v>14266</v>
      </c>
      <c r="C189" t="s">
        <v>954</v>
      </c>
      <c r="D189" s="27" t="s">
        <v>14766</v>
      </c>
      <c r="E189" s="27" t="s">
        <v>14767</v>
      </c>
    </row>
    <row r="190" spans="1:5">
      <c r="A190">
        <v>189</v>
      </c>
      <c r="B190" s="27" t="s">
        <v>1952</v>
      </c>
      <c r="C190" t="s">
        <v>974</v>
      </c>
      <c r="D190" s="27" t="s">
        <v>1142</v>
      </c>
      <c r="E190" s="27" t="s">
        <v>1143</v>
      </c>
    </row>
    <row r="191" spans="1:5">
      <c r="A191">
        <v>190</v>
      </c>
      <c r="B191" s="27" t="s">
        <v>14267</v>
      </c>
      <c r="C191" t="s">
        <v>1272</v>
      </c>
      <c r="D191" s="27" t="s">
        <v>14768</v>
      </c>
      <c r="E191" s="27" t="s">
        <v>14769</v>
      </c>
    </row>
    <row r="192" spans="1:5">
      <c r="A192">
        <v>191</v>
      </c>
      <c r="B192" s="27" t="s">
        <v>14268</v>
      </c>
      <c r="C192" t="s">
        <v>1272</v>
      </c>
      <c r="D192" s="27" t="s">
        <v>14770</v>
      </c>
      <c r="E192" s="27" t="s">
        <v>14771</v>
      </c>
    </row>
    <row r="193" spans="1:5">
      <c r="A193">
        <v>192</v>
      </c>
      <c r="B193" s="27" t="s">
        <v>195</v>
      </c>
      <c r="C193" t="s">
        <v>1276</v>
      </c>
      <c r="D193" s="27" t="s">
        <v>606</v>
      </c>
      <c r="E193" s="27" t="s">
        <v>607</v>
      </c>
    </row>
    <row r="194" spans="1:5">
      <c r="A194">
        <v>193</v>
      </c>
      <c r="B194" s="27" t="s">
        <v>2014</v>
      </c>
      <c r="C194" t="s">
        <v>954</v>
      </c>
      <c r="D194" s="27" t="s">
        <v>14772</v>
      </c>
      <c r="E194" s="27" t="s">
        <v>14773</v>
      </c>
    </row>
    <row r="195" spans="1:5">
      <c r="A195">
        <v>194</v>
      </c>
      <c r="B195" s="27" t="s">
        <v>196</v>
      </c>
      <c r="C195" t="s">
        <v>1272</v>
      </c>
      <c r="D195" s="27" t="s">
        <v>608</v>
      </c>
      <c r="E195" s="27" t="s">
        <v>609</v>
      </c>
    </row>
    <row r="196" spans="1:5">
      <c r="A196">
        <v>195</v>
      </c>
      <c r="B196" s="27" t="s">
        <v>14269</v>
      </c>
      <c r="C196" t="s">
        <v>1263</v>
      </c>
      <c r="D196" s="27" t="s">
        <v>14774</v>
      </c>
      <c r="E196" s="27" t="s">
        <v>14775</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9532</v>
      </c>
      <c r="C199" t="s">
        <v>1263</v>
      </c>
      <c r="D199" s="27" t="s">
        <v>9570</v>
      </c>
      <c r="E199" s="27" t="s">
        <v>9571</v>
      </c>
    </row>
    <row r="200" spans="1:5">
      <c r="A200">
        <v>199</v>
      </c>
      <c r="B200" s="27" t="s">
        <v>14270</v>
      </c>
      <c r="C200" t="s">
        <v>1279</v>
      </c>
      <c r="D200" s="27" t="s">
        <v>14776</v>
      </c>
      <c r="E200" s="27" t="s">
        <v>14777</v>
      </c>
    </row>
    <row r="201" spans="1:5">
      <c r="A201">
        <v>200</v>
      </c>
      <c r="B201" s="27" t="s">
        <v>2392</v>
      </c>
      <c r="C201" t="s">
        <v>1272</v>
      </c>
      <c r="D201" s="27" t="s">
        <v>2411</v>
      </c>
      <c r="E201" s="27" t="s">
        <v>2412</v>
      </c>
    </row>
    <row r="202" spans="1:5">
      <c r="A202">
        <v>201</v>
      </c>
      <c r="B202" s="27" t="s">
        <v>9547</v>
      </c>
      <c r="C202" t="s">
        <v>954</v>
      </c>
      <c r="D202" s="27" t="s">
        <v>9572</v>
      </c>
      <c r="E202" s="27" t="s">
        <v>9573</v>
      </c>
    </row>
    <row r="203" spans="1:5">
      <c r="A203">
        <v>202</v>
      </c>
      <c r="B203" s="27" t="s">
        <v>1784</v>
      </c>
      <c r="C203" t="s">
        <v>1272</v>
      </c>
      <c r="D203" s="27" t="s">
        <v>839</v>
      </c>
      <c r="E203" s="27" t="s">
        <v>840</v>
      </c>
    </row>
    <row r="204" spans="1:5">
      <c r="A204">
        <v>203</v>
      </c>
      <c r="B204" s="27" t="s">
        <v>2019</v>
      </c>
      <c r="C204" t="s">
        <v>1276</v>
      </c>
      <c r="D204" s="27" t="s">
        <v>14778</v>
      </c>
      <c r="E204" s="27" t="s">
        <v>14779</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14271</v>
      </c>
      <c r="C207" t="s">
        <v>954</v>
      </c>
      <c r="D207" s="27" t="s">
        <v>14780</v>
      </c>
      <c r="E207" s="27" t="s">
        <v>14781</v>
      </c>
    </row>
    <row r="208" spans="1:5">
      <c r="A208">
        <v>207</v>
      </c>
      <c r="B208" s="27" t="s">
        <v>14272</v>
      </c>
      <c r="C208" t="s">
        <v>1279</v>
      </c>
      <c r="D208" s="27" t="s">
        <v>14782</v>
      </c>
      <c r="E208" s="27" t="s">
        <v>14783</v>
      </c>
    </row>
    <row r="209" spans="1:5">
      <c r="A209">
        <v>208</v>
      </c>
      <c r="B209" s="27" t="s">
        <v>7662</v>
      </c>
      <c r="C209" t="s">
        <v>1313</v>
      </c>
      <c r="D209" s="27" t="s">
        <v>8505</v>
      </c>
      <c r="E209" s="27" t="s">
        <v>8506</v>
      </c>
    </row>
    <row r="210" spans="1:5">
      <c r="A210">
        <v>209</v>
      </c>
      <c r="B210" s="27" t="s">
        <v>14273</v>
      </c>
      <c r="C210" t="s">
        <v>1279</v>
      </c>
      <c r="D210" s="27" t="s">
        <v>14784</v>
      </c>
      <c r="E210" s="27" t="s">
        <v>14716</v>
      </c>
    </row>
    <row r="211" spans="1:5">
      <c r="A211">
        <v>210</v>
      </c>
      <c r="B211" s="27" t="s">
        <v>200</v>
      </c>
      <c r="C211" t="s">
        <v>1275</v>
      </c>
      <c r="D211" s="27" t="s">
        <v>616</v>
      </c>
      <c r="E211" s="27" t="s">
        <v>617</v>
      </c>
    </row>
    <row r="212" spans="1:5">
      <c r="A212">
        <v>211</v>
      </c>
      <c r="B212" s="27" t="s">
        <v>7531</v>
      </c>
      <c r="C212" t="s">
        <v>965</v>
      </c>
      <c r="D212" s="27" t="s">
        <v>7536</v>
      </c>
      <c r="E212" s="27" t="s">
        <v>7537</v>
      </c>
    </row>
    <row r="213" spans="1:5">
      <c r="A213">
        <v>212</v>
      </c>
      <c r="B213" s="27" t="s">
        <v>3215</v>
      </c>
      <c r="C213" t="s">
        <v>1263</v>
      </c>
      <c r="D213" s="27" t="s">
        <v>3234</v>
      </c>
      <c r="E213" s="27" t="s">
        <v>3235</v>
      </c>
    </row>
    <row r="214" spans="1:5">
      <c r="A214">
        <v>213</v>
      </c>
      <c r="B214" s="27" t="s">
        <v>8199</v>
      </c>
      <c r="C214" t="s">
        <v>974</v>
      </c>
      <c r="D214" s="27" t="s">
        <v>8507</v>
      </c>
      <c r="E214" s="27" t="s">
        <v>8508</v>
      </c>
    </row>
    <row r="215" spans="1:5">
      <c r="A215">
        <v>214</v>
      </c>
      <c r="B215" s="27" t="s">
        <v>8204</v>
      </c>
      <c r="C215" t="s">
        <v>1272</v>
      </c>
      <c r="D215" s="27" t="s">
        <v>8509</v>
      </c>
      <c r="E215" s="27" t="s">
        <v>8510</v>
      </c>
    </row>
    <row r="216" spans="1:5">
      <c r="A216">
        <v>215</v>
      </c>
      <c r="B216" s="27" t="s">
        <v>8207</v>
      </c>
      <c r="C216" t="s">
        <v>974</v>
      </c>
      <c r="D216" s="27" t="s">
        <v>8511</v>
      </c>
      <c r="E216" s="27" t="s">
        <v>8512</v>
      </c>
    </row>
    <row r="217" spans="1:5">
      <c r="A217">
        <v>216</v>
      </c>
      <c r="B217" s="27" t="s">
        <v>8212</v>
      </c>
      <c r="C217" t="s">
        <v>1279</v>
      </c>
      <c r="D217" s="27" t="s">
        <v>8513</v>
      </c>
      <c r="E217" s="27" t="s">
        <v>8514</v>
      </c>
    </row>
    <row r="218" spans="1:5">
      <c r="A218">
        <v>217</v>
      </c>
      <c r="B218" s="27" t="s">
        <v>14274</v>
      </c>
      <c r="C218" t="s">
        <v>163</v>
      </c>
      <c r="D218" s="27" t="s">
        <v>14785</v>
      </c>
      <c r="E218" s="27" t="s">
        <v>14786</v>
      </c>
    </row>
    <row r="219" spans="1:5">
      <c r="A219">
        <v>218</v>
      </c>
      <c r="B219" s="27" t="s">
        <v>14275</v>
      </c>
      <c r="C219" t="s">
        <v>1275</v>
      </c>
      <c r="D219" s="27" t="s">
        <v>14787</v>
      </c>
      <c r="E219" s="27" t="s">
        <v>14788</v>
      </c>
    </row>
    <row r="220" spans="1:5">
      <c r="A220">
        <v>219</v>
      </c>
      <c r="B220" s="27" t="s">
        <v>14276</v>
      </c>
      <c r="C220" t="s">
        <v>974</v>
      </c>
      <c r="D220" s="27" t="s">
        <v>14789</v>
      </c>
      <c r="E220" s="27" t="s">
        <v>14790</v>
      </c>
    </row>
    <row r="221" spans="1:5">
      <c r="A221">
        <v>220</v>
      </c>
      <c r="B221" s="27" t="s">
        <v>14277</v>
      </c>
      <c r="C221" t="s">
        <v>1276</v>
      </c>
      <c r="D221" s="27" t="s">
        <v>14791</v>
      </c>
      <c r="E221" s="27" t="s">
        <v>14792</v>
      </c>
    </row>
    <row r="222" spans="1:5">
      <c r="A222">
        <v>221</v>
      </c>
      <c r="B222" s="27" t="s">
        <v>6352</v>
      </c>
      <c r="C222" t="s">
        <v>1263</v>
      </c>
      <c r="D222" s="27" t="s">
        <v>6557</v>
      </c>
      <c r="E222" s="27" t="s">
        <v>6558</v>
      </c>
    </row>
    <row r="223" spans="1:5">
      <c r="A223">
        <v>222</v>
      </c>
      <c r="B223" s="27" t="s">
        <v>14278</v>
      </c>
      <c r="C223" t="s">
        <v>1272</v>
      </c>
      <c r="D223" s="27" t="s">
        <v>14793</v>
      </c>
      <c r="E223" s="27" t="s">
        <v>14794</v>
      </c>
    </row>
    <row r="224" spans="1:5">
      <c r="A224">
        <v>223</v>
      </c>
      <c r="B224" s="27" t="s">
        <v>14279</v>
      </c>
      <c r="C224" t="s">
        <v>954</v>
      </c>
      <c r="D224" s="27" t="s">
        <v>14795</v>
      </c>
      <c r="E224" s="27" t="s">
        <v>14796</v>
      </c>
    </row>
    <row r="225" spans="1:5">
      <c r="A225">
        <v>224</v>
      </c>
      <c r="B225" s="27" t="s">
        <v>4320</v>
      </c>
      <c r="C225" t="s">
        <v>972</v>
      </c>
      <c r="D225" s="27" t="s">
        <v>4413</v>
      </c>
      <c r="E225" s="27" t="s">
        <v>4414</v>
      </c>
    </row>
    <row r="226" spans="1:5">
      <c r="A226">
        <v>225</v>
      </c>
      <c r="B226" s="27" t="s">
        <v>2022</v>
      </c>
      <c r="C226" t="s">
        <v>1272</v>
      </c>
      <c r="D226" s="27" t="s">
        <v>14797</v>
      </c>
      <c r="E226" s="27" t="s">
        <v>14798</v>
      </c>
    </row>
    <row r="227" spans="1:5">
      <c r="A227">
        <v>226</v>
      </c>
      <c r="B227" s="27" t="s">
        <v>14280</v>
      </c>
      <c r="C227" t="s">
        <v>1279</v>
      </c>
      <c r="D227" s="27" t="s">
        <v>14799</v>
      </c>
      <c r="E227" s="27" t="s">
        <v>14800</v>
      </c>
    </row>
    <row r="228" spans="1:5">
      <c r="A228">
        <v>227</v>
      </c>
      <c r="B228" s="27" t="s">
        <v>14281</v>
      </c>
      <c r="C228" t="s">
        <v>1276</v>
      </c>
      <c r="D228" s="27" t="s">
        <v>14801</v>
      </c>
      <c r="E228" s="27" t="s">
        <v>14802</v>
      </c>
    </row>
    <row r="229" spans="1:5">
      <c r="A229">
        <v>228</v>
      </c>
      <c r="B229" s="27" t="s">
        <v>14282</v>
      </c>
      <c r="C229" t="s">
        <v>954</v>
      </c>
      <c r="D229" s="27" t="s">
        <v>14803</v>
      </c>
      <c r="E229" s="27" t="s">
        <v>14804</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8219</v>
      </c>
      <c r="C232" t="s">
        <v>1272</v>
      </c>
      <c r="D232" s="27" t="s">
        <v>8515</v>
      </c>
      <c r="E232" s="27" t="s">
        <v>8516</v>
      </c>
    </row>
    <row r="233" spans="1:5">
      <c r="A233">
        <v>232</v>
      </c>
      <c r="B233" s="27" t="s">
        <v>202</v>
      </c>
      <c r="C233" t="s">
        <v>963</v>
      </c>
      <c r="D233" s="27" t="s">
        <v>620</v>
      </c>
      <c r="E233" s="27" t="s">
        <v>621</v>
      </c>
    </row>
    <row r="234" spans="1:5">
      <c r="A234">
        <v>233</v>
      </c>
      <c r="B234" s="27" t="s">
        <v>12775</v>
      </c>
      <c r="C234" t="s">
        <v>965</v>
      </c>
      <c r="D234" s="27" t="s">
        <v>13183</v>
      </c>
      <c r="E234" s="27" t="s">
        <v>13184</v>
      </c>
    </row>
    <row r="235" spans="1:5">
      <c r="A235">
        <v>234</v>
      </c>
      <c r="B235" s="27" t="s">
        <v>1005</v>
      </c>
      <c r="C235" t="s">
        <v>1263</v>
      </c>
      <c r="D235" s="27" t="s">
        <v>1032</v>
      </c>
      <c r="E235" s="27" t="s">
        <v>1033</v>
      </c>
    </row>
    <row r="236" spans="1:5">
      <c r="A236">
        <v>235</v>
      </c>
      <c r="B236" s="27" t="s">
        <v>2025</v>
      </c>
      <c r="C236" t="s">
        <v>1263</v>
      </c>
      <c r="D236" s="27" t="s">
        <v>14805</v>
      </c>
      <c r="E236" s="27" t="s">
        <v>14806</v>
      </c>
    </row>
    <row r="237" spans="1:5">
      <c r="A237">
        <v>236</v>
      </c>
      <c r="B237" s="27" t="s">
        <v>1787</v>
      </c>
      <c r="C237" t="s">
        <v>163</v>
      </c>
      <c r="D237" s="27" t="s">
        <v>841</v>
      </c>
      <c r="E237" s="27" t="s">
        <v>842</v>
      </c>
    </row>
    <row r="238" spans="1:5">
      <c r="A238">
        <v>237</v>
      </c>
      <c r="B238" s="27" t="s">
        <v>14283</v>
      </c>
      <c r="C238" t="s">
        <v>968</v>
      </c>
      <c r="D238" s="27" t="s">
        <v>14774</v>
      </c>
      <c r="E238" s="27" t="s">
        <v>14807</v>
      </c>
    </row>
    <row r="239" spans="1:5">
      <c r="A239">
        <v>238</v>
      </c>
      <c r="B239" s="27" t="s">
        <v>14284</v>
      </c>
      <c r="C239" t="s">
        <v>1279</v>
      </c>
      <c r="D239" s="27" t="s">
        <v>14808</v>
      </c>
      <c r="E239" s="27" t="s">
        <v>14809</v>
      </c>
    </row>
    <row r="240" spans="1:5">
      <c r="A240">
        <v>239</v>
      </c>
      <c r="B240" s="27" t="s">
        <v>14285</v>
      </c>
      <c r="C240" t="s">
        <v>965</v>
      </c>
      <c r="D240" s="27" t="s">
        <v>14810</v>
      </c>
      <c r="E240" s="27" t="s">
        <v>14731</v>
      </c>
    </row>
    <row r="241" spans="1:5">
      <c r="A241">
        <v>240</v>
      </c>
      <c r="B241" s="27" t="s">
        <v>203</v>
      </c>
      <c r="C241" t="s">
        <v>965</v>
      </c>
      <c r="D241" s="27" t="s">
        <v>622</v>
      </c>
      <c r="E241" s="27" t="s">
        <v>623</v>
      </c>
    </row>
    <row r="242" spans="1:5">
      <c r="A242">
        <v>241</v>
      </c>
      <c r="B242" s="27" t="s">
        <v>14286</v>
      </c>
      <c r="C242" t="s">
        <v>1279</v>
      </c>
      <c r="D242" s="27" t="s">
        <v>14811</v>
      </c>
      <c r="E242" s="27" t="s">
        <v>14777</v>
      </c>
    </row>
    <row r="243" spans="1:5">
      <c r="A243">
        <v>242</v>
      </c>
      <c r="B243" s="27" t="s">
        <v>8224</v>
      </c>
      <c r="C243" t="s">
        <v>954</v>
      </c>
      <c r="D243" s="27" t="s">
        <v>8517</v>
      </c>
      <c r="E243" s="27" t="s">
        <v>8518</v>
      </c>
    </row>
    <row r="244" spans="1:5">
      <c r="A244">
        <v>243</v>
      </c>
      <c r="B244" s="27" t="s">
        <v>14287</v>
      </c>
      <c r="C244" t="s">
        <v>974</v>
      </c>
      <c r="D244" s="27" t="s">
        <v>14812</v>
      </c>
      <c r="E244" s="27" t="s">
        <v>14813</v>
      </c>
    </row>
    <row r="245" spans="1:5">
      <c r="A245">
        <v>244</v>
      </c>
      <c r="B245" s="27" t="s">
        <v>14288</v>
      </c>
      <c r="C245" t="s">
        <v>1275</v>
      </c>
      <c r="D245" s="27" t="s">
        <v>14814</v>
      </c>
      <c r="E245" s="27" t="s">
        <v>14815</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14816</v>
      </c>
      <c r="E249" s="27" t="s">
        <v>14817</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14289</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14290</v>
      </c>
      <c r="C259" t="s">
        <v>968</v>
      </c>
      <c r="D259" s="27" t="s">
        <v>14818</v>
      </c>
      <c r="E259" s="27" t="s">
        <v>14763</v>
      </c>
    </row>
    <row r="260" spans="1:5">
      <c r="A260">
        <v>259</v>
      </c>
      <c r="B260" s="27" t="s">
        <v>14291</v>
      </c>
      <c r="C260" t="s">
        <v>1272</v>
      </c>
      <c r="D260" s="27" t="s">
        <v>14819</v>
      </c>
      <c r="E260" s="27" t="s">
        <v>14820</v>
      </c>
    </row>
    <row r="261" spans="1:5">
      <c r="A261">
        <v>260</v>
      </c>
      <c r="B261" s="27" t="s">
        <v>2527</v>
      </c>
      <c r="C261" t="s">
        <v>1279</v>
      </c>
      <c r="D261" s="27" t="s">
        <v>2551</v>
      </c>
      <c r="E261" s="27" t="s">
        <v>2552</v>
      </c>
    </row>
    <row r="262" spans="1:5">
      <c r="A262">
        <v>261</v>
      </c>
      <c r="B262" s="27" t="s">
        <v>12787</v>
      </c>
      <c r="C262" t="s">
        <v>1276</v>
      </c>
      <c r="D262" s="27" t="s">
        <v>13185</v>
      </c>
      <c r="E262" s="27" t="s">
        <v>13186</v>
      </c>
    </row>
    <row r="263" spans="1:5">
      <c r="A263">
        <v>262</v>
      </c>
      <c r="B263" s="27" t="s">
        <v>8231</v>
      </c>
      <c r="C263" t="s">
        <v>1279</v>
      </c>
      <c r="D263" s="27" t="s">
        <v>8521</v>
      </c>
      <c r="E263" s="27" t="s">
        <v>8522</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9563</v>
      </c>
      <c r="C266" t="s">
        <v>954</v>
      </c>
      <c r="D266" s="27" t="s">
        <v>9574</v>
      </c>
      <c r="E266" s="27" t="s">
        <v>9575</v>
      </c>
    </row>
    <row r="267" spans="1:5">
      <c r="A267">
        <v>266</v>
      </c>
      <c r="B267" s="27" t="s">
        <v>8236</v>
      </c>
      <c r="C267" t="s">
        <v>965</v>
      </c>
      <c r="D267" s="27" t="s">
        <v>8523</v>
      </c>
      <c r="E267" s="27" t="s">
        <v>8524</v>
      </c>
    </row>
    <row r="268" spans="1:5">
      <c r="A268">
        <v>267</v>
      </c>
      <c r="B268" s="27" t="s">
        <v>14292</v>
      </c>
      <c r="C268" t="s">
        <v>1276</v>
      </c>
      <c r="D268" s="27" t="s">
        <v>14821</v>
      </c>
      <c r="E268" s="27" t="s">
        <v>14822</v>
      </c>
    </row>
    <row r="269" spans="1:5">
      <c r="A269">
        <v>268</v>
      </c>
      <c r="B269" s="27" t="s">
        <v>8239</v>
      </c>
      <c r="C269" t="s">
        <v>1272</v>
      </c>
      <c r="D269" s="27" t="s">
        <v>8525</v>
      </c>
      <c r="E269" s="27" t="s">
        <v>8526</v>
      </c>
    </row>
    <row r="270" spans="1:5">
      <c r="A270">
        <v>269</v>
      </c>
      <c r="B270" s="27" t="s">
        <v>2533</v>
      </c>
      <c r="C270" t="s">
        <v>1272</v>
      </c>
      <c r="D270" s="27" t="s">
        <v>2555</v>
      </c>
      <c r="E270" s="27" t="s">
        <v>2556</v>
      </c>
    </row>
    <row r="271" spans="1:5">
      <c r="A271">
        <v>270</v>
      </c>
      <c r="B271" s="27" t="s">
        <v>14293</v>
      </c>
      <c r="C271" t="s">
        <v>965</v>
      </c>
      <c r="D271" s="27" t="s">
        <v>14823</v>
      </c>
      <c r="E271" s="27" t="s">
        <v>14824</v>
      </c>
    </row>
    <row r="272" spans="1:5">
      <c r="A272">
        <v>271</v>
      </c>
      <c r="B272" s="27" t="s">
        <v>2536</v>
      </c>
      <c r="C272" t="s">
        <v>974</v>
      </c>
      <c r="D272" s="27" t="s">
        <v>2557</v>
      </c>
      <c r="E272" s="27" t="s">
        <v>2558</v>
      </c>
    </row>
    <row r="273" spans="1:5">
      <c r="A273">
        <v>272</v>
      </c>
      <c r="B273" s="27" t="s">
        <v>2031</v>
      </c>
      <c r="C273" t="s">
        <v>1313</v>
      </c>
      <c r="D273" s="27" t="s">
        <v>14803</v>
      </c>
      <c r="E273" s="27" t="s">
        <v>14825</v>
      </c>
    </row>
    <row r="274" spans="1:5">
      <c r="A274">
        <v>273</v>
      </c>
      <c r="B274" s="27" t="s">
        <v>2035</v>
      </c>
      <c r="C274" t="s">
        <v>965</v>
      </c>
      <c r="D274" s="27" t="s">
        <v>14826</v>
      </c>
      <c r="E274" s="27" t="s">
        <v>14827</v>
      </c>
    </row>
    <row r="275" spans="1:5">
      <c r="A275">
        <v>274</v>
      </c>
      <c r="B275" s="27" t="s">
        <v>14294</v>
      </c>
      <c r="C275" t="s">
        <v>965</v>
      </c>
      <c r="D275" s="27" t="s">
        <v>14828</v>
      </c>
      <c r="E275" s="27" t="s">
        <v>14829</v>
      </c>
    </row>
    <row r="276" spans="1:5">
      <c r="A276">
        <v>275</v>
      </c>
      <c r="B276" s="27" t="s">
        <v>14295</v>
      </c>
      <c r="C276" t="s">
        <v>1272</v>
      </c>
      <c r="D276" s="27" t="s">
        <v>14830</v>
      </c>
      <c r="E276" s="27" t="s">
        <v>14831</v>
      </c>
    </row>
    <row r="277" spans="1:5">
      <c r="A277">
        <v>276</v>
      </c>
      <c r="B277" s="27" t="s">
        <v>8306</v>
      </c>
      <c r="C277" t="s">
        <v>1272</v>
      </c>
      <c r="D277" s="27" t="s">
        <v>8527</v>
      </c>
      <c r="E277" s="27" t="s">
        <v>8528</v>
      </c>
    </row>
    <row r="278" spans="1:5">
      <c r="A278">
        <v>277</v>
      </c>
      <c r="B278" s="27" t="s">
        <v>2604</v>
      </c>
      <c r="C278" t="s">
        <v>965</v>
      </c>
      <c r="D278" s="27" t="s">
        <v>2640</v>
      </c>
      <c r="E278" s="27" t="s">
        <v>2641</v>
      </c>
    </row>
    <row r="279" spans="1:5">
      <c r="A279">
        <v>278</v>
      </c>
      <c r="B279" s="27" t="s">
        <v>7787</v>
      </c>
      <c r="C279" t="s">
        <v>163</v>
      </c>
      <c r="D279" s="27" t="s">
        <v>8529</v>
      </c>
      <c r="E279" s="27" t="s">
        <v>8530</v>
      </c>
    </row>
    <row r="280" spans="1:5">
      <c r="A280">
        <v>279</v>
      </c>
      <c r="B280" s="27" t="s">
        <v>14296</v>
      </c>
      <c r="C280" t="s">
        <v>1275</v>
      </c>
      <c r="D280" s="27" t="s">
        <v>14832</v>
      </c>
      <c r="E280" s="27" t="s">
        <v>14733</v>
      </c>
    </row>
    <row r="281" spans="1:5">
      <c r="A281">
        <v>280</v>
      </c>
      <c r="B281" s="27" t="s">
        <v>14297</v>
      </c>
      <c r="C281" t="s">
        <v>954</v>
      </c>
      <c r="D281" s="27" t="s">
        <v>14803</v>
      </c>
      <c r="E281" s="27" t="s">
        <v>14813</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8243</v>
      </c>
      <c r="C284" t="s">
        <v>965</v>
      </c>
      <c r="D284" s="27" t="s">
        <v>8531</v>
      </c>
      <c r="E284" s="27" t="s">
        <v>8532</v>
      </c>
    </row>
    <row r="285" spans="1:5">
      <c r="A285">
        <v>284</v>
      </c>
      <c r="B285" s="27" t="s">
        <v>14298</v>
      </c>
      <c r="C285" t="s">
        <v>954</v>
      </c>
      <c r="D285" s="27" t="s">
        <v>14833</v>
      </c>
      <c r="E285" s="27" t="s">
        <v>14804</v>
      </c>
    </row>
    <row r="286" spans="1:5">
      <c r="A286">
        <v>285</v>
      </c>
      <c r="B286" s="27" t="s">
        <v>14299</v>
      </c>
      <c r="C286" t="s">
        <v>974</v>
      </c>
      <c r="D286" s="27" t="s">
        <v>14834</v>
      </c>
      <c r="E286" s="27" t="s">
        <v>14835</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12502</v>
      </c>
      <c r="E291" s="27" t="s">
        <v>12503</v>
      </c>
    </row>
    <row r="292" spans="1:5">
      <c r="A292">
        <v>291</v>
      </c>
      <c r="B292" s="27" t="s">
        <v>8311</v>
      </c>
      <c r="C292" t="s">
        <v>1276</v>
      </c>
      <c r="D292" s="27" t="s">
        <v>8533</v>
      </c>
      <c r="E292" s="27" t="s">
        <v>8534</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7875</v>
      </c>
      <c r="C295" t="s">
        <v>1279</v>
      </c>
      <c r="D295" s="27" t="s">
        <v>8535</v>
      </c>
      <c r="E295" s="27" t="s">
        <v>8536</v>
      </c>
    </row>
    <row r="296" spans="1:5">
      <c r="A296">
        <v>295</v>
      </c>
      <c r="B296" s="27" t="s">
        <v>14300</v>
      </c>
      <c r="C296" t="s">
        <v>1279</v>
      </c>
      <c r="D296" s="27">
        <v>0</v>
      </c>
      <c r="E296" s="27">
        <v>0</v>
      </c>
    </row>
    <row r="297" spans="1:5">
      <c r="A297">
        <v>296</v>
      </c>
      <c r="B297" s="27" t="s">
        <v>14301</v>
      </c>
      <c r="C297" t="s">
        <v>963</v>
      </c>
      <c r="D297" s="27" t="s">
        <v>14836</v>
      </c>
      <c r="E297" s="27" t="s">
        <v>14752</v>
      </c>
    </row>
    <row r="298" spans="1:5">
      <c r="A298">
        <v>297</v>
      </c>
      <c r="B298" s="27" t="s">
        <v>2887</v>
      </c>
      <c r="C298" t="s">
        <v>1275</v>
      </c>
      <c r="D298" s="27" t="s">
        <v>2896</v>
      </c>
      <c r="E298" s="27" t="s">
        <v>2897</v>
      </c>
    </row>
    <row r="299" spans="1:5">
      <c r="A299">
        <v>298</v>
      </c>
      <c r="B299" s="27" t="s">
        <v>14302</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8569</v>
      </c>
      <c r="C302" t="s">
        <v>1279</v>
      </c>
      <c r="D302" s="27" t="s">
        <v>8685</v>
      </c>
      <c r="E302" s="27" t="s">
        <v>8686</v>
      </c>
    </row>
    <row r="303" spans="1:5">
      <c r="A303">
        <v>302</v>
      </c>
      <c r="B303" s="27" t="s">
        <v>12705</v>
      </c>
      <c r="C303" t="s">
        <v>1276</v>
      </c>
      <c r="D303" s="27" t="s">
        <v>13187</v>
      </c>
      <c r="E303" s="27" t="s">
        <v>13188</v>
      </c>
    </row>
    <row r="304" spans="1:5">
      <c r="A304">
        <v>303</v>
      </c>
      <c r="B304" s="27" t="s">
        <v>1990</v>
      </c>
      <c r="C304" t="s">
        <v>1276</v>
      </c>
      <c r="D304" s="27" t="s">
        <v>14837</v>
      </c>
      <c r="E304" s="27" t="s">
        <v>14838</v>
      </c>
    </row>
    <row r="305" spans="1:5">
      <c r="A305">
        <v>304</v>
      </c>
      <c r="B305" s="27" t="s">
        <v>6351</v>
      </c>
      <c r="C305" t="s">
        <v>1279</v>
      </c>
      <c r="D305" s="27" t="s">
        <v>6555</v>
      </c>
      <c r="E305" s="27" t="s">
        <v>6556</v>
      </c>
    </row>
    <row r="306" spans="1:5">
      <c r="A306">
        <v>305</v>
      </c>
      <c r="B306" s="27" t="s">
        <v>208</v>
      </c>
      <c r="C306" t="s">
        <v>965</v>
      </c>
      <c r="D306" s="27" t="s">
        <v>632</v>
      </c>
      <c r="E306" s="27" t="s">
        <v>633</v>
      </c>
    </row>
    <row r="307" spans="1:5">
      <c r="A307">
        <v>306</v>
      </c>
      <c r="B307" s="27" t="s">
        <v>14303</v>
      </c>
      <c r="C307" t="s">
        <v>1272</v>
      </c>
      <c r="D307" s="27" t="s">
        <v>14839</v>
      </c>
      <c r="E307" s="27" t="s">
        <v>14840</v>
      </c>
    </row>
    <row r="308" spans="1:5">
      <c r="A308">
        <v>307</v>
      </c>
      <c r="B308" s="27" t="s">
        <v>2610</v>
      </c>
      <c r="C308" t="s">
        <v>1279</v>
      </c>
      <c r="D308" s="27" t="s">
        <v>2642</v>
      </c>
      <c r="E308" s="27" t="s">
        <v>2643</v>
      </c>
    </row>
    <row r="309" spans="1:5">
      <c r="A309">
        <v>308</v>
      </c>
      <c r="B309" s="27" t="s">
        <v>7290</v>
      </c>
      <c r="C309" t="s">
        <v>163</v>
      </c>
      <c r="D309" s="27" t="s">
        <v>7538</v>
      </c>
      <c r="E309" s="27" t="s">
        <v>7539</v>
      </c>
    </row>
    <row r="310" spans="1:5">
      <c r="A310">
        <v>309</v>
      </c>
      <c r="B310" s="27" t="s">
        <v>1833</v>
      </c>
      <c r="C310" t="s">
        <v>1279</v>
      </c>
      <c r="D310" s="27" t="s">
        <v>929</v>
      </c>
      <c r="E310" s="27" t="s">
        <v>930</v>
      </c>
    </row>
    <row r="311" spans="1:5">
      <c r="A311">
        <v>310</v>
      </c>
      <c r="B311" s="27" t="s">
        <v>8568</v>
      </c>
      <c r="C311" t="s">
        <v>1276</v>
      </c>
      <c r="D311" s="27" t="s">
        <v>8687</v>
      </c>
      <c r="E311" s="27" t="s">
        <v>8688</v>
      </c>
    </row>
    <row r="312" spans="1:5">
      <c r="A312">
        <v>311</v>
      </c>
      <c r="B312" s="27" t="s">
        <v>2039</v>
      </c>
      <c r="C312" t="s">
        <v>1313</v>
      </c>
      <c r="D312" s="27" t="s">
        <v>8537</v>
      </c>
      <c r="E312" s="27" t="s">
        <v>8538</v>
      </c>
    </row>
    <row r="313" spans="1:5">
      <c r="A313">
        <v>312</v>
      </c>
      <c r="B313" s="27" t="s">
        <v>3828</v>
      </c>
      <c r="C313" t="s">
        <v>954</v>
      </c>
      <c r="D313" s="27" t="s">
        <v>3904</v>
      </c>
      <c r="E313" s="27" t="s">
        <v>3905</v>
      </c>
    </row>
    <row r="314" spans="1:5">
      <c r="A314">
        <v>313</v>
      </c>
      <c r="B314" s="27" t="s">
        <v>6749</v>
      </c>
      <c r="C314" t="s">
        <v>1272</v>
      </c>
      <c r="D314" s="27" t="s">
        <v>7540</v>
      </c>
      <c r="E314" s="27" t="s">
        <v>7541</v>
      </c>
    </row>
    <row r="315" spans="1:5">
      <c r="A315">
        <v>314</v>
      </c>
      <c r="B315" s="27" t="s">
        <v>6325</v>
      </c>
      <c r="C315" t="s">
        <v>968</v>
      </c>
      <c r="D315" s="27" t="s">
        <v>6553</v>
      </c>
      <c r="E315" s="27" t="s">
        <v>6554</v>
      </c>
    </row>
    <row r="316" spans="1:5">
      <c r="A316">
        <v>315</v>
      </c>
      <c r="B316" s="27" t="s">
        <v>8567</v>
      </c>
      <c r="C316" t="s">
        <v>1276</v>
      </c>
      <c r="D316" s="27" t="s">
        <v>8689</v>
      </c>
      <c r="E316" s="27" t="s">
        <v>8690</v>
      </c>
    </row>
    <row r="317" spans="1:5">
      <c r="A317">
        <v>316</v>
      </c>
      <c r="B317" s="27" t="s">
        <v>14304</v>
      </c>
      <c r="C317" t="s">
        <v>1272</v>
      </c>
      <c r="D317" s="27" t="s">
        <v>14841</v>
      </c>
      <c r="E317" s="27" t="s">
        <v>14842</v>
      </c>
    </row>
    <row r="318" spans="1:5">
      <c r="A318">
        <v>317</v>
      </c>
      <c r="B318" s="27" t="s">
        <v>2041</v>
      </c>
      <c r="C318" t="s">
        <v>965</v>
      </c>
      <c r="D318" s="27" t="s">
        <v>14843</v>
      </c>
      <c r="E318" s="27" t="s">
        <v>14844</v>
      </c>
    </row>
    <row r="319" spans="1:5">
      <c r="A319">
        <v>318</v>
      </c>
      <c r="B319" s="27" t="s">
        <v>8566</v>
      </c>
      <c r="C319" t="s">
        <v>965</v>
      </c>
      <c r="D319" s="27" t="s">
        <v>8691</v>
      </c>
      <c r="E319" s="27" t="s">
        <v>8692</v>
      </c>
    </row>
    <row r="320" spans="1:5">
      <c r="A320">
        <v>319</v>
      </c>
      <c r="B320" s="27" t="s">
        <v>2614</v>
      </c>
      <c r="C320" t="s">
        <v>972</v>
      </c>
      <c r="D320" s="27" t="s">
        <v>2644</v>
      </c>
      <c r="E320" s="27" t="s">
        <v>2645</v>
      </c>
    </row>
    <row r="321" spans="1:5">
      <c r="A321">
        <v>320</v>
      </c>
      <c r="B321" s="27" t="s">
        <v>14305</v>
      </c>
      <c r="C321" t="s">
        <v>1272</v>
      </c>
      <c r="D321" s="27" t="s">
        <v>14841</v>
      </c>
      <c r="E321" s="27" t="s">
        <v>14845</v>
      </c>
    </row>
    <row r="322" spans="1:5">
      <c r="A322">
        <v>321</v>
      </c>
      <c r="B322" s="27" t="s">
        <v>1934</v>
      </c>
      <c r="C322" t="s">
        <v>965</v>
      </c>
      <c r="D322" s="27" t="s">
        <v>14846</v>
      </c>
      <c r="E322" s="27" t="s">
        <v>14847</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14848</v>
      </c>
      <c r="E329" s="27" t="s">
        <v>14849</v>
      </c>
    </row>
    <row r="330" spans="1:5">
      <c r="A330">
        <v>329</v>
      </c>
      <c r="B330" s="27" t="s">
        <v>3269</v>
      </c>
      <c r="C330" t="s">
        <v>1276</v>
      </c>
      <c r="D330" s="27" t="s">
        <v>1036</v>
      </c>
      <c r="E330" s="27" t="s">
        <v>1037</v>
      </c>
    </row>
    <row r="331" spans="1:5">
      <c r="A331">
        <v>330</v>
      </c>
      <c r="B331" s="27" t="s">
        <v>14306</v>
      </c>
      <c r="C331" t="s">
        <v>1276</v>
      </c>
      <c r="D331" s="27" t="s">
        <v>14850</v>
      </c>
      <c r="E331" s="27" t="s">
        <v>14851</v>
      </c>
    </row>
    <row r="332" spans="1:5">
      <c r="A332">
        <v>331</v>
      </c>
      <c r="B332" s="27" t="s">
        <v>13422</v>
      </c>
      <c r="C332" t="s">
        <v>1272</v>
      </c>
      <c r="D332" s="27" t="s">
        <v>14037</v>
      </c>
      <c r="E332" s="27" t="s">
        <v>14038</v>
      </c>
    </row>
    <row r="333" spans="1:5">
      <c r="A333">
        <v>332</v>
      </c>
      <c r="B333" s="27" t="s">
        <v>12668</v>
      </c>
      <c r="C333" t="s">
        <v>954</v>
      </c>
      <c r="D333" s="27" t="s">
        <v>13189</v>
      </c>
      <c r="E333" s="27" t="s">
        <v>13190</v>
      </c>
    </row>
    <row r="334" spans="1:5">
      <c r="A334">
        <v>333</v>
      </c>
      <c r="B334" s="27" t="s">
        <v>14307</v>
      </c>
      <c r="C334" t="s">
        <v>1272</v>
      </c>
      <c r="D334" s="27" t="s">
        <v>14852</v>
      </c>
      <c r="E334" s="27" t="s">
        <v>14853</v>
      </c>
    </row>
    <row r="335" spans="1:5">
      <c r="A335">
        <v>334</v>
      </c>
      <c r="B335" s="27" t="s">
        <v>2626</v>
      </c>
      <c r="C335" t="s">
        <v>1263</v>
      </c>
      <c r="D335" s="27" t="s">
        <v>2650</v>
      </c>
      <c r="E335" s="27" t="s">
        <v>2651</v>
      </c>
    </row>
    <row r="336" spans="1:5">
      <c r="A336">
        <v>335</v>
      </c>
      <c r="B336" s="27" t="s">
        <v>8565</v>
      </c>
      <c r="C336" t="s">
        <v>1276</v>
      </c>
      <c r="D336" s="27" t="s">
        <v>8693</v>
      </c>
      <c r="E336" s="27" t="s">
        <v>8694</v>
      </c>
    </row>
    <row r="337" spans="1:5">
      <c r="A337">
        <v>336</v>
      </c>
      <c r="B337" s="27" t="s">
        <v>14308</v>
      </c>
      <c r="C337" t="s">
        <v>954</v>
      </c>
      <c r="D337" s="27" t="s">
        <v>14854</v>
      </c>
      <c r="E337" s="27" t="s">
        <v>14855</v>
      </c>
    </row>
    <row r="338" spans="1:5">
      <c r="A338">
        <v>337</v>
      </c>
      <c r="B338" s="27" t="s">
        <v>212</v>
      </c>
      <c r="C338" t="s">
        <v>974</v>
      </c>
      <c r="D338" s="27" t="s">
        <v>638</v>
      </c>
      <c r="E338" s="27" t="s">
        <v>639</v>
      </c>
    </row>
    <row r="339" spans="1:5">
      <c r="A339">
        <v>338</v>
      </c>
      <c r="B339" s="27" t="s">
        <v>14309</v>
      </c>
      <c r="C339" t="s">
        <v>974</v>
      </c>
      <c r="D339" s="27" t="s">
        <v>14738</v>
      </c>
      <c r="E339" s="27" t="s">
        <v>14856</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14310</v>
      </c>
      <c r="C342" t="s">
        <v>1279</v>
      </c>
      <c r="D342" s="27">
        <v>0</v>
      </c>
      <c r="E342" s="27">
        <v>0</v>
      </c>
    </row>
    <row r="343" spans="1:5">
      <c r="A343">
        <v>342</v>
      </c>
      <c r="B343" s="27" t="s">
        <v>14311</v>
      </c>
      <c r="C343" t="s">
        <v>1272</v>
      </c>
      <c r="D343" s="27" t="s">
        <v>14857</v>
      </c>
      <c r="E343" s="27" t="s">
        <v>14831</v>
      </c>
    </row>
    <row r="344" spans="1:5">
      <c r="A344">
        <v>343</v>
      </c>
      <c r="B344" s="27" t="s">
        <v>1937</v>
      </c>
      <c r="C344" t="s">
        <v>1276</v>
      </c>
      <c r="D344" s="27" t="s">
        <v>14858</v>
      </c>
      <c r="E344" s="27" t="s">
        <v>14827</v>
      </c>
    </row>
    <row r="345" spans="1:5">
      <c r="A345">
        <v>344</v>
      </c>
      <c r="B345" s="27" t="s">
        <v>8388</v>
      </c>
      <c r="C345" t="s">
        <v>1313</v>
      </c>
      <c r="D345" s="27" t="s">
        <v>8539</v>
      </c>
      <c r="E345" s="27" t="s">
        <v>8540</v>
      </c>
    </row>
    <row r="346" spans="1:5">
      <c r="A346">
        <v>345</v>
      </c>
      <c r="B346" s="27" t="s">
        <v>8564</v>
      </c>
      <c r="C346" t="s">
        <v>1272</v>
      </c>
      <c r="D346" s="27" t="s">
        <v>8695</v>
      </c>
      <c r="E346" s="27" t="s">
        <v>8696</v>
      </c>
    </row>
    <row r="347" spans="1:5">
      <c r="A347">
        <v>346</v>
      </c>
      <c r="B347" s="27" t="s">
        <v>14312</v>
      </c>
      <c r="C347" t="s">
        <v>1279</v>
      </c>
      <c r="D347" s="27" t="s">
        <v>14722</v>
      </c>
      <c r="E347" s="27" t="s">
        <v>14859</v>
      </c>
    </row>
    <row r="348" spans="1:5">
      <c r="A348">
        <v>347</v>
      </c>
      <c r="B348" s="27" t="s">
        <v>14313</v>
      </c>
      <c r="C348" t="s">
        <v>954</v>
      </c>
      <c r="D348" s="27" t="s">
        <v>14860</v>
      </c>
      <c r="E348" s="27" t="s">
        <v>14861</v>
      </c>
    </row>
    <row r="349" spans="1:5">
      <c r="A349">
        <v>348</v>
      </c>
      <c r="B349" s="27" t="s">
        <v>213</v>
      </c>
      <c r="C349" t="s">
        <v>954</v>
      </c>
      <c r="D349" s="27" t="s">
        <v>640</v>
      </c>
      <c r="E349" s="27" t="s">
        <v>641</v>
      </c>
    </row>
    <row r="350" spans="1:5">
      <c r="A350">
        <v>349</v>
      </c>
      <c r="B350" s="27" t="s">
        <v>14314</v>
      </c>
      <c r="C350" t="s">
        <v>1279</v>
      </c>
      <c r="D350" s="27" t="s">
        <v>14862</v>
      </c>
      <c r="E350" s="27" t="s">
        <v>14863</v>
      </c>
    </row>
    <row r="351" spans="1:5">
      <c r="A351">
        <v>350</v>
      </c>
      <c r="B351" s="27" t="s">
        <v>8394</v>
      </c>
      <c r="C351" t="s">
        <v>968</v>
      </c>
      <c r="D351" s="27" t="s">
        <v>8541</v>
      </c>
      <c r="E351" s="27" t="s">
        <v>8542</v>
      </c>
    </row>
    <row r="352" spans="1:5">
      <c r="A352">
        <v>351</v>
      </c>
      <c r="B352" s="27" t="s">
        <v>14315</v>
      </c>
      <c r="C352" t="s">
        <v>1279</v>
      </c>
      <c r="D352" s="27" t="s">
        <v>14848</v>
      </c>
      <c r="E352" s="27" t="s">
        <v>14757</v>
      </c>
    </row>
    <row r="353" spans="1:5">
      <c r="A353">
        <v>352</v>
      </c>
      <c r="B353" s="27" t="s">
        <v>14316</v>
      </c>
      <c r="C353" t="s">
        <v>1313</v>
      </c>
      <c r="D353" s="27" t="s">
        <v>14864</v>
      </c>
      <c r="E353" s="27" t="s">
        <v>14865</v>
      </c>
    </row>
    <row r="354" spans="1:5">
      <c r="A354">
        <v>353</v>
      </c>
      <c r="B354" s="27" t="s">
        <v>14317</v>
      </c>
      <c r="C354" t="s">
        <v>1272</v>
      </c>
      <c r="D354" s="27" t="s">
        <v>14866</v>
      </c>
      <c r="E354" s="27" t="s">
        <v>14867</v>
      </c>
    </row>
    <row r="355" spans="1:5">
      <c r="A355">
        <v>354</v>
      </c>
      <c r="B355" s="27" t="s">
        <v>8400</v>
      </c>
      <c r="C355" t="s">
        <v>1313</v>
      </c>
      <c r="D355" s="27" t="s">
        <v>8543</v>
      </c>
      <c r="E355" s="27" t="s">
        <v>8544</v>
      </c>
    </row>
    <row r="356" spans="1:5">
      <c r="A356">
        <v>355</v>
      </c>
      <c r="B356" s="27" t="s">
        <v>1790</v>
      </c>
      <c r="C356" t="s">
        <v>954</v>
      </c>
      <c r="D356" s="27" t="s">
        <v>843</v>
      </c>
      <c r="E356" s="27" t="s">
        <v>844</v>
      </c>
    </row>
    <row r="357" spans="1:5">
      <c r="A357">
        <v>356</v>
      </c>
      <c r="B357" s="27" t="s">
        <v>14318</v>
      </c>
      <c r="C357" t="s">
        <v>1279</v>
      </c>
      <c r="D357" s="27" t="s">
        <v>14868</v>
      </c>
      <c r="E357" s="27" t="s">
        <v>14869</v>
      </c>
    </row>
    <row r="358" spans="1:5">
      <c r="A358">
        <v>357</v>
      </c>
      <c r="B358" s="27" t="s">
        <v>1044</v>
      </c>
      <c r="C358" t="s">
        <v>954</v>
      </c>
      <c r="D358" s="27" t="s">
        <v>931</v>
      </c>
      <c r="E358" s="27" t="s">
        <v>932</v>
      </c>
    </row>
    <row r="359" spans="1:5">
      <c r="A359">
        <v>358</v>
      </c>
      <c r="B359" s="27" t="s">
        <v>8563</v>
      </c>
      <c r="C359" t="s">
        <v>1276</v>
      </c>
      <c r="D359" s="27" t="s">
        <v>8697</v>
      </c>
      <c r="E359" s="27" t="s">
        <v>8698</v>
      </c>
    </row>
    <row r="360" spans="1:5">
      <c r="A360">
        <v>359</v>
      </c>
      <c r="B360" s="27" t="s">
        <v>14319</v>
      </c>
      <c r="C360" t="s">
        <v>1276</v>
      </c>
      <c r="D360" s="27" t="s">
        <v>14870</v>
      </c>
      <c r="E360" s="27" t="s">
        <v>14871</v>
      </c>
    </row>
    <row r="361" spans="1:5">
      <c r="A361">
        <v>360</v>
      </c>
      <c r="B361" s="27" t="s">
        <v>2675</v>
      </c>
      <c r="C361" t="s">
        <v>974</v>
      </c>
      <c r="D361" s="27" t="s">
        <v>2685</v>
      </c>
      <c r="E361" s="27" t="s">
        <v>2686</v>
      </c>
    </row>
    <row r="362" spans="1:5">
      <c r="A362">
        <v>361</v>
      </c>
      <c r="B362" s="27" t="s">
        <v>14320</v>
      </c>
      <c r="C362" t="s">
        <v>1275</v>
      </c>
      <c r="D362" s="27" t="s">
        <v>14872</v>
      </c>
      <c r="E362" s="27" t="s">
        <v>14873</v>
      </c>
    </row>
    <row r="363" spans="1:5">
      <c r="A363">
        <v>362</v>
      </c>
      <c r="B363" s="27" t="s">
        <v>14321</v>
      </c>
      <c r="C363" t="s">
        <v>1272</v>
      </c>
      <c r="D363" s="27" t="s">
        <v>14874</v>
      </c>
      <c r="E363" s="27" t="s">
        <v>14875</v>
      </c>
    </row>
    <row r="364" spans="1:5">
      <c r="A364">
        <v>363</v>
      </c>
      <c r="B364" s="27" t="s">
        <v>14322</v>
      </c>
      <c r="C364" t="s">
        <v>163</v>
      </c>
      <c r="D364" s="27" t="s">
        <v>14876</v>
      </c>
      <c r="E364" s="27" t="s">
        <v>14792</v>
      </c>
    </row>
    <row r="365" spans="1:5">
      <c r="A365">
        <v>364</v>
      </c>
      <c r="B365" s="27" t="s">
        <v>6815</v>
      </c>
      <c r="C365" t="s">
        <v>965</v>
      </c>
      <c r="D365" s="27" t="s">
        <v>7542</v>
      </c>
      <c r="E365" s="27" t="s">
        <v>7543</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14323</v>
      </c>
      <c r="C369" t="s">
        <v>1272</v>
      </c>
      <c r="D369" s="27" t="s">
        <v>14877</v>
      </c>
      <c r="E369" s="27" t="s">
        <v>14737</v>
      </c>
    </row>
    <row r="370" spans="1:5">
      <c r="A370">
        <v>369</v>
      </c>
      <c r="B370" s="27" t="s">
        <v>8809</v>
      </c>
      <c r="C370" t="s">
        <v>1272</v>
      </c>
      <c r="D370" s="27" t="s">
        <v>8816</v>
      </c>
      <c r="E370" s="27" t="s">
        <v>8817</v>
      </c>
    </row>
    <row r="371" spans="1:5">
      <c r="A371">
        <v>370</v>
      </c>
      <c r="B371" s="27" t="s">
        <v>14324</v>
      </c>
      <c r="C371" t="s">
        <v>1279</v>
      </c>
      <c r="D371" s="27" t="s">
        <v>14776</v>
      </c>
      <c r="E371" s="27" t="s">
        <v>14721</v>
      </c>
    </row>
    <row r="372" spans="1:5">
      <c r="A372">
        <v>371</v>
      </c>
      <c r="B372" s="27" t="s">
        <v>2667</v>
      </c>
      <c r="C372" t="s">
        <v>1275</v>
      </c>
      <c r="D372" s="27" t="s">
        <v>2681</v>
      </c>
      <c r="E372" s="27" t="s">
        <v>2682</v>
      </c>
    </row>
    <row r="373" spans="1:5">
      <c r="A373">
        <v>372</v>
      </c>
      <c r="B373" s="27" t="s">
        <v>14325</v>
      </c>
      <c r="C373" t="s">
        <v>963</v>
      </c>
      <c r="D373" s="27" t="s">
        <v>14764</v>
      </c>
      <c r="E373" s="27" t="s">
        <v>14878</v>
      </c>
    </row>
    <row r="374" spans="1:5">
      <c r="A374">
        <v>373</v>
      </c>
      <c r="B374" s="27" t="s">
        <v>5144</v>
      </c>
      <c r="C374" t="s">
        <v>974</v>
      </c>
      <c r="D374" s="27" t="s">
        <v>5277</v>
      </c>
      <c r="E374" s="27" t="s">
        <v>5278</v>
      </c>
    </row>
    <row r="375" spans="1:5">
      <c r="A375">
        <v>374</v>
      </c>
      <c r="B375" s="27" t="s">
        <v>2043</v>
      </c>
      <c r="C375" t="s">
        <v>1272</v>
      </c>
      <c r="D375" s="27" t="s">
        <v>14879</v>
      </c>
      <c r="E375" s="27" t="s">
        <v>14880</v>
      </c>
    </row>
    <row r="376" spans="1:5">
      <c r="A376">
        <v>375</v>
      </c>
      <c r="B376" s="27" t="s">
        <v>1914</v>
      </c>
      <c r="C376" t="s">
        <v>974</v>
      </c>
      <c r="D376" s="27" t="s">
        <v>14738</v>
      </c>
      <c r="E376" s="27" t="s">
        <v>14804</v>
      </c>
    </row>
    <row r="377" spans="1:5">
      <c r="A377">
        <v>376</v>
      </c>
      <c r="B377" s="27" t="s">
        <v>14326</v>
      </c>
      <c r="C377" t="s">
        <v>1272</v>
      </c>
      <c r="D377" s="27" t="s">
        <v>14881</v>
      </c>
      <c r="E377" s="27" t="s">
        <v>14882</v>
      </c>
    </row>
    <row r="378" spans="1:5">
      <c r="A378">
        <v>377</v>
      </c>
      <c r="B378" s="27" t="s">
        <v>14327</v>
      </c>
      <c r="C378" t="s">
        <v>974</v>
      </c>
      <c r="D378" s="27" t="s">
        <v>14854</v>
      </c>
      <c r="E378" s="27" t="s">
        <v>14883</v>
      </c>
    </row>
    <row r="379" spans="1:5">
      <c r="A379">
        <v>378</v>
      </c>
      <c r="B379" s="27" t="s">
        <v>14328</v>
      </c>
      <c r="C379" t="s">
        <v>1263</v>
      </c>
      <c r="D379" s="27" t="s">
        <v>14884</v>
      </c>
      <c r="E379" s="27" t="s">
        <v>14885</v>
      </c>
    </row>
    <row r="380" spans="1:5">
      <c r="A380">
        <v>379</v>
      </c>
      <c r="B380" s="27" t="s">
        <v>14329</v>
      </c>
      <c r="C380" t="s">
        <v>1275</v>
      </c>
      <c r="D380" s="27" t="s">
        <v>14886</v>
      </c>
      <c r="E380" s="27" t="s">
        <v>14887</v>
      </c>
    </row>
    <row r="381" spans="1:5">
      <c r="A381">
        <v>380</v>
      </c>
      <c r="B381" s="27" t="s">
        <v>8805</v>
      </c>
      <c r="C381" t="s">
        <v>1279</v>
      </c>
      <c r="D381" s="27" t="s">
        <v>8818</v>
      </c>
      <c r="E381" s="27" t="s">
        <v>8819</v>
      </c>
    </row>
    <row r="382" spans="1:5">
      <c r="A382">
        <v>381</v>
      </c>
      <c r="B382" s="27" t="s">
        <v>3177</v>
      </c>
      <c r="C382" t="s">
        <v>1313</v>
      </c>
      <c r="D382" s="27" t="s">
        <v>3230</v>
      </c>
      <c r="E382" s="27" t="s">
        <v>3231</v>
      </c>
    </row>
    <row r="383" spans="1:5">
      <c r="A383">
        <v>382</v>
      </c>
      <c r="B383" s="27" t="s">
        <v>2050</v>
      </c>
      <c r="C383" t="s">
        <v>1272</v>
      </c>
      <c r="D383" s="27" t="s">
        <v>14888</v>
      </c>
      <c r="E383" s="27" t="s">
        <v>14737</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9508</v>
      </c>
      <c r="C386" t="s">
        <v>954</v>
      </c>
      <c r="D386" s="27" t="s">
        <v>9576</v>
      </c>
      <c r="E386" s="27" t="s">
        <v>9577</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8407</v>
      </c>
      <c r="C389" t="s">
        <v>1272</v>
      </c>
      <c r="D389" s="27" t="s">
        <v>8545</v>
      </c>
      <c r="E389" s="27" t="s">
        <v>8546</v>
      </c>
    </row>
    <row r="390" spans="1:5">
      <c r="A390">
        <v>389</v>
      </c>
      <c r="B390" s="27" t="s">
        <v>14330</v>
      </c>
      <c r="C390" t="s">
        <v>1279</v>
      </c>
      <c r="D390" s="27" t="s">
        <v>14889</v>
      </c>
      <c r="E390" s="27" t="s">
        <v>14890</v>
      </c>
    </row>
    <row r="391" spans="1:5">
      <c r="A391">
        <v>390</v>
      </c>
      <c r="B391" s="27" t="s">
        <v>14331</v>
      </c>
      <c r="C391" t="s">
        <v>1276</v>
      </c>
      <c r="D391" s="27" t="s">
        <v>14891</v>
      </c>
      <c r="E391" s="27" t="s">
        <v>14892</v>
      </c>
    </row>
    <row r="392" spans="1:5">
      <c r="A392">
        <v>391</v>
      </c>
      <c r="B392" s="27" t="s">
        <v>14332</v>
      </c>
      <c r="C392" t="s">
        <v>1279</v>
      </c>
      <c r="D392" s="27" t="s">
        <v>14893</v>
      </c>
      <c r="E392" s="27" t="s">
        <v>14894</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14333</v>
      </c>
      <c r="C396" t="s">
        <v>1263</v>
      </c>
      <c r="D396" s="27" t="s">
        <v>14736</v>
      </c>
      <c r="E396" s="27" t="s">
        <v>14895</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14334</v>
      </c>
      <c r="C403" t="s">
        <v>1275</v>
      </c>
      <c r="D403" s="27" t="s">
        <v>14896</v>
      </c>
      <c r="E403" s="27" t="s">
        <v>14897</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14335</v>
      </c>
      <c r="C407" t="s">
        <v>1276</v>
      </c>
      <c r="D407" s="27" t="s">
        <v>14898</v>
      </c>
      <c r="E407" s="27" t="s">
        <v>14851</v>
      </c>
    </row>
    <row r="408" spans="1:5">
      <c r="A408">
        <v>407</v>
      </c>
      <c r="B408" s="27" t="s">
        <v>14336</v>
      </c>
      <c r="C408" t="s">
        <v>1275</v>
      </c>
      <c r="D408" s="27" t="s">
        <v>14899</v>
      </c>
      <c r="E408" s="27" t="s">
        <v>14900</v>
      </c>
    </row>
    <row r="409" spans="1:5">
      <c r="A409">
        <v>408</v>
      </c>
      <c r="B409" s="27" t="s">
        <v>220</v>
      </c>
      <c r="C409" t="s">
        <v>163</v>
      </c>
      <c r="D409" s="27" t="s">
        <v>654</v>
      </c>
      <c r="E409" s="27" t="s">
        <v>655</v>
      </c>
    </row>
    <row r="410" spans="1:5">
      <c r="A410">
        <v>409</v>
      </c>
      <c r="B410" s="27" t="s">
        <v>8800</v>
      </c>
      <c r="C410" t="s">
        <v>1279</v>
      </c>
      <c r="D410" s="27" t="s">
        <v>8822</v>
      </c>
      <c r="E410" s="27" t="s">
        <v>8823</v>
      </c>
    </row>
    <row r="411" spans="1:5">
      <c r="A411">
        <v>410</v>
      </c>
      <c r="B411" s="27" t="s">
        <v>14337</v>
      </c>
      <c r="C411" t="s">
        <v>1276</v>
      </c>
      <c r="D411" s="27" t="s">
        <v>14901</v>
      </c>
      <c r="E411" s="27" t="s">
        <v>14902</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8795</v>
      </c>
      <c r="C414" t="s">
        <v>1276</v>
      </c>
      <c r="D414" s="27" t="s">
        <v>8820</v>
      </c>
      <c r="E414" s="27" t="s">
        <v>8821</v>
      </c>
    </row>
    <row r="415" spans="1:5">
      <c r="A415">
        <v>414</v>
      </c>
      <c r="B415" s="27" t="s">
        <v>1450</v>
      </c>
      <c r="C415" t="s">
        <v>1272</v>
      </c>
      <c r="D415" s="27" t="e">
        <v>#N/A</v>
      </c>
      <c r="E415" s="27" t="e">
        <v>#N/A</v>
      </c>
    </row>
    <row r="416" spans="1:5">
      <c r="A416">
        <v>415</v>
      </c>
      <c r="B416" s="27" t="s">
        <v>14338</v>
      </c>
      <c r="C416" t="s">
        <v>1276</v>
      </c>
      <c r="D416" s="27" t="s">
        <v>14903</v>
      </c>
      <c r="E416" s="27" t="s">
        <v>14904</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14339</v>
      </c>
      <c r="C419" t="s">
        <v>974</v>
      </c>
      <c r="D419" s="27" t="s">
        <v>14905</v>
      </c>
      <c r="E419" s="27" t="s">
        <v>14906</v>
      </c>
    </row>
    <row r="420" spans="1:5">
      <c r="A420">
        <v>419</v>
      </c>
      <c r="B420" s="27" t="s">
        <v>2053</v>
      </c>
      <c r="C420" t="s">
        <v>1276</v>
      </c>
      <c r="D420" s="27" t="s">
        <v>14907</v>
      </c>
      <c r="E420" s="27" t="s">
        <v>14883</v>
      </c>
    </row>
    <row r="421" spans="1:5">
      <c r="A421">
        <v>420</v>
      </c>
      <c r="B421" s="27" t="s">
        <v>1929</v>
      </c>
      <c r="C421" t="s">
        <v>1263</v>
      </c>
      <c r="D421" s="27" t="s">
        <v>1052</v>
      </c>
      <c r="E421" s="27" t="s">
        <v>1053</v>
      </c>
    </row>
    <row r="422" spans="1:5">
      <c r="A422">
        <v>421</v>
      </c>
      <c r="B422" s="27" t="s">
        <v>2055</v>
      </c>
      <c r="C422" t="s">
        <v>972</v>
      </c>
      <c r="D422" s="27" t="s">
        <v>8699</v>
      </c>
      <c r="E422" s="27" t="s">
        <v>8700</v>
      </c>
    </row>
    <row r="423" spans="1:5">
      <c r="A423">
        <v>422</v>
      </c>
      <c r="B423" s="27" t="s">
        <v>131</v>
      </c>
      <c r="C423" t="s">
        <v>972</v>
      </c>
      <c r="D423" s="27" t="s">
        <v>540</v>
      </c>
      <c r="E423" s="27" t="s">
        <v>541</v>
      </c>
    </row>
    <row r="424" spans="1:5">
      <c r="A424">
        <v>423</v>
      </c>
      <c r="B424" s="27" t="s">
        <v>9524</v>
      </c>
      <c r="C424" t="s">
        <v>954</v>
      </c>
      <c r="D424" s="27" t="s">
        <v>9578</v>
      </c>
      <c r="E424" s="27" t="s">
        <v>9579</v>
      </c>
    </row>
    <row r="425" spans="1:5">
      <c r="A425">
        <v>424</v>
      </c>
      <c r="B425" s="27" t="s">
        <v>14340</v>
      </c>
      <c r="C425" t="s">
        <v>968</v>
      </c>
      <c r="D425" s="27" t="s">
        <v>14908</v>
      </c>
      <c r="E425" s="27" t="s">
        <v>14909</v>
      </c>
    </row>
    <row r="426" spans="1:5">
      <c r="A426">
        <v>425</v>
      </c>
      <c r="B426" s="27" t="s">
        <v>8787</v>
      </c>
      <c r="C426" t="s">
        <v>1272</v>
      </c>
      <c r="D426" s="27" t="s">
        <v>8826</v>
      </c>
      <c r="E426" s="27" t="s">
        <v>8827</v>
      </c>
    </row>
    <row r="427" spans="1:5">
      <c r="A427">
        <v>426</v>
      </c>
      <c r="B427" s="27" t="s">
        <v>2047</v>
      </c>
      <c r="C427" t="s">
        <v>1263</v>
      </c>
      <c r="D427" s="27" t="s">
        <v>14745</v>
      </c>
      <c r="E427" s="27" t="s">
        <v>14786</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14341</v>
      </c>
      <c r="C434" t="s">
        <v>965</v>
      </c>
      <c r="D434" s="27" t="s">
        <v>14910</v>
      </c>
      <c r="E434" s="27" t="s">
        <v>14911</v>
      </c>
    </row>
    <row r="435" spans="1:5">
      <c r="A435">
        <v>434</v>
      </c>
      <c r="B435" s="27" t="s">
        <v>14342</v>
      </c>
      <c r="C435" t="s">
        <v>965</v>
      </c>
      <c r="D435" s="27" t="s">
        <v>14797</v>
      </c>
      <c r="E435" s="27" t="s">
        <v>14912</v>
      </c>
    </row>
    <row r="436" spans="1:5">
      <c r="A436">
        <v>435</v>
      </c>
      <c r="B436" s="27" t="s">
        <v>130</v>
      </c>
      <c r="C436" t="s">
        <v>963</v>
      </c>
      <c r="D436" s="27" t="s">
        <v>538</v>
      </c>
      <c r="E436" s="27" t="s">
        <v>539</v>
      </c>
    </row>
    <row r="437" spans="1:5">
      <c r="A437">
        <v>436</v>
      </c>
      <c r="B437" s="27" t="s">
        <v>14343</v>
      </c>
      <c r="C437" t="s">
        <v>1276</v>
      </c>
      <c r="D437" s="27" t="s">
        <v>14913</v>
      </c>
      <c r="E437" s="27" t="s">
        <v>14855</v>
      </c>
    </row>
    <row r="438" spans="1:5">
      <c r="A438">
        <v>437</v>
      </c>
      <c r="B438" s="27" t="s">
        <v>8570</v>
      </c>
      <c r="C438" t="s">
        <v>968</v>
      </c>
      <c r="D438" s="27" t="s">
        <v>8701</v>
      </c>
      <c r="E438" s="27" t="s">
        <v>8702</v>
      </c>
    </row>
    <row r="439" spans="1:5">
      <c r="A439">
        <v>438</v>
      </c>
      <c r="B439" s="27" t="s">
        <v>129</v>
      </c>
      <c r="C439" t="s">
        <v>1276</v>
      </c>
      <c r="D439" s="27" t="s">
        <v>536</v>
      </c>
      <c r="E439" s="27" t="s">
        <v>537</v>
      </c>
    </row>
    <row r="440" spans="1:5">
      <c r="A440">
        <v>439</v>
      </c>
      <c r="B440" s="27" t="s">
        <v>14344</v>
      </c>
      <c r="C440" t="s">
        <v>1272</v>
      </c>
      <c r="D440" s="27" t="s">
        <v>14914</v>
      </c>
      <c r="E440" s="27" t="s">
        <v>14915</v>
      </c>
    </row>
    <row r="441" spans="1:5">
      <c r="A441">
        <v>440</v>
      </c>
      <c r="B441" s="27" t="s">
        <v>2058</v>
      </c>
      <c r="C441" t="s">
        <v>974</v>
      </c>
      <c r="D441" s="27" t="s">
        <v>14916</v>
      </c>
      <c r="E441" s="27" t="s">
        <v>14917</v>
      </c>
    </row>
    <row r="442" spans="1:5">
      <c r="A442">
        <v>441</v>
      </c>
      <c r="B442" s="27" t="s">
        <v>2764</v>
      </c>
      <c r="C442" t="s">
        <v>1275</v>
      </c>
      <c r="D442" s="27" t="s">
        <v>2866</v>
      </c>
      <c r="E442" s="27" t="s">
        <v>2867</v>
      </c>
    </row>
    <row r="443" spans="1:5">
      <c r="A443">
        <v>442</v>
      </c>
      <c r="B443" s="27" t="s">
        <v>14345</v>
      </c>
      <c r="C443" t="s">
        <v>1272</v>
      </c>
      <c r="D443" s="27" t="s">
        <v>14918</v>
      </c>
      <c r="E443" s="27" t="s">
        <v>14919</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14346</v>
      </c>
      <c r="C446" t="s">
        <v>1276</v>
      </c>
      <c r="D446" s="27" t="s">
        <v>14918</v>
      </c>
      <c r="E446" s="27" t="s">
        <v>14920</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7281</v>
      </c>
      <c r="C449" t="s">
        <v>968</v>
      </c>
      <c r="D449" s="27" t="s">
        <v>7544</v>
      </c>
      <c r="E449" s="27" t="s">
        <v>7545</v>
      </c>
    </row>
    <row r="450" spans="1:5">
      <c r="A450">
        <v>449</v>
      </c>
      <c r="B450" s="27" t="s">
        <v>5142</v>
      </c>
      <c r="C450" t="s">
        <v>1279</v>
      </c>
      <c r="D450" s="27" t="s">
        <v>5273</v>
      </c>
      <c r="E450" s="27" t="s">
        <v>5274</v>
      </c>
    </row>
    <row r="451" spans="1:5">
      <c r="A451">
        <v>450</v>
      </c>
      <c r="B451" s="27" t="s">
        <v>14347</v>
      </c>
      <c r="C451" t="s">
        <v>965</v>
      </c>
      <c r="D451" s="27" t="s">
        <v>14768</v>
      </c>
      <c r="E451" s="27" t="s">
        <v>14731</v>
      </c>
    </row>
    <row r="452" spans="1:5">
      <c r="A452">
        <v>451</v>
      </c>
      <c r="B452" s="27" t="s">
        <v>128</v>
      </c>
      <c r="C452" t="s">
        <v>954</v>
      </c>
      <c r="D452" s="27" t="s">
        <v>534</v>
      </c>
      <c r="E452" s="27" t="s">
        <v>535</v>
      </c>
    </row>
    <row r="453" spans="1:5">
      <c r="A453">
        <v>452</v>
      </c>
      <c r="B453" s="27" t="s">
        <v>6960</v>
      </c>
      <c r="C453" t="s">
        <v>1272</v>
      </c>
      <c r="D453" s="27" t="s">
        <v>7546</v>
      </c>
      <c r="E453" s="27" t="s">
        <v>7547</v>
      </c>
    </row>
    <row r="454" spans="1:5">
      <c r="A454">
        <v>453</v>
      </c>
      <c r="B454" s="27" t="s">
        <v>14348</v>
      </c>
      <c r="C454" t="s">
        <v>954</v>
      </c>
      <c r="D454" s="27" t="s">
        <v>14921</v>
      </c>
      <c r="E454" s="27" t="s">
        <v>14922</v>
      </c>
    </row>
    <row r="455" spans="1:5">
      <c r="A455">
        <v>454</v>
      </c>
      <c r="B455" s="27" t="s">
        <v>8782</v>
      </c>
      <c r="C455" t="s">
        <v>1279</v>
      </c>
      <c r="D455" s="27" t="s">
        <v>8828</v>
      </c>
      <c r="E455" s="27" t="s">
        <v>8829</v>
      </c>
    </row>
    <row r="456" spans="1:5">
      <c r="A456">
        <v>455</v>
      </c>
      <c r="B456" s="27" t="s">
        <v>8777</v>
      </c>
      <c r="C456" t="s">
        <v>965</v>
      </c>
      <c r="D456" s="27" t="s">
        <v>8830</v>
      </c>
      <c r="E456" s="27" t="s">
        <v>8831</v>
      </c>
    </row>
    <row r="457" spans="1:5">
      <c r="A457">
        <v>456</v>
      </c>
      <c r="B457" s="27" t="s">
        <v>2757</v>
      </c>
      <c r="C457" t="s">
        <v>1279</v>
      </c>
      <c r="D457" s="27" t="s">
        <v>2862</v>
      </c>
      <c r="E457" s="27" t="s">
        <v>2863</v>
      </c>
    </row>
    <row r="458" spans="1:5">
      <c r="A458">
        <v>457</v>
      </c>
      <c r="B458" s="27" t="s">
        <v>7115</v>
      </c>
      <c r="C458" t="s">
        <v>1272</v>
      </c>
      <c r="D458" s="27" t="s">
        <v>7548</v>
      </c>
      <c r="E458" s="27" t="s">
        <v>7549</v>
      </c>
    </row>
    <row r="459" spans="1:5">
      <c r="A459">
        <v>458</v>
      </c>
      <c r="B459" s="27" t="s">
        <v>2761</v>
      </c>
      <c r="C459" t="s">
        <v>974</v>
      </c>
      <c r="D459" s="27" t="s">
        <v>2864</v>
      </c>
      <c r="E459" s="27" t="s">
        <v>2865</v>
      </c>
    </row>
    <row r="460" spans="1:5">
      <c r="A460">
        <v>459</v>
      </c>
      <c r="B460" s="27" t="s">
        <v>9845</v>
      </c>
      <c r="C460" t="s">
        <v>968</v>
      </c>
      <c r="D460" s="27" t="s">
        <v>12477</v>
      </c>
      <c r="E460" s="27" t="s">
        <v>12478</v>
      </c>
    </row>
    <row r="461" spans="1:5">
      <c r="A461">
        <v>460</v>
      </c>
      <c r="B461" s="27" t="s">
        <v>14349</v>
      </c>
      <c r="C461" t="s">
        <v>1275</v>
      </c>
      <c r="D461" s="27" t="s">
        <v>14923</v>
      </c>
      <c r="E461" s="27" t="s">
        <v>14733</v>
      </c>
    </row>
    <row r="462" spans="1:5">
      <c r="A462">
        <v>461</v>
      </c>
      <c r="B462" s="27" t="s">
        <v>8770</v>
      </c>
      <c r="C462" t="s">
        <v>954</v>
      </c>
      <c r="D462" s="27" t="s">
        <v>8832</v>
      </c>
      <c r="E462" s="27" t="s">
        <v>8833</v>
      </c>
    </row>
    <row r="463" spans="1:5">
      <c r="A463">
        <v>462</v>
      </c>
      <c r="B463" s="27" t="s">
        <v>14350</v>
      </c>
      <c r="C463" t="s">
        <v>954</v>
      </c>
      <c r="D463" s="27" t="s">
        <v>14924</v>
      </c>
      <c r="E463" s="27" t="s">
        <v>14804</v>
      </c>
    </row>
    <row r="464" spans="1:5">
      <c r="A464">
        <v>463</v>
      </c>
      <c r="B464" s="27" t="s">
        <v>3446</v>
      </c>
      <c r="C464" t="s">
        <v>1279</v>
      </c>
      <c r="D464" s="27" t="s">
        <v>3468</v>
      </c>
      <c r="E464" s="27" t="s">
        <v>3469</v>
      </c>
    </row>
    <row r="465" spans="1:5">
      <c r="A465">
        <v>464</v>
      </c>
      <c r="B465" s="27" t="s">
        <v>14351</v>
      </c>
      <c r="C465" t="s">
        <v>965</v>
      </c>
      <c r="D465" s="27" t="s">
        <v>14768</v>
      </c>
      <c r="E465" s="27" t="s">
        <v>14925</v>
      </c>
    </row>
    <row r="466" spans="1:5">
      <c r="A466">
        <v>465</v>
      </c>
      <c r="B466" s="27" t="s">
        <v>8766</v>
      </c>
      <c r="C466" t="s">
        <v>1276</v>
      </c>
      <c r="D466" s="27" t="s">
        <v>8834</v>
      </c>
      <c r="E466" s="27" t="s">
        <v>8835</v>
      </c>
    </row>
    <row r="467" spans="1:5">
      <c r="A467">
        <v>466</v>
      </c>
      <c r="B467" s="27" t="s">
        <v>8762</v>
      </c>
      <c r="C467" t="s">
        <v>968</v>
      </c>
      <c r="D467" s="27" t="s">
        <v>8836</v>
      </c>
      <c r="E467" s="27" t="s">
        <v>8837</v>
      </c>
    </row>
    <row r="468" spans="1:5">
      <c r="A468">
        <v>467</v>
      </c>
      <c r="B468" s="27" t="s">
        <v>3442</v>
      </c>
      <c r="C468" t="s">
        <v>1276</v>
      </c>
      <c r="D468" s="27" t="s">
        <v>3466</v>
      </c>
      <c r="E468" s="27" t="s">
        <v>3467</v>
      </c>
    </row>
    <row r="469" spans="1:5">
      <c r="A469">
        <v>468</v>
      </c>
      <c r="B469" s="27" t="s">
        <v>14352</v>
      </c>
      <c r="C469" t="s">
        <v>954</v>
      </c>
      <c r="D469" s="27" t="s">
        <v>14722</v>
      </c>
      <c r="E469" s="27" t="s">
        <v>14926</v>
      </c>
    </row>
    <row r="470" spans="1:5">
      <c r="A470">
        <v>469</v>
      </c>
      <c r="B470" s="27" t="s">
        <v>995</v>
      </c>
      <c r="C470" t="s">
        <v>972</v>
      </c>
      <c r="D470" s="27" t="s">
        <v>1012</v>
      </c>
      <c r="E470" s="27" t="s">
        <v>1013</v>
      </c>
    </row>
    <row r="471" spans="1:5">
      <c r="A471">
        <v>470</v>
      </c>
      <c r="B471" s="27" t="s">
        <v>14353</v>
      </c>
      <c r="C471" t="s">
        <v>974</v>
      </c>
      <c r="D471" s="27" t="s">
        <v>14924</v>
      </c>
      <c r="E471" s="27" t="s">
        <v>14880</v>
      </c>
    </row>
    <row r="472" spans="1:5">
      <c r="A472">
        <v>471</v>
      </c>
      <c r="B472" s="27" t="s">
        <v>14354</v>
      </c>
      <c r="C472" t="s">
        <v>1275</v>
      </c>
      <c r="D472" s="27" t="s">
        <v>14927</v>
      </c>
      <c r="E472" s="27" t="s">
        <v>14777</v>
      </c>
    </row>
    <row r="473" spans="1:5">
      <c r="A473">
        <v>472</v>
      </c>
      <c r="B473" s="27" t="s">
        <v>2061</v>
      </c>
      <c r="C473" t="s">
        <v>1279</v>
      </c>
      <c r="D473" s="27" t="s">
        <v>14928</v>
      </c>
      <c r="E473" s="27" t="s">
        <v>14929</v>
      </c>
    </row>
    <row r="474" spans="1:5">
      <c r="A474">
        <v>473</v>
      </c>
      <c r="B474" s="27" t="s">
        <v>14355</v>
      </c>
      <c r="C474" t="s">
        <v>965</v>
      </c>
      <c r="D474" s="27" t="s">
        <v>14930</v>
      </c>
      <c r="E474" s="27" t="s">
        <v>14931</v>
      </c>
    </row>
    <row r="475" spans="1:5">
      <c r="A475">
        <v>474</v>
      </c>
      <c r="B475" s="27" t="s">
        <v>127</v>
      </c>
      <c r="C475" t="s">
        <v>1279</v>
      </c>
      <c r="D475" s="27" t="s">
        <v>532</v>
      </c>
      <c r="E475" s="27" t="s">
        <v>533</v>
      </c>
    </row>
    <row r="476" spans="1:5">
      <c r="A476">
        <v>475</v>
      </c>
      <c r="B476" s="27" t="s">
        <v>14356</v>
      </c>
      <c r="C476" t="s">
        <v>163</v>
      </c>
      <c r="D476" s="27" t="s">
        <v>14932</v>
      </c>
      <c r="E476" s="27" t="s">
        <v>14933</v>
      </c>
    </row>
    <row r="477" spans="1:5">
      <c r="A477">
        <v>476</v>
      </c>
      <c r="B477" s="27" t="s">
        <v>7107</v>
      </c>
      <c r="C477" t="s">
        <v>1272</v>
      </c>
      <c r="D477" s="27" t="s">
        <v>7550</v>
      </c>
      <c r="E477" s="27" t="s">
        <v>7551</v>
      </c>
    </row>
    <row r="478" spans="1:5">
      <c r="A478">
        <v>477</v>
      </c>
      <c r="B478" s="27" t="s">
        <v>8759</v>
      </c>
      <c r="C478" t="s">
        <v>1276</v>
      </c>
      <c r="D478" s="27" t="s">
        <v>8838</v>
      </c>
      <c r="E478" s="27" t="s">
        <v>8839</v>
      </c>
    </row>
    <row r="479" spans="1:5">
      <c r="A479">
        <v>478</v>
      </c>
      <c r="B479" s="27" t="s">
        <v>14357</v>
      </c>
      <c r="C479" t="s">
        <v>965</v>
      </c>
      <c r="D479" s="27" t="s">
        <v>14934</v>
      </c>
      <c r="E479" s="27" t="s">
        <v>14935</v>
      </c>
    </row>
    <row r="480" spans="1:5">
      <c r="A480">
        <v>479</v>
      </c>
      <c r="B480" s="27" t="s">
        <v>14358</v>
      </c>
      <c r="C480" t="s">
        <v>965</v>
      </c>
      <c r="D480" s="27" t="s">
        <v>14930</v>
      </c>
      <c r="E480" s="27" t="s">
        <v>14716</v>
      </c>
    </row>
    <row r="481" spans="1:5">
      <c r="A481">
        <v>480</v>
      </c>
      <c r="B481" s="27" t="s">
        <v>14359</v>
      </c>
      <c r="C481" t="s">
        <v>1276</v>
      </c>
      <c r="D481" s="27" t="s">
        <v>14936</v>
      </c>
      <c r="E481" s="27" t="s">
        <v>14937</v>
      </c>
    </row>
    <row r="482" spans="1:5">
      <c r="A482">
        <v>481</v>
      </c>
      <c r="B482" s="27" t="s">
        <v>4130</v>
      </c>
      <c r="C482" t="s">
        <v>954</v>
      </c>
      <c r="D482" s="27" t="s">
        <v>4409</v>
      </c>
      <c r="E482" s="27" t="s">
        <v>4410</v>
      </c>
    </row>
    <row r="483" spans="1:5">
      <c r="A483">
        <v>482</v>
      </c>
      <c r="B483" s="27" t="s">
        <v>8754</v>
      </c>
      <c r="C483" t="s">
        <v>974</v>
      </c>
      <c r="D483" s="27" t="s">
        <v>8840</v>
      </c>
      <c r="E483" s="27" t="s">
        <v>8841</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14360</v>
      </c>
      <c r="C486" t="s">
        <v>1276</v>
      </c>
      <c r="D486" s="27" t="s">
        <v>14938</v>
      </c>
      <c r="E486" s="27" t="s">
        <v>14779</v>
      </c>
    </row>
    <row r="487" spans="1:5">
      <c r="A487">
        <v>486</v>
      </c>
      <c r="B487" s="27" t="s">
        <v>7880</v>
      </c>
      <c r="C487" t="s">
        <v>1313</v>
      </c>
      <c r="D487" s="27" t="s">
        <v>8547</v>
      </c>
      <c r="E487" s="27" t="s">
        <v>8548</v>
      </c>
    </row>
    <row r="488" spans="1:5">
      <c r="A488">
        <v>487</v>
      </c>
      <c r="B488" s="27" t="s">
        <v>14361</v>
      </c>
      <c r="C488" t="s">
        <v>1276</v>
      </c>
      <c r="D488" s="27" t="s">
        <v>14939</v>
      </c>
      <c r="E488" s="27" t="s">
        <v>14792</v>
      </c>
    </row>
    <row r="489" spans="1:5">
      <c r="A489">
        <v>488</v>
      </c>
      <c r="B489" s="27" t="s">
        <v>14362</v>
      </c>
      <c r="C489" t="s">
        <v>1313</v>
      </c>
      <c r="D489" s="27" t="s">
        <v>14940</v>
      </c>
      <c r="E489" s="27" t="s">
        <v>14941</v>
      </c>
    </row>
    <row r="490" spans="1:5">
      <c r="A490">
        <v>489</v>
      </c>
      <c r="B490" s="27" t="s">
        <v>14363</v>
      </c>
      <c r="C490" t="s">
        <v>1275</v>
      </c>
      <c r="D490" s="27" t="s">
        <v>14942</v>
      </c>
      <c r="E490" s="27" t="s">
        <v>14943</v>
      </c>
    </row>
    <row r="491" spans="1:5">
      <c r="A491">
        <v>490</v>
      </c>
      <c r="B491" s="27" t="s">
        <v>5141</v>
      </c>
      <c r="C491" t="s">
        <v>1272</v>
      </c>
      <c r="D491" s="27" t="s">
        <v>5271</v>
      </c>
      <c r="E491" s="27" t="s">
        <v>5272</v>
      </c>
    </row>
    <row r="492" spans="1:5">
      <c r="A492">
        <v>491</v>
      </c>
      <c r="B492" s="27" t="s">
        <v>9854</v>
      </c>
      <c r="C492" t="s">
        <v>1272</v>
      </c>
      <c r="D492" s="27" t="s">
        <v>12479</v>
      </c>
      <c r="E492" s="27" t="s">
        <v>12480</v>
      </c>
    </row>
    <row r="493" spans="1:5">
      <c r="A493">
        <v>492</v>
      </c>
      <c r="B493" s="27" t="s">
        <v>14364</v>
      </c>
      <c r="C493" t="s">
        <v>1276</v>
      </c>
      <c r="D493" s="27" t="s">
        <v>14944</v>
      </c>
      <c r="E493" s="27" t="s">
        <v>14775</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14365</v>
      </c>
      <c r="C497" t="s">
        <v>954</v>
      </c>
      <c r="D497" s="27" t="s">
        <v>14945</v>
      </c>
      <c r="E497" s="27" t="s">
        <v>14946</v>
      </c>
    </row>
    <row r="498" spans="1:5">
      <c r="A498">
        <v>497</v>
      </c>
      <c r="B498" s="27" t="s">
        <v>14366</v>
      </c>
      <c r="C498" t="s">
        <v>1272</v>
      </c>
      <c r="D498" s="27" t="s">
        <v>14947</v>
      </c>
      <c r="E498" s="27" t="s">
        <v>14948</v>
      </c>
    </row>
    <row r="499" spans="1:5">
      <c r="A499">
        <v>498</v>
      </c>
      <c r="B499" s="27" t="s">
        <v>2237</v>
      </c>
      <c r="C499" t="s">
        <v>965</v>
      </c>
      <c r="D499" s="27" t="s">
        <v>2295</v>
      </c>
      <c r="E499" s="27" t="s">
        <v>2296</v>
      </c>
    </row>
    <row r="500" spans="1:5">
      <c r="A500">
        <v>499</v>
      </c>
      <c r="B500" s="27" t="s">
        <v>14367</v>
      </c>
      <c r="C500" t="s">
        <v>968</v>
      </c>
      <c r="D500" s="27" t="s">
        <v>14949</v>
      </c>
      <c r="E500" s="27" t="s">
        <v>14950</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14368</v>
      </c>
      <c r="C503" t="s">
        <v>1279</v>
      </c>
      <c r="D503" s="27" t="s">
        <v>14951</v>
      </c>
      <c r="E503" s="27" t="s">
        <v>14952</v>
      </c>
    </row>
    <row r="504" spans="1:5">
      <c r="A504">
        <v>503</v>
      </c>
      <c r="B504" s="27" t="s">
        <v>8748</v>
      </c>
      <c r="C504" t="s">
        <v>972</v>
      </c>
      <c r="D504" s="27" t="s">
        <v>8844</v>
      </c>
      <c r="E504" s="27" t="s">
        <v>8845</v>
      </c>
    </row>
    <row r="505" spans="1:5">
      <c r="A505">
        <v>504</v>
      </c>
      <c r="B505" s="27" t="s">
        <v>14369</v>
      </c>
      <c r="C505" t="s">
        <v>1272</v>
      </c>
      <c r="D505" s="27" t="s">
        <v>14953</v>
      </c>
      <c r="E505" s="27" t="s">
        <v>14954</v>
      </c>
    </row>
    <row r="506" spans="1:5">
      <c r="A506">
        <v>505</v>
      </c>
      <c r="B506" s="27" t="s">
        <v>124</v>
      </c>
      <c r="C506" t="s">
        <v>1263</v>
      </c>
      <c r="D506" s="27" t="s">
        <v>526</v>
      </c>
      <c r="E506" s="27" t="s">
        <v>527</v>
      </c>
    </row>
    <row r="507" spans="1:5">
      <c r="A507">
        <v>506</v>
      </c>
      <c r="B507" s="27" t="s">
        <v>7100</v>
      </c>
      <c r="C507" t="s">
        <v>1272</v>
      </c>
      <c r="D507" s="27" t="s">
        <v>7552</v>
      </c>
      <c r="E507" s="27" t="s">
        <v>7553</v>
      </c>
    </row>
    <row r="508" spans="1:5">
      <c r="A508">
        <v>507</v>
      </c>
      <c r="B508" s="27" t="s">
        <v>8743</v>
      </c>
      <c r="C508" t="s">
        <v>1276</v>
      </c>
      <c r="D508" s="27" t="s">
        <v>8846</v>
      </c>
      <c r="E508" s="27" t="s">
        <v>8847</v>
      </c>
    </row>
    <row r="509" spans="1:5">
      <c r="A509">
        <v>508</v>
      </c>
      <c r="B509" s="27" t="s">
        <v>7123</v>
      </c>
      <c r="C509" t="s">
        <v>1279</v>
      </c>
      <c r="D509" s="27" t="s">
        <v>7554</v>
      </c>
      <c r="E509" s="27" t="s">
        <v>7555</v>
      </c>
    </row>
    <row r="510" spans="1:5">
      <c r="A510">
        <v>509</v>
      </c>
      <c r="B510" s="27" t="s">
        <v>1944</v>
      </c>
      <c r="C510" t="s">
        <v>954</v>
      </c>
      <c r="D510" s="27" t="s">
        <v>1128</v>
      </c>
      <c r="E510" s="27" t="s">
        <v>1129</v>
      </c>
    </row>
    <row r="511" spans="1:5">
      <c r="A511">
        <v>510</v>
      </c>
      <c r="B511" s="27" t="s">
        <v>14370</v>
      </c>
      <c r="C511" t="s">
        <v>954</v>
      </c>
      <c r="D511" s="27" t="s">
        <v>14924</v>
      </c>
      <c r="E511" s="27" t="s">
        <v>14955</v>
      </c>
    </row>
    <row r="512" spans="1:5">
      <c r="A512">
        <v>511</v>
      </c>
      <c r="B512" s="27" t="s">
        <v>123</v>
      </c>
      <c r="C512" t="s">
        <v>1275</v>
      </c>
      <c r="D512" s="27" t="s">
        <v>524</v>
      </c>
      <c r="E512" s="27" t="s">
        <v>525</v>
      </c>
    </row>
    <row r="513" spans="1:5">
      <c r="A513">
        <v>512</v>
      </c>
      <c r="B513" s="27" t="s">
        <v>9191</v>
      </c>
      <c r="C513" t="s">
        <v>1313</v>
      </c>
      <c r="D513" s="27" t="s">
        <v>9249</v>
      </c>
      <c r="E513" s="27" t="s">
        <v>9250</v>
      </c>
    </row>
    <row r="514" spans="1:5">
      <c r="A514">
        <v>513</v>
      </c>
      <c r="B514" s="27" t="s">
        <v>14371</v>
      </c>
      <c r="C514" t="s">
        <v>1276</v>
      </c>
      <c r="D514" s="27" t="s">
        <v>14956</v>
      </c>
      <c r="E514" s="27" t="s">
        <v>14957</v>
      </c>
    </row>
    <row r="515" spans="1:5">
      <c r="A515">
        <v>514</v>
      </c>
      <c r="B515" s="27" t="s">
        <v>12781</v>
      </c>
      <c r="C515" t="s">
        <v>1272</v>
      </c>
      <c r="D515" s="27" t="s">
        <v>13191</v>
      </c>
      <c r="E515" s="27" t="s">
        <v>13192</v>
      </c>
    </row>
    <row r="516" spans="1:5">
      <c r="A516">
        <v>515</v>
      </c>
      <c r="B516" s="27" t="s">
        <v>14372</v>
      </c>
      <c r="C516" t="s">
        <v>974</v>
      </c>
      <c r="D516" s="27" t="s">
        <v>14958</v>
      </c>
      <c r="E516" s="27" t="s">
        <v>14959</v>
      </c>
    </row>
    <row r="517" spans="1:5">
      <c r="A517">
        <v>516</v>
      </c>
      <c r="B517" s="27" t="s">
        <v>9887</v>
      </c>
      <c r="C517" t="s">
        <v>954</v>
      </c>
      <c r="D517" s="27" t="s">
        <v>12481</v>
      </c>
      <c r="E517" s="27" t="s">
        <v>12482</v>
      </c>
    </row>
    <row r="518" spans="1:5">
      <c r="A518">
        <v>517</v>
      </c>
      <c r="B518" s="27" t="s">
        <v>14373</v>
      </c>
      <c r="C518" t="s">
        <v>1275</v>
      </c>
      <c r="D518" s="27" t="s">
        <v>14960</v>
      </c>
      <c r="E518" s="27" t="s">
        <v>14721</v>
      </c>
    </row>
    <row r="519" spans="1:5">
      <c r="A519">
        <v>518</v>
      </c>
      <c r="B519" s="27" t="s">
        <v>9892</v>
      </c>
      <c r="C519" t="s">
        <v>1275</v>
      </c>
      <c r="D519" s="27" t="s">
        <v>12483</v>
      </c>
      <c r="E519" s="27" t="s">
        <v>12484</v>
      </c>
    </row>
    <row r="520" spans="1:5">
      <c r="A520">
        <v>519</v>
      </c>
      <c r="B520" s="27" t="s">
        <v>14374</v>
      </c>
      <c r="C520" t="s">
        <v>1276</v>
      </c>
      <c r="D520" s="27">
        <v>0</v>
      </c>
      <c r="E520" s="27">
        <v>0</v>
      </c>
    </row>
    <row r="521" spans="1:5">
      <c r="A521">
        <v>520</v>
      </c>
      <c r="B521" s="27" t="s">
        <v>9186</v>
      </c>
      <c r="C521" t="s">
        <v>965</v>
      </c>
      <c r="D521" s="27" t="s">
        <v>9251</v>
      </c>
      <c r="E521" s="27" t="s">
        <v>9252</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9179</v>
      </c>
      <c r="C524" t="s">
        <v>965</v>
      </c>
      <c r="D524" s="27" t="s">
        <v>9253</v>
      </c>
      <c r="E524" s="27" t="s">
        <v>9254</v>
      </c>
    </row>
    <row r="525" spans="1:5">
      <c r="A525">
        <v>524</v>
      </c>
      <c r="B525" s="27" t="s">
        <v>14375</v>
      </c>
      <c r="C525" t="s">
        <v>974</v>
      </c>
      <c r="D525" s="27" t="s">
        <v>14961</v>
      </c>
      <c r="E525" s="27" t="s">
        <v>14798</v>
      </c>
    </row>
    <row r="526" spans="1:5">
      <c r="A526">
        <v>525</v>
      </c>
      <c r="B526" s="27" t="s">
        <v>14376</v>
      </c>
      <c r="C526" t="s">
        <v>968</v>
      </c>
      <c r="D526" s="27" t="s">
        <v>14720</v>
      </c>
      <c r="E526" s="27" t="s">
        <v>14962</v>
      </c>
    </row>
    <row r="527" spans="1:5">
      <c r="A527">
        <v>526</v>
      </c>
      <c r="B527" s="27" t="s">
        <v>14377</v>
      </c>
      <c r="C527" t="s">
        <v>965</v>
      </c>
      <c r="D527" s="27" t="s">
        <v>14774</v>
      </c>
      <c r="E527" s="27" t="s">
        <v>14963</v>
      </c>
    </row>
    <row r="528" spans="1:5">
      <c r="A528">
        <v>527</v>
      </c>
      <c r="B528" s="27" t="s">
        <v>14378</v>
      </c>
      <c r="C528" t="s">
        <v>1263</v>
      </c>
      <c r="D528" s="27" t="s">
        <v>14964</v>
      </c>
      <c r="E528" s="27" t="s">
        <v>14838</v>
      </c>
    </row>
    <row r="529" spans="1:5">
      <c r="A529">
        <v>528</v>
      </c>
      <c r="B529" s="27" t="s">
        <v>9913</v>
      </c>
      <c r="C529" t="s">
        <v>1272</v>
      </c>
      <c r="D529" s="27" t="s">
        <v>12485</v>
      </c>
      <c r="E529" s="27" t="s">
        <v>12486</v>
      </c>
    </row>
    <row r="530" spans="1:5">
      <c r="A530">
        <v>529</v>
      </c>
      <c r="B530" s="27" t="s">
        <v>5819</v>
      </c>
      <c r="C530" t="s">
        <v>954</v>
      </c>
      <c r="D530" s="27" t="s">
        <v>6018</v>
      </c>
      <c r="E530" s="27" t="s">
        <v>6019</v>
      </c>
    </row>
    <row r="531" spans="1:5">
      <c r="A531">
        <v>530</v>
      </c>
      <c r="B531" s="27" t="s">
        <v>132</v>
      </c>
      <c r="C531" t="s">
        <v>1275</v>
      </c>
      <c r="D531" s="27" t="s">
        <v>542</v>
      </c>
      <c r="E531" s="27" t="s">
        <v>543</v>
      </c>
    </row>
    <row r="532" spans="1:5">
      <c r="A532">
        <v>531</v>
      </c>
      <c r="B532" s="27" t="s">
        <v>14379</v>
      </c>
      <c r="C532" t="s">
        <v>1276</v>
      </c>
      <c r="D532" s="27" t="s">
        <v>14965</v>
      </c>
      <c r="E532" s="27" t="s">
        <v>14902</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8549</v>
      </c>
    </row>
    <row r="536" spans="1:5">
      <c r="A536">
        <v>535</v>
      </c>
      <c r="B536" s="27" t="s">
        <v>14380</v>
      </c>
      <c r="C536" t="s">
        <v>974</v>
      </c>
      <c r="D536" s="27" t="s">
        <v>14921</v>
      </c>
      <c r="E536" s="27" t="s">
        <v>14966</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14381</v>
      </c>
      <c r="C541" t="s">
        <v>974</v>
      </c>
      <c r="D541" s="27" t="s">
        <v>14958</v>
      </c>
      <c r="E541" s="27" t="s">
        <v>14967</v>
      </c>
    </row>
    <row r="542" spans="1:5">
      <c r="A542">
        <v>541</v>
      </c>
      <c r="B542" s="27" t="s">
        <v>5139</v>
      </c>
      <c r="C542" t="s">
        <v>972</v>
      </c>
      <c r="D542" s="27" t="s">
        <v>5267</v>
      </c>
      <c r="E542" s="27" t="s">
        <v>5268</v>
      </c>
    </row>
    <row r="543" spans="1:5">
      <c r="A543">
        <v>542</v>
      </c>
      <c r="B543" s="27" t="s">
        <v>7432</v>
      </c>
      <c r="C543" t="s">
        <v>1272</v>
      </c>
      <c r="D543" s="27" t="s">
        <v>7556</v>
      </c>
      <c r="E543" s="27" t="s">
        <v>7557</v>
      </c>
    </row>
    <row r="544" spans="1:5">
      <c r="A544">
        <v>543</v>
      </c>
      <c r="B544" s="27" t="s">
        <v>14382</v>
      </c>
      <c r="C544" t="s">
        <v>1272</v>
      </c>
      <c r="D544" s="27" t="s">
        <v>14968</v>
      </c>
      <c r="E544" s="27" t="s">
        <v>14969</v>
      </c>
    </row>
    <row r="545" spans="1:5">
      <c r="A545">
        <v>544</v>
      </c>
      <c r="B545" s="27" t="s">
        <v>9174</v>
      </c>
      <c r="C545" t="s">
        <v>954</v>
      </c>
      <c r="D545" s="27" t="s">
        <v>9255</v>
      </c>
      <c r="E545" s="27" t="s">
        <v>9256</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14793</v>
      </c>
      <c r="E548" s="27" t="s">
        <v>14970</v>
      </c>
    </row>
    <row r="549" spans="1:5">
      <c r="A549">
        <v>548</v>
      </c>
      <c r="B549" s="27" t="s">
        <v>7502</v>
      </c>
      <c r="C549" t="s">
        <v>954</v>
      </c>
      <c r="D549" s="27" t="s">
        <v>7558</v>
      </c>
      <c r="E549" s="27" t="s">
        <v>7559</v>
      </c>
    </row>
    <row r="550" spans="1:5">
      <c r="A550">
        <v>549</v>
      </c>
      <c r="B550" s="27" t="s">
        <v>13842</v>
      </c>
      <c r="C550" t="s">
        <v>1272</v>
      </c>
      <c r="D550" s="27" t="s">
        <v>14039</v>
      </c>
      <c r="E550" s="27" t="s">
        <v>14040</v>
      </c>
    </row>
    <row r="551" spans="1:5">
      <c r="A551">
        <v>550</v>
      </c>
      <c r="B551" s="27" t="s">
        <v>14383</v>
      </c>
      <c r="C551" t="s">
        <v>1276</v>
      </c>
      <c r="D551" s="27" t="s">
        <v>14971</v>
      </c>
      <c r="E551" s="27" t="s">
        <v>14926</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14846</v>
      </c>
      <c r="E554" s="27" t="s">
        <v>14963</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14384</v>
      </c>
      <c r="C558" t="s">
        <v>1279</v>
      </c>
      <c r="D558" s="27" t="s">
        <v>14868</v>
      </c>
      <c r="E558" s="27" t="s">
        <v>14972</v>
      </c>
    </row>
    <row r="559" spans="1:5">
      <c r="A559">
        <v>558</v>
      </c>
      <c r="B559" s="27" t="s">
        <v>14385</v>
      </c>
      <c r="C559" t="s">
        <v>1275</v>
      </c>
      <c r="D559" s="27" t="s">
        <v>14973</v>
      </c>
      <c r="E559" s="27" t="s">
        <v>14974</v>
      </c>
    </row>
    <row r="560" spans="1:5">
      <c r="A560">
        <v>559</v>
      </c>
      <c r="B560" s="27" t="s">
        <v>3489</v>
      </c>
      <c r="C560" t="s">
        <v>965</v>
      </c>
      <c r="D560" s="27" t="s">
        <v>3519</v>
      </c>
      <c r="E560" s="27" t="s">
        <v>3520</v>
      </c>
    </row>
    <row r="561" spans="1:5">
      <c r="A561">
        <v>560</v>
      </c>
      <c r="B561" s="27" t="s">
        <v>9169</v>
      </c>
      <c r="C561" t="s">
        <v>968</v>
      </c>
      <c r="D561" s="27" t="s">
        <v>9257</v>
      </c>
      <c r="E561" s="27" t="s">
        <v>9258</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12967</v>
      </c>
      <c r="C564" t="s">
        <v>1272</v>
      </c>
      <c r="D564" s="27" t="s">
        <v>13193</v>
      </c>
      <c r="E564" s="27" t="s">
        <v>13194</v>
      </c>
    </row>
    <row r="565" spans="1:5">
      <c r="A565">
        <v>564</v>
      </c>
      <c r="B565" s="27" t="s">
        <v>14386</v>
      </c>
      <c r="C565" t="s">
        <v>1276</v>
      </c>
      <c r="D565" s="27" t="s">
        <v>14975</v>
      </c>
      <c r="E565" s="27" t="s">
        <v>14861</v>
      </c>
    </row>
    <row r="566" spans="1:5">
      <c r="A566">
        <v>565</v>
      </c>
      <c r="B566" s="27" t="s">
        <v>3493</v>
      </c>
      <c r="C566" t="s">
        <v>963</v>
      </c>
      <c r="D566" s="27" t="s">
        <v>3521</v>
      </c>
      <c r="E566" s="27" t="s">
        <v>3522</v>
      </c>
    </row>
    <row r="567" spans="1:5">
      <c r="A567">
        <v>566</v>
      </c>
      <c r="B567" s="27" t="s">
        <v>8439</v>
      </c>
      <c r="C567" t="s">
        <v>954</v>
      </c>
      <c r="D567" s="27" t="s">
        <v>8550</v>
      </c>
      <c r="E567" s="27" t="s">
        <v>8551</v>
      </c>
    </row>
    <row r="568" spans="1:5">
      <c r="A568">
        <v>567</v>
      </c>
      <c r="B568" s="27" t="s">
        <v>122</v>
      </c>
      <c r="C568" t="s">
        <v>965</v>
      </c>
      <c r="D568" s="27" t="s">
        <v>522</v>
      </c>
      <c r="E568" s="27" t="s">
        <v>523</v>
      </c>
    </row>
    <row r="569" spans="1:5">
      <c r="A569">
        <v>568</v>
      </c>
      <c r="B569" s="27" t="s">
        <v>14387</v>
      </c>
      <c r="C569" t="s">
        <v>965</v>
      </c>
      <c r="D569" s="27" t="s">
        <v>14797</v>
      </c>
      <c r="E569" s="27" t="s">
        <v>14976</v>
      </c>
    </row>
    <row r="570" spans="1:5">
      <c r="A570">
        <v>569</v>
      </c>
      <c r="B570" s="27" t="s">
        <v>14388</v>
      </c>
      <c r="C570" t="s">
        <v>974</v>
      </c>
      <c r="D570" s="27" t="s">
        <v>14772</v>
      </c>
      <c r="E570" s="27" t="s">
        <v>14977</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14389</v>
      </c>
      <c r="C574" t="s">
        <v>1279</v>
      </c>
      <c r="D574" s="27" t="s">
        <v>14978</v>
      </c>
      <c r="E574" s="27" t="s">
        <v>14979</v>
      </c>
    </row>
    <row r="575" spans="1:5">
      <c r="A575">
        <v>574</v>
      </c>
      <c r="B575" s="27" t="s">
        <v>14390</v>
      </c>
      <c r="C575" t="s">
        <v>1275</v>
      </c>
      <c r="D575" s="27" t="s">
        <v>14780</v>
      </c>
      <c r="E575" s="27" t="s">
        <v>14980</v>
      </c>
    </row>
    <row r="576" spans="1:5">
      <c r="A576">
        <v>575</v>
      </c>
      <c r="B576" s="27" t="s">
        <v>3497</v>
      </c>
      <c r="C576" t="s">
        <v>965</v>
      </c>
      <c r="D576" s="27" t="s">
        <v>3523</v>
      </c>
      <c r="E576" s="27" t="s">
        <v>3524</v>
      </c>
    </row>
    <row r="577" spans="1:5">
      <c r="A577">
        <v>576</v>
      </c>
      <c r="B577" s="27" t="s">
        <v>9164</v>
      </c>
      <c r="C577" t="s">
        <v>1279</v>
      </c>
      <c r="D577" s="27" t="s">
        <v>9259</v>
      </c>
      <c r="E577" s="27" t="s">
        <v>9260</v>
      </c>
    </row>
    <row r="578" spans="1:5">
      <c r="A578">
        <v>577</v>
      </c>
      <c r="B578" s="27" t="s">
        <v>14391</v>
      </c>
      <c r="C578" t="s">
        <v>968</v>
      </c>
      <c r="D578" s="27" t="s">
        <v>14981</v>
      </c>
      <c r="E578" s="27" t="s">
        <v>14890</v>
      </c>
    </row>
    <row r="579" spans="1:5">
      <c r="A579">
        <v>578</v>
      </c>
      <c r="B579" s="27" t="s">
        <v>3301</v>
      </c>
      <c r="C579" t="s">
        <v>1263</v>
      </c>
      <c r="D579" s="27" t="s">
        <v>3387</v>
      </c>
      <c r="E579" s="27" t="s">
        <v>3388</v>
      </c>
    </row>
    <row r="580" spans="1:5">
      <c r="A580">
        <v>579</v>
      </c>
      <c r="B580" s="27" t="s">
        <v>14392</v>
      </c>
      <c r="C580" t="s">
        <v>954</v>
      </c>
      <c r="D580" s="27" t="s">
        <v>14982</v>
      </c>
      <c r="E580" s="27" t="s">
        <v>14983</v>
      </c>
    </row>
    <row r="581" spans="1:5">
      <c r="A581">
        <v>580</v>
      </c>
      <c r="B581" s="27" t="s">
        <v>9161</v>
      </c>
      <c r="C581" t="s">
        <v>974</v>
      </c>
      <c r="D581" s="27" t="s">
        <v>9261</v>
      </c>
      <c r="E581" s="27" t="s">
        <v>9262</v>
      </c>
    </row>
    <row r="582" spans="1:5">
      <c r="A582">
        <v>581</v>
      </c>
      <c r="B582" s="27" t="s">
        <v>9156</v>
      </c>
      <c r="C582" t="s">
        <v>1279</v>
      </c>
      <c r="D582" s="27" t="s">
        <v>9263</v>
      </c>
      <c r="E582" s="27" t="s">
        <v>9264</v>
      </c>
    </row>
    <row r="583" spans="1:5">
      <c r="A583">
        <v>582</v>
      </c>
      <c r="B583" s="27" t="s">
        <v>14393</v>
      </c>
      <c r="C583" t="s">
        <v>1276</v>
      </c>
      <c r="D583" s="27">
        <v>0</v>
      </c>
      <c r="E583" s="27">
        <v>0</v>
      </c>
    </row>
    <row r="584" spans="1:5">
      <c r="A584">
        <v>583</v>
      </c>
      <c r="B584" s="27" t="s">
        <v>14394</v>
      </c>
      <c r="C584" t="s">
        <v>974</v>
      </c>
      <c r="D584" s="27" t="s">
        <v>14774</v>
      </c>
      <c r="E584" s="27" t="s">
        <v>14984</v>
      </c>
    </row>
    <row r="585" spans="1:5">
      <c r="A585">
        <v>584</v>
      </c>
      <c r="B585" s="27" t="s">
        <v>9151</v>
      </c>
      <c r="C585" t="s">
        <v>963</v>
      </c>
      <c r="D585" s="27" t="s">
        <v>9265</v>
      </c>
      <c r="E585" s="27" t="s">
        <v>9266</v>
      </c>
    </row>
    <row r="586" spans="1:5">
      <c r="A586">
        <v>585</v>
      </c>
      <c r="B586" s="27" t="s">
        <v>14395</v>
      </c>
      <c r="C586" t="s">
        <v>1263</v>
      </c>
      <c r="D586" s="27" t="s">
        <v>14884</v>
      </c>
      <c r="E586" s="27" t="s">
        <v>14957</v>
      </c>
    </row>
    <row r="587" spans="1:5">
      <c r="A587">
        <v>586</v>
      </c>
      <c r="B587" s="27" t="s">
        <v>7423</v>
      </c>
      <c r="C587" t="s">
        <v>1272</v>
      </c>
      <c r="D587" s="27" t="s">
        <v>7560</v>
      </c>
      <c r="E587" s="27" t="s">
        <v>7561</v>
      </c>
    </row>
    <row r="588" spans="1:5">
      <c r="A588">
        <v>587</v>
      </c>
      <c r="B588" s="27" t="s">
        <v>5828</v>
      </c>
      <c r="C588" t="s">
        <v>965</v>
      </c>
      <c r="D588" s="27" t="s">
        <v>6020</v>
      </c>
      <c r="E588" s="27" t="s">
        <v>6021</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7396</v>
      </c>
      <c r="C594" t="s">
        <v>1272</v>
      </c>
      <c r="D594" s="27" t="s">
        <v>7562</v>
      </c>
      <c r="E594" s="27" t="s">
        <v>7563</v>
      </c>
    </row>
    <row r="595" spans="1:5">
      <c r="A595">
        <v>594</v>
      </c>
      <c r="B595" s="27" t="s">
        <v>14396</v>
      </c>
      <c r="C595" t="s">
        <v>1272</v>
      </c>
      <c r="D595" s="27" t="s">
        <v>14985</v>
      </c>
      <c r="E595" s="27" t="s">
        <v>14986</v>
      </c>
    </row>
    <row r="596" spans="1:5">
      <c r="A596">
        <v>595</v>
      </c>
      <c r="B596" s="27" t="s">
        <v>1825</v>
      </c>
      <c r="C596" t="s">
        <v>968</v>
      </c>
      <c r="D596" s="27" t="s">
        <v>923</v>
      </c>
      <c r="E596" s="27" t="s">
        <v>924</v>
      </c>
    </row>
    <row r="597" spans="1:5">
      <c r="A597">
        <v>596</v>
      </c>
      <c r="B597" s="27" t="s">
        <v>14397</v>
      </c>
      <c r="C597" t="s">
        <v>954</v>
      </c>
      <c r="D597" s="27" t="s">
        <v>14951</v>
      </c>
      <c r="E597" s="27" t="s">
        <v>14987</v>
      </c>
    </row>
    <row r="598" spans="1:5">
      <c r="A598">
        <v>597</v>
      </c>
      <c r="B598" s="27" t="s">
        <v>14398</v>
      </c>
      <c r="C598" t="s">
        <v>968</v>
      </c>
      <c r="D598" s="27" t="s">
        <v>14988</v>
      </c>
      <c r="E598" s="27" t="s">
        <v>14989</v>
      </c>
    </row>
    <row r="599" spans="1:5">
      <c r="A599">
        <v>598</v>
      </c>
      <c r="B599" s="27" t="s">
        <v>3236</v>
      </c>
      <c r="C599" t="s">
        <v>1276</v>
      </c>
      <c r="D599" s="27" t="s">
        <v>3263</v>
      </c>
      <c r="E599" s="27" t="s">
        <v>3264</v>
      </c>
    </row>
    <row r="600" spans="1:5">
      <c r="A600">
        <v>599</v>
      </c>
      <c r="B600" s="27" t="s">
        <v>14399</v>
      </c>
      <c r="C600" t="s">
        <v>1275</v>
      </c>
      <c r="D600" s="27" t="s">
        <v>14944</v>
      </c>
      <c r="E600" s="27" t="s">
        <v>14990</v>
      </c>
    </row>
    <row r="601" spans="1:5">
      <c r="A601">
        <v>600</v>
      </c>
      <c r="B601" s="27" t="s">
        <v>14400</v>
      </c>
      <c r="C601" t="s">
        <v>1276</v>
      </c>
      <c r="D601" s="27" t="s">
        <v>14991</v>
      </c>
      <c r="E601" s="27" t="s">
        <v>14992</v>
      </c>
    </row>
    <row r="602" spans="1:5">
      <c r="A602">
        <v>601</v>
      </c>
      <c r="B602" s="27" t="s">
        <v>14401</v>
      </c>
      <c r="C602" t="s">
        <v>968</v>
      </c>
      <c r="D602" s="27" t="s">
        <v>14884</v>
      </c>
      <c r="E602" s="27" t="s">
        <v>14993</v>
      </c>
    </row>
    <row r="603" spans="1:5">
      <c r="A603">
        <v>602</v>
      </c>
      <c r="B603" s="27" t="s">
        <v>3471</v>
      </c>
      <c r="C603" t="s">
        <v>1275</v>
      </c>
      <c r="D603" s="27" t="s">
        <v>3509</v>
      </c>
      <c r="E603" s="27" t="s">
        <v>3510</v>
      </c>
    </row>
    <row r="604" spans="1:5">
      <c r="A604">
        <v>603</v>
      </c>
      <c r="B604" s="27" t="s">
        <v>14402</v>
      </c>
      <c r="C604" t="s">
        <v>1272</v>
      </c>
      <c r="D604" s="27" t="s">
        <v>14994</v>
      </c>
      <c r="E604" s="27" t="s">
        <v>14995</v>
      </c>
    </row>
    <row r="605" spans="1:5">
      <c r="A605">
        <v>604</v>
      </c>
      <c r="B605" s="27" t="s">
        <v>14403</v>
      </c>
      <c r="C605" t="s">
        <v>1272</v>
      </c>
      <c r="D605" s="27" t="s">
        <v>14996</v>
      </c>
      <c r="E605" s="27" t="s">
        <v>14997</v>
      </c>
    </row>
    <row r="606" spans="1:5">
      <c r="A606">
        <v>605</v>
      </c>
      <c r="B606" s="27" t="s">
        <v>2072</v>
      </c>
      <c r="C606" t="s">
        <v>1263</v>
      </c>
      <c r="D606" s="27" t="s">
        <v>1189</v>
      </c>
      <c r="E606" s="27" t="s">
        <v>1190</v>
      </c>
    </row>
    <row r="607" spans="1:5">
      <c r="A607">
        <v>606</v>
      </c>
      <c r="B607" s="27" t="s">
        <v>12944</v>
      </c>
      <c r="C607" t="s">
        <v>1313</v>
      </c>
      <c r="D607" s="27" t="s">
        <v>13195</v>
      </c>
      <c r="E607" s="27" t="s">
        <v>13196</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14998</v>
      </c>
      <c r="E615" s="27" t="s">
        <v>14820</v>
      </c>
    </row>
    <row r="616" spans="1:5">
      <c r="A616">
        <v>615</v>
      </c>
      <c r="B616" s="27" t="s">
        <v>3754</v>
      </c>
      <c r="C616" t="s">
        <v>1263</v>
      </c>
      <c r="D616" s="27" t="s">
        <v>3763</v>
      </c>
      <c r="E616" s="27" t="s">
        <v>3764</v>
      </c>
    </row>
    <row r="617" spans="1:5">
      <c r="A617">
        <v>616</v>
      </c>
      <c r="B617" s="27" t="s">
        <v>14404</v>
      </c>
      <c r="C617" t="s">
        <v>968</v>
      </c>
      <c r="D617" s="27" t="s">
        <v>14999</v>
      </c>
      <c r="E617" s="27" t="s">
        <v>14824</v>
      </c>
    </row>
    <row r="618" spans="1:5">
      <c r="A618">
        <v>617</v>
      </c>
      <c r="B618" s="27" t="s">
        <v>14405</v>
      </c>
      <c r="C618" t="s">
        <v>965</v>
      </c>
      <c r="D618" s="27" t="s">
        <v>15000</v>
      </c>
      <c r="E618" s="27" t="s">
        <v>15001</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14406</v>
      </c>
      <c r="C622" t="s">
        <v>1263</v>
      </c>
      <c r="D622" s="27" t="s">
        <v>15002</v>
      </c>
      <c r="E622" s="27" t="s">
        <v>15003</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8552</v>
      </c>
      <c r="E625" s="27" t="s">
        <v>8553</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14407</v>
      </c>
      <c r="C628" t="s">
        <v>968</v>
      </c>
      <c r="D628" s="27" t="s">
        <v>15004</v>
      </c>
      <c r="E628" s="27" t="s">
        <v>15005</v>
      </c>
    </row>
    <row r="629" spans="1:5">
      <c r="A629">
        <v>628</v>
      </c>
      <c r="B629" s="27" t="s">
        <v>14408</v>
      </c>
      <c r="C629" t="s">
        <v>1275</v>
      </c>
      <c r="D629" s="27" t="s">
        <v>14886</v>
      </c>
      <c r="E629" s="27" t="s">
        <v>15006</v>
      </c>
    </row>
    <row r="630" spans="1:5">
      <c r="A630">
        <v>629</v>
      </c>
      <c r="B630" s="27" t="s">
        <v>3652</v>
      </c>
      <c r="C630" t="s">
        <v>968</v>
      </c>
      <c r="D630" s="27" t="s">
        <v>3691</v>
      </c>
      <c r="E630" s="27" t="s">
        <v>3713</v>
      </c>
    </row>
    <row r="631" spans="1:5">
      <c r="A631">
        <v>630</v>
      </c>
      <c r="B631" s="27" t="s">
        <v>14409</v>
      </c>
      <c r="C631" t="s">
        <v>1263</v>
      </c>
      <c r="D631" s="27" t="s">
        <v>14789</v>
      </c>
      <c r="E631" s="27" t="s">
        <v>14786</v>
      </c>
    </row>
    <row r="632" spans="1:5">
      <c r="A632">
        <v>631</v>
      </c>
      <c r="B632" s="27" t="s">
        <v>14410</v>
      </c>
      <c r="C632" t="s">
        <v>954</v>
      </c>
      <c r="D632" s="27" t="s">
        <v>14981</v>
      </c>
      <c r="E632" s="27" t="s">
        <v>14855</v>
      </c>
    </row>
    <row r="633" spans="1:5">
      <c r="A633">
        <v>632</v>
      </c>
      <c r="B633" s="27" t="s">
        <v>9144</v>
      </c>
      <c r="C633" t="s">
        <v>965</v>
      </c>
      <c r="D633" s="27" t="s">
        <v>9267</v>
      </c>
      <c r="E633" s="27" t="s">
        <v>9268</v>
      </c>
    </row>
    <row r="634" spans="1:5">
      <c r="A634">
        <v>633</v>
      </c>
      <c r="B634" s="27" t="s">
        <v>14411</v>
      </c>
      <c r="C634" t="s">
        <v>972</v>
      </c>
      <c r="D634" s="27" t="s">
        <v>14776</v>
      </c>
      <c r="E634" s="27" t="s">
        <v>15007</v>
      </c>
    </row>
    <row r="635" spans="1:5">
      <c r="A635">
        <v>634</v>
      </c>
      <c r="B635" s="27" t="s">
        <v>1198</v>
      </c>
      <c r="C635" t="s">
        <v>1276</v>
      </c>
      <c r="D635" s="27" t="s">
        <v>1211</v>
      </c>
      <c r="E635" s="27" t="s">
        <v>1212</v>
      </c>
    </row>
    <row r="636" spans="1:5">
      <c r="A636">
        <v>635</v>
      </c>
      <c r="B636" s="27" t="s">
        <v>9139</v>
      </c>
      <c r="C636" t="s">
        <v>965</v>
      </c>
      <c r="D636" s="27" t="s">
        <v>9269</v>
      </c>
      <c r="E636" s="27" t="s">
        <v>9270</v>
      </c>
    </row>
    <row r="637" spans="1:5">
      <c r="A637">
        <v>636</v>
      </c>
      <c r="B637" s="27" t="s">
        <v>3654</v>
      </c>
      <c r="C637" t="s">
        <v>965</v>
      </c>
      <c r="D637" s="27" t="s">
        <v>3692</v>
      </c>
      <c r="E637" s="27" t="s">
        <v>3714</v>
      </c>
    </row>
    <row r="638" spans="1:5">
      <c r="A638">
        <v>637</v>
      </c>
      <c r="B638" s="27" t="s">
        <v>14412</v>
      </c>
      <c r="C638" t="s">
        <v>954</v>
      </c>
      <c r="D638" s="27" t="s">
        <v>15008</v>
      </c>
      <c r="E638" s="27" t="s">
        <v>14731</v>
      </c>
    </row>
    <row r="639" spans="1:5">
      <c r="A639">
        <v>638</v>
      </c>
      <c r="B639" s="27" t="s">
        <v>3308</v>
      </c>
      <c r="C639" t="s">
        <v>1263</v>
      </c>
      <c r="D639" s="27" t="s">
        <v>3391</v>
      </c>
      <c r="E639" s="27" t="s">
        <v>3392</v>
      </c>
    </row>
    <row r="640" spans="1:5">
      <c r="A640">
        <v>639</v>
      </c>
      <c r="B640" s="27" t="s">
        <v>9132</v>
      </c>
      <c r="C640" t="s">
        <v>965</v>
      </c>
      <c r="D640" s="27" t="s">
        <v>9271</v>
      </c>
      <c r="E640" s="27" t="s">
        <v>9272</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9516</v>
      </c>
      <c r="C643" t="s">
        <v>965</v>
      </c>
      <c r="D643" s="27" t="s">
        <v>9580</v>
      </c>
      <c r="E643" s="27" t="s">
        <v>9581</v>
      </c>
    </row>
    <row r="644" spans="1:5">
      <c r="A644">
        <v>643</v>
      </c>
      <c r="B644" s="27" t="s">
        <v>9127</v>
      </c>
      <c r="C644" t="s">
        <v>1276</v>
      </c>
      <c r="D644" s="27" t="s">
        <v>9273</v>
      </c>
      <c r="E644" s="27" t="s">
        <v>9274</v>
      </c>
    </row>
    <row r="645" spans="1:5">
      <c r="A645">
        <v>644</v>
      </c>
      <c r="B645" s="27" t="s">
        <v>12760</v>
      </c>
      <c r="C645" t="s">
        <v>1275</v>
      </c>
      <c r="D645" s="27" t="s">
        <v>13197</v>
      </c>
      <c r="E645" s="27" t="s">
        <v>13198</v>
      </c>
    </row>
    <row r="646" spans="1:5">
      <c r="A646">
        <v>645</v>
      </c>
      <c r="B646" s="27" t="s">
        <v>5136</v>
      </c>
      <c r="C646" t="s">
        <v>954</v>
      </c>
      <c r="D646" s="27" t="s">
        <v>5261</v>
      </c>
      <c r="E646" s="27" t="s">
        <v>5262</v>
      </c>
    </row>
    <row r="647" spans="1:5">
      <c r="A647">
        <v>646</v>
      </c>
      <c r="B647" s="27" t="s">
        <v>14413</v>
      </c>
      <c r="C647" t="s">
        <v>954</v>
      </c>
      <c r="D647" s="27" t="s">
        <v>14928</v>
      </c>
      <c r="E647" s="27" t="s">
        <v>14993</v>
      </c>
    </row>
    <row r="648" spans="1:5">
      <c r="A648">
        <v>647</v>
      </c>
      <c r="B648" s="27" t="s">
        <v>3656</v>
      </c>
      <c r="C648" t="s">
        <v>963</v>
      </c>
      <c r="D648" s="27" t="s">
        <v>3693</v>
      </c>
      <c r="E648" s="27" t="s">
        <v>3715</v>
      </c>
    </row>
    <row r="649" spans="1:5">
      <c r="A649">
        <v>648</v>
      </c>
      <c r="B649" s="27" t="s">
        <v>13568</v>
      </c>
      <c r="C649" t="s">
        <v>1276</v>
      </c>
      <c r="D649" s="27" t="s">
        <v>14041</v>
      </c>
      <c r="E649" s="27" t="s">
        <v>14042</v>
      </c>
    </row>
    <row r="650" spans="1:5">
      <c r="A650">
        <v>649</v>
      </c>
      <c r="B650" s="27" t="s">
        <v>1940</v>
      </c>
      <c r="C650" t="s">
        <v>1275</v>
      </c>
      <c r="D650" s="27" t="s">
        <v>1122</v>
      </c>
      <c r="E650" s="27" t="s">
        <v>1123</v>
      </c>
    </row>
    <row r="651" spans="1:5">
      <c r="A651">
        <v>650</v>
      </c>
      <c r="B651" s="27" t="s">
        <v>7416</v>
      </c>
      <c r="C651" t="s">
        <v>954</v>
      </c>
      <c r="D651" s="27" t="s">
        <v>7566</v>
      </c>
      <c r="E651" s="27" t="s">
        <v>7567</v>
      </c>
    </row>
    <row r="652" spans="1:5">
      <c r="A652">
        <v>651</v>
      </c>
      <c r="B652" s="27" t="s">
        <v>14414</v>
      </c>
      <c r="C652" t="s">
        <v>1279</v>
      </c>
      <c r="D652" s="27" t="s">
        <v>15009</v>
      </c>
      <c r="E652" s="27" t="s">
        <v>14859</v>
      </c>
    </row>
    <row r="653" spans="1:5">
      <c r="A653">
        <v>652</v>
      </c>
      <c r="B653" s="27" t="s">
        <v>9123</v>
      </c>
      <c r="C653" t="s">
        <v>965</v>
      </c>
      <c r="D653" s="27" t="s">
        <v>9275</v>
      </c>
      <c r="E653" s="27" t="s">
        <v>9276</v>
      </c>
    </row>
    <row r="654" spans="1:5">
      <c r="A654">
        <v>653</v>
      </c>
      <c r="B654" s="27" t="s">
        <v>14415</v>
      </c>
      <c r="C654" t="s">
        <v>1263</v>
      </c>
      <c r="D654" s="27" t="s">
        <v>15010</v>
      </c>
      <c r="E654" s="27" t="s">
        <v>15011</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14416</v>
      </c>
      <c r="C657" t="s">
        <v>968</v>
      </c>
      <c r="D657" s="27" t="s">
        <v>14981</v>
      </c>
      <c r="E657" s="27" t="s">
        <v>14962</v>
      </c>
    </row>
    <row r="658" spans="1:5">
      <c r="A658">
        <v>657</v>
      </c>
      <c r="B658" s="27" t="s">
        <v>7357</v>
      </c>
      <c r="C658" t="s">
        <v>1279</v>
      </c>
      <c r="D658" s="27" t="s">
        <v>7568</v>
      </c>
      <c r="E658" s="27" t="s">
        <v>7569</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14417</v>
      </c>
      <c r="C661" t="s">
        <v>963</v>
      </c>
      <c r="D661" s="27" t="s">
        <v>15012</v>
      </c>
      <c r="E661" s="27" t="s">
        <v>15013</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14418</v>
      </c>
      <c r="C665" t="s">
        <v>1275</v>
      </c>
      <c r="D665" s="27" t="s">
        <v>15014</v>
      </c>
      <c r="E665" s="27" t="s">
        <v>15015</v>
      </c>
    </row>
    <row r="666" spans="1:5">
      <c r="A666">
        <v>665</v>
      </c>
      <c r="B666" s="27" t="s">
        <v>14419</v>
      </c>
      <c r="C666" t="s">
        <v>1279</v>
      </c>
      <c r="D666" s="27" t="s">
        <v>15016</v>
      </c>
      <c r="E666" s="27" t="s">
        <v>15017</v>
      </c>
    </row>
    <row r="667" spans="1:5">
      <c r="A667">
        <v>666</v>
      </c>
      <c r="B667" s="27" t="s">
        <v>1710</v>
      </c>
      <c r="C667" t="s">
        <v>1272</v>
      </c>
      <c r="D667" s="27" t="s">
        <v>723</v>
      </c>
      <c r="E667" s="27" t="s">
        <v>724</v>
      </c>
    </row>
    <row r="668" spans="1:5">
      <c r="A668">
        <v>667</v>
      </c>
      <c r="B668" s="27" t="s">
        <v>12382</v>
      </c>
      <c r="C668" t="s">
        <v>965</v>
      </c>
      <c r="D668" s="27" t="s">
        <v>12489</v>
      </c>
      <c r="E668" s="27" t="s">
        <v>12490</v>
      </c>
    </row>
    <row r="669" spans="1:5">
      <c r="A669">
        <v>668</v>
      </c>
      <c r="B669" s="27" t="s">
        <v>14420</v>
      </c>
      <c r="C669" t="s">
        <v>1279</v>
      </c>
      <c r="D669" s="27" t="s">
        <v>14958</v>
      </c>
      <c r="E669" s="27" t="s">
        <v>14859</v>
      </c>
    </row>
    <row r="670" spans="1:5">
      <c r="A670">
        <v>669</v>
      </c>
      <c r="B670" s="27" t="s">
        <v>14421</v>
      </c>
      <c r="C670" t="s">
        <v>1263</v>
      </c>
      <c r="D670" s="27" t="e">
        <v>#N/A</v>
      </c>
      <c r="E670" s="27" t="e">
        <v>#N/A</v>
      </c>
    </row>
    <row r="671" spans="1:5">
      <c r="A671">
        <v>670</v>
      </c>
      <c r="B671" s="27" t="s">
        <v>14422</v>
      </c>
      <c r="C671" t="s">
        <v>1279</v>
      </c>
      <c r="D671" s="27" t="s">
        <v>14816</v>
      </c>
      <c r="E671" s="27" t="s">
        <v>15018</v>
      </c>
    </row>
    <row r="672" spans="1:5">
      <c r="A672">
        <v>671</v>
      </c>
      <c r="B672" s="27" t="s">
        <v>8734</v>
      </c>
      <c r="C672" t="s">
        <v>1272</v>
      </c>
      <c r="D672" s="27" t="s">
        <v>8848</v>
      </c>
      <c r="E672" s="27" t="s">
        <v>8849</v>
      </c>
    </row>
    <row r="673" spans="1:5">
      <c r="A673">
        <v>672</v>
      </c>
      <c r="B673" s="27" t="s">
        <v>9115</v>
      </c>
      <c r="C673" t="s">
        <v>972</v>
      </c>
      <c r="D673" s="27" t="s">
        <v>9277</v>
      </c>
      <c r="E673" s="27" t="s">
        <v>9278</v>
      </c>
    </row>
    <row r="674" spans="1:5">
      <c r="A674">
        <v>673</v>
      </c>
      <c r="B674" s="27" t="s">
        <v>9111</v>
      </c>
      <c r="C674" t="s">
        <v>1313</v>
      </c>
      <c r="D674" s="27" t="s">
        <v>9279</v>
      </c>
      <c r="E674" s="27" t="s">
        <v>9280</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13557</v>
      </c>
      <c r="C677" t="s">
        <v>954</v>
      </c>
      <c r="D677" s="27" t="s">
        <v>14043</v>
      </c>
      <c r="E677" s="27" t="s">
        <v>14044</v>
      </c>
    </row>
    <row r="678" spans="1:5">
      <c r="A678">
        <v>677</v>
      </c>
      <c r="B678" s="27" t="s">
        <v>14423</v>
      </c>
      <c r="C678" t="s">
        <v>965</v>
      </c>
      <c r="D678" s="27" t="s">
        <v>15019</v>
      </c>
      <c r="E678" s="27" t="s">
        <v>15020</v>
      </c>
    </row>
    <row r="679" spans="1:5">
      <c r="A679">
        <v>678</v>
      </c>
      <c r="B679" s="27" t="s">
        <v>1715</v>
      </c>
      <c r="C679" t="s">
        <v>1263</v>
      </c>
      <c r="D679" s="27" t="s">
        <v>725</v>
      </c>
      <c r="E679" s="27" t="s">
        <v>726</v>
      </c>
    </row>
    <row r="680" spans="1:5">
      <c r="A680">
        <v>679</v>
      </c>
      <c r="B680" s="27" t="s">
        <v>14424</v>
      </c>
      <c r="C680" t="s">
        <v>974</v>
      </c>
      <c r="D680" s="27" t="s">
        <v>14934</v>
      </c>
      <c r="E680" s="27" t="s">
        <v>15021</v>
      </c>
    </row>
    <row r="681" spans="1:5">
      <c r="A681">
        <v>680</v>
      </c>
      <c r="B681" s="27" t="s">
        <v>1959</v>
      </c>
      <c r="C681" t="s">
        <v>968</v>
      </c>
      <c r="D681" s="27" t="s">
        <v>14999</v>
      </c>
      <c r="E681" s="27" t="s">
        <v>15022</v>
      </c>
    </row>
    <row r="682" spans="1:5">
      <c r="A682">
        <v>681</v>
      </c>
      <c r="B682" s="27" t="s">
        <v>14425</v>
      </c>
      <c r="C682" t="s">
        <v>1279</v>
      </c>
      <c r="D682" s="27" t="s">
        <v>14816</v>
      </c>
      <c r="E682" s="27" t="s">
        <v>15023</v>
      </c>
    </row>
    <row r="683" spans="1:5">
      <c r="A683">
        <v>682</v>
      </c>
      <c r="B683" s="27" t="s">
        <v>1721</v>
      </c>
      <c r="C683" t="s">
        <v>954</v>
      </c>
      <c r="D683" s="27" t="s">
        <v>729</v>
      </c>
      <c r="E683" s="27" t="s">
        <v>730</v>
      </c>
    </row>
    <row r="684" spans="1:5">
      <c r="A684">
        <v>683</v>
      </c>
      <c r="B684" s="27" t="s">
        <v>7481</v>
      </c>
      <c r="C684" t="s">
        <v>1263</v>
      </c>
      <c r="D684" s="27" t="s">
        <v>7570</v>
      </c>
      <c r="E684" s="27" t="s">
        <v>7571</v>
      </c>
    </row>
    <row r="685" spans="1:5">
      <c r="A685">
        <v>684</v>
      </c>
      <c r="B685" s="27" t="s">
        <v>1961</v>
      </c>
      <c r="C685" t="s">
        <v>974</v>
      </c>
      <c r="D685" s="27" t="s">
        <v>15024</v>
      </c>
      <c r="E685" s="27" t="s">
        <v>15025</v>
      </c>
    </row>
    <row r="686" spans="1:5">
      <c r="A686">
        <v>685</v>
      </c>
      <c r="B686" s="27" t="s">
        <v>14426</v>
      </c>
      <c r="C686" t="s">
        <v>965</v>
      </c>
      <c r="D686" s="27" t="s">
        <v>14823</v>
      </c>
      <c r="E686" s="27" t="s">
        <v>14962</v>
      </c>
    </row>
    <row r="687" spans="1:5">
      <c r="A687">
        <v>686</v>
      </c>
      <c r="B687" s="27" t="s">
        <v>1202</v>
      </c>
      <c r="C687" t="s">
        <v>968</v>
      </c>
      <c r="D687" s="27" t="s">
        <v>1215</v>
      </c>
      <c r="E687" s="27" t="s">
        <v>1216</v>
      </c>
    </row>
    <row r="688" spans="1:5">
      <c r="A688">
        <v>687</v>
      </c>
      <c r="B688" s="27" t="s">
        <v>14427</v>
      </c>
      <c r="C688" t="s">
        <v>163</v>
      </c>
      <c r="D688" s="27" t="s">
        <v>14893</v>
      </c>
      <c r="E688" s="27" t="s">
        <v>14957</v>
      </c>
    </row>
    <row r="689" spans="1:5">
      <c r="A689">
        <v>688</v>
      </c>
      <c r="B689" s="27" t="s">
        <v>14428</v>
      </c>
      <c r="C689" t="s">
        <v>1275</v>
      </c>
      <c r="D689" s="27" t="s">
        <v>14901</v>
      </c>
      <c r="E689" s="27" t="s">
        <v>14900</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14429</v>
      </c>
      <c r="C692" t="s">
        <v>954</v>
      </c>
      <c r="D692" s="27" t="s">
        <v>14951</v>
      </c>
      <c r="E692" s="27" t="s">
        <v>15026</v>
      </c>
    </row>
    <row r="693" spans="1:5">
      <c r="A693">
        <v>692</v>
      </c>
      <c r="B693" s="27" t="s">
        <v>9109</v>
      </c>
      <c r="C693" t="s">
        <v>954</v>
      </c>
      <c r="D693" s="27" t="s">
        <v>9281</v>
      </c>
      <c r="E693" s="27" t="s">
        <v>9282</v>
      </c>
    </row>
    <row r="694" spans="1:5">
      <c r="A694">
        <v>693</v>
      </c>
      <c r="B694" s="27" t="s">
        <v>14430</v>
      </c>
      <c r="C694" t="s">
        <v>965</v>
      </c>
      <c r="D694" s="27" t="s">
        <v>14734</v>
      </c>
      <c r="E694" s="27" t="s">
        <v>15011</v>
      </c>
    </row>
    <row r="695" spans="1:5">
      <c r="A695">
        <v>694</v>
      </c>
      <c r="B695" s="27" t="s">
        <v>1864</v>
      </c>
      <c r="C695" t="s">
        <v>1272</v>
      </c>
      <c r="D695" s="27" t="s">
        <v>949</v>
      </c>
      <c r="E695" s="27" t="s">
        <v>950</v>
      </c>
    </row>
    <row r="696" spans="1:5">
      <c r="A696">
        <v>695</v>
      </c>
      <c r="B696" s="27" t="s">
        <v>14431</v>
      </c>
      <c r="C696" t="s">
        <v>1263</v>
      </c>
      <c r="D696" s="27" t="s">
        <v>15027</v>
      </c>
      <c r="E696" s="27" t="s">
        <v>15028</v>
      </c>
    </row>
    <row r="697" spans="1:5">
      <c r="A697">
        <v>696</v>
      </c>
      <c r="B697" s="27" t="s">
        <v>9106</v>
      </c>
      <c r="C697" t="s">
        <v>1279</v>
      </c>
      <c r="D697" s="27" t="s">
        <v>9283</v>
      </c>
      <c r="E697" s="27" t="s">
        <v>9284</v>
      </c>
    </row>
    <row r="698" spans="1:5">
      <c r="A698">
        <v>697</v>
      </c>
      <c r="B698" s="27" t="s">
        <v>12922</v>
      </c>
      <c r="C698" t="s">
        <v>954</v>
      </c>
      <c r="D698" s="27" t="s">
        <v>13199</v>
      </c>
      <c r="E698" s="27" t="s">
        <v>13200</v>
      </c>
    </row>
    <row r="699" spans="1:5">
      <c r="A699">
        <v>698</v>
      </c>
      <c r="B699" s="27" t="s">
        <v>14432</v>
      </c>
      <c r="C699" t="s">
        <v>1279</v>
      </c>
      <c r="D699" s="27">
        <v>0</v>
      </c>
      <c r="E699" s="27">
        <v>0</v>
      </c>
    </row>
    <row r="700" spans="1:5">
      <c r="A700">
        <v>699</v>
      </c>
      <c r="B700" s="27" t="s">
        <v>14433</v>
      </c>
      <c r="C700" t="s">
        <v>1276</v>
      </c>
      <c r="D700" s="27" t="s">
        <v>14801</v>
      </c>
      <c r="E700" s="27" t="s">
        <v>14737</v>
      </c>
    </row>
    <row r="701" spans="1:5">
      <c r="A701">
        <v>700</v>
      </c>
      <c r="B701" s="27" t="s">
        <v>14434</v>
      </c>
      <c r="C701" t="s">
        <v>974</v>
      </c>
      <c r="D701" s="27" t="s">
        <v>15029</v>
      </c>
      <c r="E701" s="27" t="s">
        <v>14959</v>
      </c>
    </row>
    <row r="702" spans="1:5">
      <c r="A702">
        <v>701</v>
      </c>
      <c r="B702" s="27" t="s">
        <v>9103</v>
      </c>
      <c r="C702" t="s">
        <v>963</v>
      </c>
      <c r="D702" s="27" t="s">
        <v>9285</v>
      </c>
      <c r="E702" s="27" t="s">
        <v>9286</v>
      </c>
    </row>
    <row r="703" spans="1:5">
      <c r="A703">
        <v>702</v>
      </c>
      <c r="B703" s="27" t="s">
        <v>9099</v>
      </c>
      <c r="C703" t="s">
        <v>965</v>
      </c>
      <c r="D703" s="27" t="s">
        <v>9287</v>
      </c>
      <c r="E703" s="27" t="s">
        <v>9288</v>
      </c>
    </row>
    <row r="704" spans="1:5">
      <c r="A704">
        <v>703</v>
      </c>
      <c r="B704" s="27" t="s">
        <v>3659</v>
      </c>
      <c r="C704" t="s">
        <v>965</v>
      </c>
      <c r="D704" s="27" t="s">
        <v>3694</v>
      </c>
      <c r="E704" s="27" t="s">
        <v>3716</v>
      </c>
    </row>
    <row r="705" spans="1:5">
      <c r="A705">
        <v>704</v>
      </c>
      <c r="B705" s="27" t="s">
        <v>14435</v>
      </c>
      <c r="C705" t="s">
        <v>1279</v>
      </c>
      <c r="D705" s="27" t="s">
        <v>15030</v>
      </c>
      <c r="E705" s="27" t="s">
        <v>14783</v>
      </c>
    </row>
    <row r="706" spans="1:5">
      <c r="A706">
        <v>705</v>
      </c>
      <c r="B706" s="27" t="s">
        <v>14436</v>
      </c>
      <c r="C706" t="s">
        <v>1279</v>
      </c>
      <c r="D706" s="27" t="s">
        <v>15031</v>
      </c>
      <c r="E706" s="27" t="s">
        <v>15018</v>
      </c>
    </row>
    <row r="707" spans="1:5">
      <c r="A707">
        <v>706</v>
      </c>
      <c r="B707" s="27" t="s">
        <v>1719</v>
      </c>
      <c r="C707" t="s">
        <v>972</v>
      </c>
      <c r="D707" s="27" t="s">
        <v>727</v>
      </c>
      <c r="E707" s="27" t="s">
        <v>728</v>
      </c>
    </row>
    <row r="708" spans="1:5">
      <c r="A708">
        <v>707</v>
      </c>
      <c r="B708" s="27" t="s">
        <v>7437</v>
      </c>
      <c r="C708" t="s">
        <v>974</v>
      </c>
      <c r="D708" s="27" t="s">
        <v>7572</v>
      </c>
      <c r="E708" s="27" t="s">
        <v>7573</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14437</v>
      </c>
      <c r="C711" t="s">
        <v>1272</v>
      </c>
      <c r="D711" s="27" t="s">
        <v>15032</v>
      </c>
      <c r="E711" s="27" t="s">
        <v>15033</v>
      </c>
    </row>
    <row r="712" spans="1:5">
      <c r="A712">
        <v>711</v>
      </c>
      <c r="B712" s="27" t="s">
        <v>14438</v>
      </c>
      <c r="C712" t="s">
        <v>972</v>
      </c>
      <c r="D712" s="27" t="s">
        <v>15012</v>
      </c>
      <c r="E712" s="27" t="s">
        <v>15034</v>
      </c>
    </row>
    <row r="713" spans="1:5">
      <c r="A713">
        <v>712</v>
      </c>
      <c r="B713" s="27" t="s">
        <v>1965</v>
      </c>
      <c r="C713" t="s">
        <v>1272</v>
      </c>
      <c r="D713" s="27" t="s">
        <v>15035</v>
      </c>
      <c r="E713" s="27" t="s">
        <v>15036</v>
      </c>
    </row>
    <row r="714" spans="1:5">
      <c r="A714">
        <v>713</v>
      </c>
      <c r="B714" s="27" t="s">
        <v>14439</v>
      </c>
      <c r="C714" t="s">
        <v>1276</v>
      </c>
      <c r="D714" s="27" t="s">
        <v>14942</v>
      </c>
      <c r="E714" s="27" t="s">
        <v>14779</v>
      </c>
    </row>
    <row r="715" spans="1:5">
      <c r="A715">
        <v>714</v>
      </c>
      <c r="B715" s="27" t="s">
        <v>14440</v>
      </c>
      <c r="C715" t="s">
        <v>1272</v>
      </c>
      <c r="D715" s="27" t="s">
        <v>15037</v>
      </c>
      <c r="E715" s="27" t="s">
        <v>14919</v>
      </c>
    </row>
    <row r="716" spans="1:5">
      <c r="A716">
        <v>715</v>
      </c>
      <c r="B716" s="27" t="s">
        <v>14441</v>
      </c>
      <c r="C716" t="s">
        <v>1276</v>
      </c>
      <c r="D716" s="27" t="s">
        <v>15038</v>
      </c>
      <c r="E716" s="27" t="s">
        <v>15039</v>
      </c>
    </row>
    <row r="717" spans="1:5">
      <c r="A717">
        <v>716</v>
      </c>
      <c r="B717" s="27" t="s">
        <v>14442</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14443</v>
      </c>
      <c r="C720" t="s">
        <v>1279</v>
      </c>
      <c r="D720" s="27" t="s">
        <v>14940</v>
      </c>
      <c r="E720" s="27" t="s">
        <v>15040</v>
      </c>
    </row>
    <row r="721" spans="1:5">
      <c r="A721">
        <v>720</v>
      </c>
      <c r="B721" s="27" t="s">
        <v>14444</v>
      </c>
      <c r="C721" t="s">
        <v>1279</v>
      </c>
      <c r="D721" s="27" t="s">
        <v>15041</v>
      </c>
      <c r="E721" s="27" t="s">
        <v>15042</v>
      </c>
    </row>
    <row r="722" spans="1:5">
      <c r="A722">
        <v>721</v>
      </c>
      <c r="B722" s="27" t="s">
        <v>14445</v>
      </c>
      <c r="C722" t="s">
        <v>1276</v>
      </c>
      <c r="D722" s="27" t="s">
        <v>14901</v>
      </c>
      <c r="E722" s="27" t="s">
        <v>15043</v>
      </c>
    </row>
    <row r="723" spans="1:5">
      <c r="A723">
        <v>722</v>
      </c>
      <c r="B723" s="27" t="s">
        <v>8056</v>
      </c>
      <c r="C723" t="s">
        <v>1276</v>
      </c>
      <c r="D723" s="27" t="s">
        <v>8556</v>
      </c>
      <c r="E723" s="27" t="s">
        <v>8557</v>
      </c>
    </row>
    <row r="724" spans="1:5">
      <c r="A724">
        <v>723</v>
      </c>
      <c r="B724" s="27" t="s">
        <v>1204</v>
      </c>
      <c r="C724" t="s">
        <v>1279</v>
      </c>
      <c r="D724" s="27" t="s">
        <v>1217</v>
      </c>
      <c r="E724" s="27" t="s">
        <v>1218</v>
      </c>
    </row>
    <row r="725" spans="1:5">
      <c r="A725">
        <v>724</v>
      </c>
      <c r="B725" s="27" t="s">
        <v>14446</v>
      </c>
      <c r="C725" t="s">
        <v>965</v>
      </c>
      <c r="D725" s="27" t="s">
        <v>14828</v>
      </c>
      <c r="E725" s="27" t="s">
        <v>14731</v>
      </c>
    </row>
    <row r="726" spans="1:5">
      <c r="A726">
        <v>725</v>
      </c>
      <c r="B726" s="27" t="s">
        <v>1968</v>
      </c>
      <c r="C726" t="s">
        <v>954</v>
      </c>
      <c r="D726" s="27" t="s">
        <v>14755</v>
      </c>
      <c r="E726" s="27" t="s">
        <v>15044</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14447</v>
      </c>
      <c r="C732" t="s">
        <v>954</v>
      </c>
      <c r="D732" s="27" t="s">
        <v>15045</v>
      </c>
      <c r="E732" s="27" t="s">
        <v>15046</v>
      </c>
    </row>
    <row r="733" spans="1:5">
      <c r="A733">
        <v>732</v>
      </c>
      <c r="B733" s="27" t="s">
        <v>1206</v>
      </c>
      <c r="C733" t="s">
        <v>1279</v>
      </c>
      <c r="D733" s="27" t="s">
        <v>1219</v>
      </c>
      <c r="E733" s="27" t="s">
        <v>1220</v>
      </c>
    </row>
    <row r="734" spans="1:5">
      <c r="A734">
        <v>733</v>
      </c>
      <c r="B734" s="27" t="s">
        <v>14448</v>
      </c>
      <c r="C734" t="s">
        <v>968</v>
      </c>
      <c r="D734" s="27" t="s">
        <v>15047</v>
      </c>
      <c r="E734" s="27" t="s">
        <v>14887</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9084</v>
      </c>
      <c r="C737" t="s">
        <v>1272</v>
      </c>
      <c r="D737" s="27" t="s">
        <v>9289</v>
      </c>
      <c r="E737" s="27" t="s">
        <v>9290</v>
      </c>
    </row>
    <row r="738" spans="1:5">
      <c r="A738">
        <v>737</v>
      </c>
      <c r="B738" s="27" t="s">
        <v>14449</v>
      </c>
      <c r="C738" t="s">
        <v>1279</v>
      </c>
      <c r="D738" s="27" t="s">
        <v>14780</v>
      </c>
      <c r="E738" s="27" t="s">
        <v>14716</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9081</v>
      </c>
      <c r="C741" t="s">
        <v>1272</v>
      </c>
      <c r="D741" s="27" t="s">
        <v>9291</v>
      </c>
      <c r="E741" s="27" t="s">
        <v>9292</v>
      </c>
    </row>
    <row r="742" spans="1:5">
      <c r="A742">
        <v>741</v>
      </c>
      <c r="B742" s="27" t="s">
        <v>7401</v>
      </c>
      <c r="C742" t="s">
        <v>1272</v>
      </c>
      <c r="D742" s="27" t="s">
        <v>7574</v>
      </c>
      <c r="E742" s="27" t="s">
        <v>7575</v>
      </c>
    </row>
    <row r="743" spans="1:5">
      <c r="A743">
        <v>742</v>
      </c>
      <c r="B743" s="27" t="s">
        <v>2540</v>
      </c>
      <c r="C743" t="s">
        <v>965</v>
      </c>
      <c r="D743" s="27" t="s">
        <v>2559</v>
      </c>
      <c r="E743" s="27" t="s">
        <v>2560</v>
      </c>
    </row>
    <row r="744" spans="1:5">
      <c r="A744">
        <v>743</v>
      </c>
      <c r="B744" s="27" t="s">
        <v>9199</v>
      </c>
      <c r="C744" t="s">
        <v>1279</v>
      </c>
      <c r="D744" s="27" t="s">
        <v>9293</v>
      </c>
      <c r="E744" s="27" t="s">
        <v>9294</v>
      </c>
    </row>
    <row r="745" spans="1:5">
      <c r="A745">
        <v>744</v>
      </c>
      <c r="B745" s="27" t="s">
        <v>14450</v>
      </c>
      <c r="C745" t="s">
        <v>1279</v>
      </c>
      <c r="D745" s="27" t="s">
        <v>15048</v>
      </c>
      <c r="E745" s="27" t="s">
        <v>15023</v>
      </c>
    </row>
    <row r="746" spans="1:5">
      <c r="A746">
        <v>745</v>
      </c>
      <c r="B746" s="27" t="s">
        <v>5108</v>
      </c>
      <c r="C746" t="s">
        <v>974</v>
      </c>
      <c r="D746" s="27" t="s">
        <v>14045</v>
      </c>
      <c r="E746" s="27" t="s">
        <v>14046</v>
      </c>
    </row>
    <row r="747" spans="1:5">
      <c r="A747">
        <v>746</v>
      </c>
      <c r="B747" s="27" t="s">
        <v>14451</v>
      </c>
      <c r="C747" t="s">
        <v>1272</v>
      </c>
      <c r="D747" s="27" t="s">
        <v>15024</v>
      </c>
      <c r="E747" s="27" t="s">
        <v>15049</v>
      </c>
    </row>
    <row r="748" spans="1:5">
      <c r="A748">
        <v>747</v>
      </c>
      <c r="B748" s="27" t="s">
        <v>3625</v>
      </c>
      <c r="C748" t="s">
        <v>954</v>
      </c>
      <c r="D748" s="27" t="s">
        <v>3682</v>
      </c>
      <c r="E748" s="27" t="s">
        <v>3704</v>
      </c>
    </row>
    <row r="749" spans="1:5">
      <c r="A749">
        <v>748</v>
      </c>
      <c r="B749" s="27" t="s">
        <v>9209</v>
      </c>
      <c r="C749" t="s">
        <v>1272</v>
      </c>
      <c r="D749" s="27" t="s">
        <v>9295</v>
      </c>
      <c r="E749" s="27" t="s">
        <v>9296</v>
      </c>
    </row>
    <row r="750" spans="1:5">
      <c r="A750">
        <v>749</v>
      </c>
      <c r="B750" s="27" t="s">
        <v>9204</v>
      </c>
      <c r="C750" t="s">
        <v>1263</v>
      </c>
      <c r="D750" s="27" t="s">
        <v>9297</v>
      </c>
      <c r="E750" s="27" t="s">
        <v>9298</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14452</v>
      </c>
      <c r="C756" t="s">
        <v>968</v>
      </c>
      <c r="D756" s="27" t="e">
        <v>#N/A</v>
      </c>
      <c r="E756" s="27" t="e">
        <v>#N/A</v>
      </c>
    </row>
    <row r="757" spans="1:5">
      <c r="A757">
        <v>756</v>
      </c>
      <c r="B757" s="27" t="s">
        <v>14453</v>
      </c>
      <c r="C757" t="s">
        <v>1272</v>
      </c>
      <c r="D757" s="27" t="s">
        <v>15050</v>
      </c>
      <c r="E757" s="27" t="s">
        <v>15051</v>
      </c>
    </row>
    <row r="758" spans="1:5">
      <c r="A758">
        <v>757</v>
      </c>
      <c r="B758" s="27" t="s">
        <v>1761</v>
      </c>
      <c r="C758" t="s">
        <v>965</v>
      </c>
      <c r="D758" s="27" t="s">
        <v>865</v>
      </c>
      <c r="E758" s="27" t="s">
        <v>866</v>
      </c>
    </row>
    <row r="759" spans="1:5">
      <c r="A759">
        <v>758</v>
      </c>
      <c r="B759" s="27" t="s">
        <v>14454</v>
      </c>
      <c r="C759" t="s">
        <v>965</v>
      </c>
      <c r="D759" s="27" t="s">
        <v>15052</v>
      </c>
      <c r="E759" s="27" t="s">
        <v>14993</v>
      </c>
    </row>
    <row r="760" spans="1:5">
      <c r="A760">
        <v>759</v>
      </c>
      <c r="B760" s="27" t="s">
        <v>9214</v>
      </c>
      <c r="C760" t="s">
        <v>1272</v>
      </c>
      <c r="D760" s="27" t="s">
        <v>9299</v>
      </c>
      <c r="E760" s="27" t="s">
        <v>9300</v>
      </c>
    </row>
    <row r="761" spans="1:5">
      <c r="A761">
        <v>760</v>
      </c>
      <c r="B761" s="27" t="s">
        <v>9219</v>
      </c>
      <c r="C761" t="s">
        <v>163</v>
      </c>
      <c r="D761" s="27" t="s">
        <v>9301</v>
      </c>
      <c r="E761" s="27" t="s">
        <v>9302</v>
      </c>
    </row>
    <row r="762" spans="1:5">
      <c r="A762">
        <v>761</v>
      </c>
      <c r="B762" s="27" t="s">
        <v>1742</v>
      </c>
      <c r="C762" t="s">
        <v>1263</v>
      </c>
      <c r="D762" s="27" t="s">
        <v>867</v>
      </c>
      <c r="E762" s="27" t="s">
        <v>868</v>
      </c>
    </row>
    <row r="763" spans="1:5">
      <c r="A763">
        <v>762</v>
      </c>
      <c r="B763" s="27" t="s">
        <v>7366</v>
      </c>
      <c r="C763" t="s">
        <v>954</v>
      </c>
      <c r="D763" s="27" t="s">
        <v>7576</v>
      </c>
      <c r="E763" s="27" t="s">
        <v>7577</v>
      </c>
    </row>
    <row r="764" spans="1:5">
      <c r="A764">
        <v>763</v>
      </c>
      <c r="B764" s="27" t="s">
        <v>1974</v>
      </c>
      <c r="C764" t="s">
        <v>1263</v>
      </c>
      <c r="D764" s="27" t="s">
        <v>15053</v>
      </c>
      <c r="E764" s="27" t="s">
        <v>15054</v>
      </c>
    </row>
    <row r="765" spans="1:5">
      <c r="A765">
        <v>764</v>
      </c>
      <c r="B765" s="27" t="s">
        <v>1268</v>
      </c>
      <c r="C765" t="s">
        <v>968</v>
      </c>
      <c r="D765" s="27" t="s">
        <v>1269</v>
      </c>
      <c r="E765" s="27" t="s">
        <v>1270</v>
      </c>
    </row>
    <row r="766" spans="1:5">
      <c r="A766">
        <v>765</v>
      </c>
      <c r="B766" s="27" t="s">
        <v>9224</v>
      </c>
      <c r="C766" t="s">
        <v>1272</v>
      </c>
      <c r="D766" s="27" t="s">
        <v>9303</v>
      </c>
      <c r="E766" s="27" t="s">
        <v>9304</v>
      </c>
    </row>
    <row r="767" spans="1:5">
      <c r="A767">
        <v>766</v>
      </c>
      <c r="B767" s="27" t="s">
        <v>9229</v>
      </c>
      <c r="C767" t="s">
        <v>954</v>
      </c>
      <c r="D767" s="27" t="s">
        <v>9305</v>
      </c>
      <c r="E767" s="27" t="s">
        <v>9306</v>
      </c>
    </row>
    <row r="768" spans="1:5">
      <c r="A768">
        <v>767</v>
      </c>
      <c r="B768" s="27" t="s">
        <v>14455</v>
      </c>
      <c r="C768" t="s">
        <v>974</v>
      </c>
      <c r="D768" s="27" t="s">
        <v>15055</v>
      </c>
      <c r="E768" s="27" t="s">
        <v>14771</v>
      </c>
    </row>
    <row r="769" spans="1:5">
      <c r="A769">
        <v>768</v>
      </c>
      <c r="B769" s="27" t="s">
        <v>4391</v>
      </c>
      <c r="C769" t="s">
        <v>972</v>
      </c>
      <c r="D769" s="27" t="s">
        <v>4417</v>
      </c>
      <c r="E769" s="27" t="s">
        <v>4418</v>
      </c>
    </row>
    <row r="770" spans="1:5">
      <c r="A770">
        <v>769</v>
      </c>
      <c r="B770" s="27" t="s">
        <v>14456</v>
      </c>
      <c r="C770" t="s">
        <v>1275</v>
      </c>
      <c r="D770" s="27" t="s">
        <v>15056</v>
      </c>
      <c r="E770" s="27" t="s">
        <v>15057</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9234</v>
      </c>
      <c r="C773" t="s">
        <v>1272</v>
      </c>
      <c r="D773" s="27" t="s">
        <v>9307</v>
      </c>
      <c r="E773" s="27" t="s">
        <v>9308</v>
      </c>
    </row>
    <row r="774" spans="1:5">
      <c r="A774">
        <v>773</v>
      </c>
      <c r="B774" s="27" t="s">
        <v>12896</v>
      </c>
      <c r="C774" t="s">
        <v>163</v>
      </c>
      <c r="D774" s="27" t="s">
        <v>13203</v>
      </c>
      <c r="E774" s="27" t="s">
        <v>13204</v>
      </c>
    </row>
    <row r="775" spans="1:5">
      <c r="A775">
        <v>774</v>
      </c>
      <c r="B775" s="27" t="s">
        <v>169</v>
      </c>
      <c r="C775" t="s">
        <v>954</v>
      </c>
      <c r="D775" s="27" t="s">
        <v>2687</v>
      </c>
      <c r="E775" s="27" t="s">
        <v>2688</v>
      </c>
    </row>
    <row r="776" spans="1:5">
      <c r="A776">
        <v>775</v>
      </c>
      <c r="B776" s="27" t="s">
        <v>13527</v>
      </c>
      <c r="C776" t="s">
        <v>1275</v>
      </c>
      <c r="D776" s="27" t="s">
        <v>14047</v>
      </c>
      <c r="E776" s="27" t="s">
        <v>14048</v>
      </c>
    </row>
    <row r="777" spans="1:5">
      <c r="A777">
        <v>776</v>
      </c>
      <c r="B777" s="27" t="s">
        <v>14457</v>
      </c>
      <c r="C777" t="s">
        <v>965</v>
      </c>
      <c r="D777" s="27" t="s">
        <v>14846</v>
      </c>
      <c r="E777" s="27" t="s">
        <v>15058</v>
      </c>
    </row>
    <row r="778" spans="1:5">
      <c r="A778">
        <v>777</v>
      </c>
      <c r="B778" s="27" t="s">
        <v>3629</v>
      </c>
      <c r="C778" t="s">
        <v>1272</v>
      </c>
      <c r="D778" s="27" t="s">
        <v>3684</v>
      </c>
      <c r="E778" s="27" t="s">
        <v>3706</v>
      </c>
    </row>
    <row r="779" spans="1:5">
      <c r="A779">
        <v>778</v>
      </c>
      <c r="B779" s="27" t="s">
        <v>14458</v>
      </c>
      <c r="C779" t="s">
        <v>965</v>
      </c>
      <c r="D779" s="27" t="s">
        <v>15019</v>
      </c>
      <c r="E779" s="27" t="s">
        <v>14957</v>
      </c>
    </row>
    <row r="780" spans="1:5">
      <c r="A780">
        <v>779</v>
      </c>
      <c r="B780" s="27" t="s">
        <v>14459</v>
      </c>
      <c r="C780" t="s">
        <v>968</v>
      </c>
      <c r="D780" s="27" t="s">
        <v>14812</v>
      </c>
      <c r="E780" s="27" t="s">
        <v>15059</v>
      </c>
    </row>
    <row r="781" spans="1:5">
      <c r="A781">
        <v>780</v>
      </c>
      <c r="B781" s="27" t="s">
        <v>1770</v>
      </c>
      <c r="C781" t="s">
        <v>1279</v>
      </c>
      <c r="D781" s="27" t="s">
        <v>827</v>
      </c>
      <c r="E781" s="27" t="s">
        <v>828</v>
      </c>
    </row>
    <row r="782" spans="1:5">
      <c r="A782">
        <v>781</v>
      </c>
      <c r="B782" s="27" t="s">
        <v>7327</v>
      </c>
      <c r="C782" t="s">
        <v>1272</v>
      </c>
      <c r="D782" s="27" t="s">
        <v>7578</v>
      </c>
      <c r="E782" s="27" t="s">
        <v>7579</v>
      </c>
    </row>
    <row r="783" spans="1:5">
      <c r="A783">
        <v>782</v>
      </c>
      <c r="B783" s="27" t="s">
        <v>14460</v>
      </c>
      <c r="C783" t="s">
        <v>965</v>
      </c>
      <c r="D783" s="27" t="s">
        <v>14843</v>
      </c>
      <c r="E783" s="27" t="s">
        <v>15026</v>
      </c>
    </row>
    <row r="784" spans="1:5">
      <c r="A784">
        <v>783</v>
      </c>
      <c r="B784" s="27" t="s">
        <v>170</v>
      </c>
      <c r="C784" t="s">
        <v>1276</v>
      </c>
      <c r="D784" s="27" t="s">
        <v>14049</v>
      </c>
      <c r="E784" s="27" t="s">
        <v>14050</v>
      </c>
    </row>
    <row r="785" spans="1:5">
      <c r="A785">
        <v>784</v>
      </c>
      <c r="B785" s="27" t="s">
        <v>3632</v>
      </c>
      <c r="C785" t="s">
        <v>968</v>
      </c>
      <c r="D785" s="27" t="s">
        <v>3685</v>
      </c>
      <c r="E785" s="27" t="s">
        <v>3707</v>
      </c>
    </row>
    <row r="786" spans="1:5">
      <c r="A786">
        <v>785</v>
      </c>
      <c r="B786" s="27" t="s">
        <v>14461</v>
      </c>
      <c r="C786" t="s">
        <v>963</v>
      </c>
      <c r="D786" s="27" t="s">
        <v>15045</v>
      </c>
      <c r="E786" s="27" t="s">
        <v>15060</v>
      </c>
    </row>
    <row r="787" spans="1:5">
      <c r="A787">
        <v>786</v>
      </c>
      <c r="B787" s="27" t="s">
        <v>14462</v>
      </c>
      <c r="C787" t="s">
        <v>974</v>
      </c>
      <c r="D787" s="27" t="s">
        <v>14833</v>
      </c>
      <c r="E787" s="27" t="s">
        <v>15061</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14463</v>
      </c>
      <c r="C790" t="s">
        <v>968</v>
      </c>
      <c r="D790" s="27" t="s">
        <v>15062</v>
      </c>
      <c r="E790" s="27" t="s">
        <v>14792</v>
      </c>
    </row>
    <row r="791" spans="1:5">
      <c r="A791">
        <v>790</v>
      </c>
      <c r="B791" s="27" t="s">
        <v>173</v>
      </c>
      <c r="C791" t="s">
        <v>1275</v>
      </c>
      <c r="D791" s="27" t="s">
        <v>562</v>
      </c>
      <c r="E791" s="27" t="s">
        <v>563</v>
      </c>
    </row>
    <row r="792" spans="1:5">
      <c r="A792">
        <v>791</v>
      </c>
      <c r="B792" s="27" t="s">
        <v>14464</v>
      </c>
      <c r="C792" t="s">
        <v>1279</v>
      </c>
      <c r="D792" s="27" t="s">
        <v>15063</v>
      </c>
      <c r="E792" s="27" t="s">
        <v>15064</v>
      </c>
    </row>
    <row r="793" spans="1:5">
      <c r="A793">
        <v>792</v>
      </c>
      <c r="B793" s="27" t="s">
        <v>9239</v>
      </c>
      <c r="C793" t="s">
        <v>1263</v>
      </c>
      <c r="D793" s="27" t="s">
        <v>9309</v>
      </c>
      <c r="E793" s="27" t="s">
        <v>9310</v>
      </c>
    </row>
    <row r="794" spans="1:5">
      <c r="A794">
        <v>793</v>
      </c>
      <c r="B794" s="27" t="s">
        <v>1982</v>
      </c>
      <c r="C794" t="s">
        <v>972</v>
      </c>
      <c r="D794" s="27" t="s">
        <v>14740</v>
      </c>
      <c r="E794" s="27" t="s">
        <v>15065</v>
      </c>
    </row>
    <row r="795" spans="1:5">
      <c r="A795">
        <v>794</v>
      </c>
      <c r="B795" s="27" t="s">
        <v>12890</v>
      </c>
      <c r="C795" t="s">
        <v>965</v>
      </c>
      <c r="D795" s="27" t="s">
        <v>13205</v>
      </c>
      <c r="E795" s="27" t="s">
        <v>13206</v>
      </c>
    </row>
    <row r="796" spans="1:5">
      <c r="A796">
        <v>795</v>
      </c>
      <c r="B796" s="27" t="s">
        <v>12884</v>
      </c>
      <c r="C796" t="s">
        <v>1272</v>
      </c>
      <c r="D796" s="27" t="s">
        <v>13207</v>
      </c>
      <c r="E796" s="27" t="s">
        <v>13208</v>
      </c>
    </row>
    <row r="797" spans="1:5">
      <c r="A797">
        <v>796</v>
      </c>
      <c r="B797" s="27" t="s">
        <v>12801</v>
      </c>
      <c r="C797" t="s">
        <v>1272</v>
      </c>
      <c r="D797" s="27" t="s">
        <v>13209</v>
      </c>
      <c r="E797" s="27" t="s">
        <v>13210</v>
      </c>
    </row>
    <row r="798" spans="1:5">
      <c r="A798">
        <v>797</v>
      </c>
      <c r="B798" s="27" t="s">
        <v>14465</v>
      </c>
      <c r="C798" t="s">
        <v>965</v>
      </c>
      <c r="D798" s="27" t="s">
        <v>15052</v>
      </c>
      <c r="E798" s="27" t="s">
        <v>14729</v>
      </c>
    </row>
    <row r="799" spans="1:5">
      <c r="A799">
        <v>798</v>
      </c>
      <c r="B799" s="27" t="s">
        <v>12807</v>
      </c>
      <c r="C799" t="s">
        <v>1272</v>
      </c>
      <c r="D799" s="27" t="s">
        <v>13211</v>
      </c>
      <c r="E799" s="27" t="s">
        <v>13212</v>
      </c>
    </row>
    <row r="800" spans="1:5">
      <c r="A800">
        <v>799</v>
      </c>
      <c r="B800" s="27" t="s">
        <v>1827</v>
      </c>
      <c r="C800" t="s">
        <v>954</v>
      </c>
      <c r="D800" s="27" t="s">
        <v>925</v>
      </c>
      <c r="E800" s="27" t="s">
        <v>926</v>
      </c>
    </row>
    <row r="801" spans="1:5">
      <c r="A801">
        <v>800</v>
      </c>
      <c r="B801" s="27" t="s">
        <v>14466</v>
      </c>
      <c r="C801" t="s">
        <v>1272</v>
      </c>
      <c r="D801" s="27" t="s">
        <v>14843</v>
      </c>
      <c r="E801" s="27" t="s">
        <v>14954</v>
      </c>
    </row>
    <row r="802" spans="1:5">
      <c r="A802">
        <v>801</v>
      </c>
      <c r="B802" s="27" t="s">
        <v>1781</v>
      </c>
      <c r="C802" t="s">
        <v>1279</v>
      </c>
      <c r="D802" s="27" t="s">
        <v>837</v>
      </c>
      <c r="E802" s="27" t="s">
        <v>838</v>
      </c>
    </row>
    <row r="803" spans="1:5">
      <c r="A803">
        <v>802</v>
      </c>
      <c r="B803" s="27" t="s">
        <v>7313</v>
      </c>
      <c r="C803" t="s">
        <v>1313</v>
      </c>
      <c r="D803" s="27" t="s">
        <v>7580</v>
      </c>
      <c r="E803" s="27" t="s">
        <v>7581</v>
      </c>
    </row>
    <row r="804" spans="1:5">
      <c r="A804">
        <v>803</v>
      </c>
      <c r="B804" s="27" t="s">
        <v>1984</v>
      </c>
      <c r="C804" t="s">
        <v>163</v>
      </c>
      <c r="D804" s="27" t="s">
        <v>15066</v>
      </c>
      <c r="E804" s="27" t="s">
        <v>15067</v>
      </c>
    </row>
    <row r="805" spans="1:5">
      <c r="A805">
        <v>804</v>
      </c>
      <c r="B805" s="27" t="s">
        <v>3641</v>
      </c>
      <c r="C805" t="s">
        <v>1272</v>
      </c>
      <c r="D805" s="27" t="s">
        <v>3688</v>
      </c>
      <c r="E805" s="27" t="s">
        <v>3710</v>
      </c>
    </row>
    <row r="806" spans="1:5">
      <c r="A806">
        <v>805</v>
      </c>
      <c r="B806" s="27" t="s">
        <v>14467</v>
      </c>
      <c r="C806" t="s">
        <v>965</v>
      </c>
      <c r="D806" s="27" t="s">
        <v>14805</v>
      </c>
      <c r="E806" s="27" t="s">
        <v>14920</v>
      </c>
    </row>
    <row r="807" spans="1:5">
      <c r="A807">
        <v>806</v>
      </c>
      <c r="B807" s="27" t="s">
        <v>14468</v>
      </c>
      <c r="C807" t="s">
        <v>1276</v>
      </c>
      <c r="D807" s="27" t="s">
        <v>14762</v>
      </c>
      <c r="E807" s="27" t="s">
        <v>14739</v>
      </c>
    </row>
    <row r="808" spans="1:5">
      <c r="A808">
        <v>807</v>
      </c>
      <c r="B808" s="27" t="s">
        <v>14469</v>
      </c>
      <c r="C808" t="s">
        <v>1279</v>
      </c>
      <c r="D808" s="27" t="s">
        <v>14889</v>
      </c>
      <c r="E808" s="27" t="s">
        <v>14817</v>
      </c>
    </row>
    <row r="809" spans="1:5">
      <c r="A809">
        <v>808</v>
      </c>
      <c r="B809" s="27" t="s">
        <v>9486</v>
      </c>
      <c r="C809" t="s">
        <v>963</v>
      </c>
      <c r="D809" s="27" t="s">
        <v>9582</v>
      </c>
      <c r="E809" s="27" t="s">
        <v>9583</v>
      </c>
    </row>
    <row r="810" spans="1:5">
      <c r="A810">
        <v>809</v>
      </c>
      <c r="B810" s="27" t="s">
        <v>9537</v>
      </c>
      <c r="C810" t="s">
        <v>1313</v>
      </c>
      <c r="D810" s="27" t="s">
        <v>9584</v>
      </c>
      <c r="E810" s="27" t="s">
        <v>9585</v>
      </c>
    </row>
    <row r="811" spans="1:5">
      <c r="A811">
        <v>810</v>
      </c>
      <c r="B811" s="27" t="s">
        <v>1815</v>
      </c>
      <c r="C811" t="s">
        <v>1275</v>
      </c>
      <c r="D811" s="27" t="s">
        <v>917</v>
      </c>
      <c r="E811" s="27" t="s">
        <v>918</v>
      </c>
    </row>
    <row r="812" spans="1:5">
      <c r="A812">
        <v>811</v>
      </c>
      <c r="B812" s="27" t="s">
        <v>14470</v>
      </c>
      <c r="C812" t="s">
        <v>972</v>
      </c>
      <c r="D812" s="27" t="s">
        <v>14965</v>
      </c>
      <c r="E812" s="27" t="s">
        <v>15068</v>
      </c>
    </row>
    <row r="813" spans="1:5">
      <c r="A813">
        <v>812</v>
      </c>
      <c r="B813" s="27" t="s">
        <v>14471</v>
      </c>
      <c r="C813" t="s">
        <v>963</v>
      </c>
      <c r="D813" s="27">
        <v>0</v>
      </c>
      <c r="E813" s="27">
        <v>0</v>
      </c>
    </row>
    <row r="814" spans="1:5">
      <c r="A814">
        <v>813</v>
      </c>
      <c r="B814" s="27" t="s">
        <v>9242</v>
      </c>
      <c r="C814" t="s">
        <v>972</v>
      </c>
      <c r="D814" s="27" t="s">
        <v>9311</v>
      </c>
      <c r="E814" s="27" t="s">
        <v>9312</v>
      </c>
    </row>
    <row r="815" spans="1:5">
      <c r="A815">
        <v>814</v>
      </c>
      <c r="B815" s="27" t="s">
        <v>14472</v>
      </c>
      <c r="C815" t="s">
        <v>968</v>
      </c>
      <c r="D815" s="27" t="s">
        <v>14921</v>
      </c>
      <c r="E815" s="27" t="s">
        <v>14890</v>
      </c>
    </row>
    <row r="816" spans="1:5">
      <c r="A816">
        <v>815</v>
      </c>
      <c r="B816" s="27" t="s">
        <v>14473</v>
      </c>
      <c r="C816" t="s">
        <v>1276</v>
      </c>
      <c r="D816" s="27" t="s">
        <v>15069</v>
      </c>
      <c r="E816" s="27" t="s">
        <v>15070</v>
      </c>
    </row>
    <row r="817" spans="1:5">
      <c r="A817">
        <v>816</v>
      </c>
      <c r="B817" s="27" t="s">
        <v>9194</v>
      </c>
      <c r="C817" t="s">
        <v>1279</v>
      </c>
      <c r="D817" s="27" t="s">
        <v>9313</v>
      </c>
      <c r="E817" s="27" t="s">
        <v>9314</v>
      </c>
    </row>
    <row r="818" spans="1:5">
      <c r="A818">
        <v>817</v>
      </c>
      <c r="B818" s="27" t="s">
        <v>1986</v>
      </c>
      <c r="C818" t="s">
        <v>1272</v>
      </c>
      <c r="D818" s="27" t="s">
        <v>8558</v>
      </c>
      <c r="E818" s="27" t="s">
        <v>8559</v>
      </c>
    </row>
    <row r="819" spans="1:5">
      <c r="A819">
        <v>818</v>
      </c>
      <c r="B819" s="27" t="s">
        <v>9835</v>
      </c>
      <c r="C819" t="s">
        <v>1276</v>
      </c>
      <c r="D819" s="27" t="s">
        <v>12475</v>
      </c>
      <c r="E819" s="27" t="s">
        <v>12476</v>
      </c>
    </row>
    <row r="820" spans="1:5">
      <c r="A820">
        <v>819</v>
      </c>
      <c r="B820" s="27" t="s">
        <v>1294</v>
      </c>
      <c r="C820" t="s">
        <v>1272</v>
      </c>
      <c r="D820" s="27" t="s">
        <v>1295</v>
      </c>
      <c r="E820" s="27" t="s">
        <v>1296</v>
      </c>
    </row>
    <row r="821" spans="1:5">
      <c r="A821">
        <v>820</v>
      </c>
      <c r="B821" s="27" t="s">
        <v>7306</v>
      </c>
      <c r="C821" t="s">
        <v>972</v>
      </c>
      <c r="D821" s="27" t="s">
        <v>7582</v>
      </c>
      <c r="E821" s="27" t="s">
        <v>7583</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13973</v>
      </c>
      <c r="C824" t="s">
        <v>1276</v>
      </c>
      <c r="D824" s="27" t="s">
        <v>14051</v>
      </c>
      <c r="E824" s="27" t="s">
        <v>14052</v>
      </c>
    </row>
    <row r="825" spans="1:5">
      <c r="A825">
        <v>824</v>
      </c>
      <c r="B825" s="27" t="s">
        <v>14474</v>
      </c>
      <c r="C825" t="s">
        <v>163</v>
      </c>
      <c r="D825" s="27" t="s">
        <v>15071</v>
      </c>
      <c r="E825" s="27" t="s">
        <v>14890</v>
      </c>
    </row>
    <row r="826" spans="1:5">
      <c r="A826">
        <v>825</v>
      </c>
      <c r="B826" s="27" t="s">
        <v>1773</v>
      </c>
      <c r="C826" t="s">
        <v>963</v>
      </c>
      <c r="D826" s="27" t="s">
        <v>829</v>
      </c>
      <c r="E826" s="27" t="s">
        <v>830</v>
      </c>
    </row>
    <row r="827" spans="1:5">
      <c r="A827">
        <v>826</v>
      </c>
      <c r="B827" s="27" t="s">
        <v>14475</v>
      </c>
      <c r="C827" t="s">
        <v>1279</v>
      </c>
      <c r="D827" s="27" t="s">
        <v>14755</v>
      </c>
      <c r="E827" s="27" t="s">
        <v>15072</v>
      </c>
    </row>
    <row r="828" spans="1:5">
      <c r="A828">
        <v>827</v>
      </c>
      <c r="B828" s="27" t="s">
        <v>14476</v>
      </c>
      <c r="C828" t="s">
        <v>954</v>
      </c>
      <c r="D828" s="27" t="s">
        <v>14760</v>
      </c>
      <c r="E828" s="27" t="s">
        <v>14746</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14477</v>
      </c>
      <c r="C831" t="s">
        <v>1275</v>
      </c>
      <c r="D831" s="27" t="s">
        <v>14791</v>
      </c>
      <c r="E831" s="27" t="s">
        <v>14935</v>
      </c>
    </row>
    <row r="832" spans="1:5">
      <c r="A832">
        <v>831</v>
      </c>
      <c r="B832" s="27" t="s">
        <v>1988</v>
      </c>
      <c r="C832" t="s">
        <v>1272</v>
      </c>
      <c r="D832" s="27" t="s">
        <v>15073</v>
      </c>
      <c r="E832" s="27" t="s">
        <v>14769</v>
      </c>
    </row>
    <row r="833" spans="1:5">
      <c r="A833">
        <v>832</v>
      </c>
      <c r="B833" s="27" t="s">
        <v>14478</v>
      </c>
      <c r="C833" t="s">
        <v>954</v>
      </c>
      <c r="D833" s="27" t="s">
        <v>15074</v>
      </c>
      <c r="E833" s="27" t="s">
        <v>15046</v>
      </c>
    </row>
    <row r="834" spans="1:5">
      <c r="A834">
        <v>833</v>
      </c>
      <c r="B834" s="27" t="s">
        <v>14479</v>
      </c>
      <c r="C834" t="s">
        <v>1279</v>
      </c>
      <c r="D834" s="27" t="s">
        <v>15075</v>
      </c>
      <c r="E834" s="27" t="s">
        <v>15076</v>
      </c>
    </row>
    <row r="835" spans="1:5">
      <c r="A835">
        <v>834</v>
      </c>
      <c r="B835" s="27" t="s">
        <v>14480</v>
      </c>
      <c r="C835" t="s">
        <v>965</v>
      </c>
      <c r="D835" s="27" t="s">
        <v>15077</v>
      </c>
      <c r="E835" s="27" t="s">
        <v>14759</v>
      </c>
    </row>
    <row r="836" spans="1:5">
      <c r="A836">
        <v>835</v>
      </c>
      <c r="B836" s="27" t="s">
        <v>14481</v>
      </c>
      <c r="C836" t="s">
        <v>965</v>
      </c>
      <c r="D836" s="27" t="s">
        <v>14743</v>
      </c>
      <c r="E836" s="27" t="s">
        <v>14757</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6177</v>
      </c>
      <c r="C841" t="s">
        <v>1432</v>
      </c>
      <c r="D841" s="27" t="e">
        <v>#N/A</v>
      </c>
      <c r="E841" s="27" t="e">
        <v>#N/A</v>
      </c>
    </row>
    <row r="842" spans="1:5">
      <c r="A842">
        <v>843</v>
      </c>
      <c r="B842" s="27" t="s">
        <v>7169</v>
      </c>
      <c r="C842" t="s">
        <v>1272</v>
      </c>
      <c r="D842" s="27" t="s">
        <v>7532</v>
      </c>
      <c r="E842" s="27" t="s">
        <v>7533</v>
      </c>
    </row>
    <row r="843" spans="1:5">
      <c r="A843">
        <v>844</v>
      </c>
      <c r="B843" s="27" t="s">
        <v>7453</v>
      </c>
      <c r="C843" t="s">
        <v>954</v>
      </c>
      <c r="D843" s="27" t="s">
        <v>7564</v>
      </c>
      <c r="E843" s="27" t="s">
        <v>7565</v>
      </c>
    </row>
    <row r="844" spans="1:5">
      <c r="A844">
        <v>845</v>
      </c>
      <c r="B844" s="27" t="s">
        <v>7925</v>
      </c>
      <c r="C844" t="s">
        <v>954</v>
      </c>
      <c r="D844" s="27" t="s">
        <v>8554</v>
      </c>
      <c r="E844" s="27" t="s">
        <v>8555</v>
      </c>
    </row>
    <row r="845" spans="1:5">
      <c r="A845">
        <v>846</v>
      </c>
      <c r="B845" s="27" t="s">
        <v>7925</v>
      </c>
      <c r="C845" t="s">
        <v>954</v>
      </c>
      <c r="D845" s="27" t="s">
        <v>8554</v>
      </c>
      <c r="E845" s="27" t="s">
        <v>8555</v>
      </c>
    </row>
    <row r="846" spans="1:5">
      <c r="A846">
        <v>847</v>
      </c>
      <c r="B846" s="27" t="s">
        <v>7936</v>
      </c>
      <c r="C846" t="s">
        <v>1313</v>
      </c>
      <c r="D846" s="27" t="s">
        <v>8519</v>
      </c>
      <c r="E846" s="27" t="s">
        <v>8520</v>
      </c>
    </row>
    <row r="847" spans="1:5">
      <c r="A847">
        <v>848</v>
      </c>
      <c r="B847" s="27" t="s">
        <v>8249</v>
      </c>
      <c r="C847" t="s">
        <v>14195</v>
      </c>
      <c r="D847" s="27" t="s">
        <v>8451</v>
      </c>
      <c r="E847" s="27" t="s">
        <v>8452</v>
      </c>
    </row>
    <row r="848" spans="1:5">
      <c r="A848">
        <v>849</v>
      </c>
      <c r="B848" s="27" t="s">
        <v>8813</v>
      </c>
      <c r="C848" t="s">
        <v>1275</v>
      </c>
      <c r="D848" s="27" t="s">
        <v>8842</v>
      </c>
      <c r="E848" s="27" t="s">
        <v>8843</v>
      </c>
    </row>
    <row r="849" spans="1:5">
      <c r="A849">
        <v>850</v>
      </c>
      <c r="B849" s="27" t="s">
        <v>8792</v>
      </c>
      <c r="C849" t="s">
        <v>1272</v>
      </c>
      <c r="D849" s="27" t="s">
        <v>8824</v>
      </c>
      <c r="E849" s="27" t="s">
        <v>8825</v>
      </c>
    </row>
    <row r="850" spans="1:5">
      <c r="A850">
        <v>851</v>
      </c>
      <c r="B850" s="27" t="s">
        <v>12376</v>
      </c>
      <c r="C850" t="s">
        <v>1272</v>
      </c>
      <c r="D850" s="27" t="s">
        <v>12487</v>
      </c>
      <c r="E850" s="27" t="s">
        <v>12488</v>
      </c>
    </row>
    <row r="851" spans="1:5">
      <c r="A851">
        <v>852</v>
      </c>
      <c r="B851" s="27" t="s">
        <v>7423</v>
      </c>
      <c r="C851" t="s">
        <v>1272</v>
      </c>
      <c r="D851" s="27" t="s">
        <v>7560</v>
      </c>
      <c r="E851" s="27" t="s">
        <v>7561</v>
      </c>
    </row>
    <row r="852" spans="1:5">
      <c r="A852">
        <v>853</v>
      </c>
      <c r="B852" s="27" t="s">
        <v>13168</v>
      </c>
      <c r="C852" t="s">
        <v>1272</v>
      </c>
      <c r="D852" s="27" t="s">
        <v>13201</v>
      </c>
      <c r="E852" s="27" t="s">
        <v>13202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VLOOKUP(A4,VODANET!C$5:J1648,8,0)</f>
        <v>ACEITO</v>
      </c>
    </row>
    <row r="5" spans="1:3">
      <c r="A5" s="35">
        <v>2567</v>
      </c>
      <c r="B5" s="33">
        <v>40927</v>
      </c>
      <c r="C5" s="27" t="str">
        <f>VLOOKUP(A5,VODANET!C$5:J1648,8,0)</f>
        <v>ACEITO</v>
      </c>
    </row>
    <row r="6" spans="1:3">
      <c r="A6" s="35">
        <v>2568</v>
      </c>
      <c r="B6" s="33">
        <v>40954</v>
      </c>
      <c r="C6" s="27" t="str">
        <f>VLOOKUP(A6,VODANET!C$5:J1648,8,0)</f>
        <v>ACEITO</v>
      </c>
    </row>
    <row r="7" spans="1:3">
      <c r="A7" s="35">
        <v>2569</v>
      </c>
      <c r="B7" s="33">
        <v>41012</v>
      </c>
      <c r="C7" s="27" t="str">
        <f>VLOOKUP(A7,VODANET!C$5:J1648,8,0)</f>
        <v>ACEITO</v>
      </c>
    </row>
    <row r="8" spans="1:3">
      <c r="A8" s="35">
        <v>2570</v>
      </c>
      <c r="B8" s="33">
        <v>41012</v>
      </c>
      <c r="C8" s="27" t="str">
        <f>VLOOKUP(A8,VODANET!C$5:J1648,8,0)</f>
        <v>ACEITO</v>
      </c>
    </row>
    <row r="9" spans="1:3">
      <c r="A9" s="35">
        <v>2571</v>
      </c>
      <c r="B9" s="33">
        <v>41012</v>
      </c>
      <c r="C9" s="27" t="str">
        <f>VLOOKUP(A9,VODANET!C$5:J1648,8,0)</f>
        <v>ACEITO</v>
      </c>
    </row>
    <row r="10" spans="1:3">
      <c r="A10" s="35">
        <v>2573</v>
      </c>
      <c r="B10" s="105">
        <v>41012</v>
      </c>
      <c r="C10" s="27" t="str">
        <f>VLOOKUP(A10,VODANET!C$5:J1648,8,0)</f>
        <v>ACEITO</v>
      </c>
    </row>
    <row r="11" spans="1:3">
      <c r="A11" s="35">
        <v>2574</v>
      </c>
      <c r="B11" s="33">
        <v>41012</v>
      </c>
      <c r="C11" s="27" t="str">
        <f>VLOOKUP(A11,VODANET!C$5:J1648,8,0)</f>
        <v>ACEITO</v>
      </c>
    </row>
    <row r="12" spans="1:3">
      <c r="A12" s="35">
        <v>2587</v>
      </c>
      <c r="B12" s="33">
        <v>40954</v>
      </c>
      <c r="C12" s="27" t="str">
        <f>VLOOKUP(A12,VODANET!C$5:J1648,8,0)</f>
        <v>ACEITO</v>
      </c>
    </row>
    <row r="13" spans="1:3">
      <c r="A13" s="35">
        <v>2588</v>
      </c>
      <c r="B13" s="32">
        <v>41012</v>
      </c>
      <c r="C13" s="27" t="str">
        <f>VLOOKUP(A13,VODANET!C$5:J1648,8,0)</f>
        <v>ACEITO</v>
      </c>
    </row>
    <row r="14" spans="1:3">
      <c r="A14" s="35">
        <v>2589</v>
      </c>
      <c r="B14" s="33">
        <v>40927</v>
      </c>
      <c r="C14" s="27" t="str">
        <f>VLOOKUP(A14,VODANET!C$5:J1648,8,0)</f>
        <v>ACEITO</v>
      </c>
    </row>
    <row r="15" spans="1:3">
      <c r="A15" s="35">
        <v>2609</v>
      </c>
      <c r="B15" s="33">
        <v>40927</v>
      </c>
      <c r="C15" s="27" t="str">
        <f>VLOOKUP(A15,VODANET!C$5:J1648,8,0)</f>
        <v>ACEITO</v>
      </c>
    </row>
    <row r="16" spans="1:3">
      <c r="A16" s="35">
        <v>2610</v>
      </c>
      <c r="B16" s="33">
        <v>40927</v>
      </c>
      <c r="C16" s="27" t="str">
        <f>VLOOKUP(A16,VODANET!C$5:J1648,8,0)</f>
        <v>ACEITO</v>
      </c>
    </row>
    <row r="17" spans="1:3">
      <c r="A17" s="35">
        <v>2611</v>
      </c>
      <c r="B17" s="33">
        <v>40927</v>
      </c>
      <c r="C17" s="27" t="str">
        <f>VLOOKUP(A17,VODANET!C$5:J1648,8,0)</f>
        <v>ACEITO</v>
      </c>
    </row>
    <row r="18" spans="1:3">
      <c r="A18" s="35">
        <v>2614</v>
      </c>
      <c r="B18" s="33">
        <v>41012</v>
      </c>
      <c r="C18" s="27" t="str">
        <f>VLOOKUP(A18,VODANET!C$5:J1648,8,0)</f>
        <v>ACEITO</v>
      </c>
    </row>
    <row r="19" spans="1:3">
      <c r="A19" s="35">
        <v>2615</v>
      </c>
      <c r="B19" s="33">
        <v>41012</v>
      </c>
      <c r="C19" s="27" t="str">
        <f>VLOOKUP(A19,VODANET!C$5:J1648,8,0)</f>
        <v>ACEITO</v>
      </c>
    </row>
    <row r="20" spans="1:3">
      <c r="A20" s="35">
        <v>2617</v>
      </c>
      <c r="B20" s="33">
        <v>41012</v>
      </c>
      <c r="C20" s="27" t="str">
        <f>VLOOKUP(A20,VODANET!C$5:J1648,8,0)</f>
        <v>ACEITO</v>
      </c>
    </row>
    <row r="21" spans="1:3">
      <c r="A21" s="35">
        <v>2618</v>
      </c>
      <c r="B21" s="105">
        <v>41012</v>
      </c>
      <c r="C21" s="27" t="str">
        <f>VLOOKUP(A21,VODANET!C$5:J1649,8,0)</f>
        <v>ACEITO</v>
      </c>
    </row>
    <row r="22" spans="1:3">
      <c r="A22" s="35">
        <v>2619</v>
      </c>
      <c r="B22" s="33">
        <v>40954</v>
      </c>
      <c r="C22" s="27" t="str">
        <f>VLOOKUP(A22,VODANET!C$5:J1650,8,0)</f>
        <v>ACEITO</v>
      </c>
    </row>
    <row r="23" spans="1:3">
      <c r="A23" s="35">
        <v>2621</v>
      </c>
      <c r="B23" s="33">
        <v>41012</v>
      </c>
      <c r="C23" s="27" t="str">
        <f>VLOOKUP(A23,VODANET!C$5:J1651,8,0)</f>
        <v>ACEITO</v>
      </c>
    </row>
    <row r="24" spans="1:3">
      <c r="A24" s="35">
        <v>2622</v>
      </c>
      <c r="B24" s="33">
        <v>41012</v>
      </c>
      <c r="C24" s="27" t="str">
        <f>VLOOKUP(A24,VODANET!C$5:J1652,8,0)</f>
        <v>ACEITO</v>
      </c>
    </row>
    <row r="25" spans="1:3">
      <c r="A25" s="35">
        <v>2638</v>
      </c>
      <c r="B25" s="33">
        <v>41081</v>
      </c>
      <c r="C25" s="27" t="str">
        <f>VLOOKUP(A25,VODANET!C$5:J1653,8,0)</f>
        <v>ACEITO</v>
      </c>
    </row>
    <row r="26" spans="1:3">
      <c r="A26" s="35">
        <v>2639</v>
      </c>
      <c r="B26" s="33">
        <v>40954</v>
      </c>
      <c r="C26" s="27" t="str">
        <f>VLOOKUP(A26,VODANET!C$5:J1654,8,0)</f>
        <v>ACEITO</v>
      </c>
    </row>
    <row r="27" spans="1:3">
      <c r="A27" s="35">
        <v>2641</v>
      </c>
      <c r="B27" s="33">
        <v>40954</v>
      </c>
      <c r="C27" s="27" t="str">
        <f>VLOOKUP(A27,VODANET!C$5:J1655,8,0)</f>
        <v>ACEITO</v>
      </c>
    </row>
    <row r="28" spans="1:3">
      <c r="A28" s="35">
        <v>2642</v>
      </c>
      <c r="B28" s="105">
        <v>40927</v>
      </c>
      <c r="C28" s="27" t="str">
        <f>VLOOKUP(A28,VODANET!C$5:J1656,8,0)</f>
        <v>ACEITO</v>
      </c>
    </row>
    <row r="29" spans="1:3">
      <c r="A29" s="35">
        <v>2643</v>
      </c>
      <c r="B29" s="33">
        <v>41012</v>
      </c>
      <c r="C29" s="27" t="str">
        <f>VLOOKUP(A29,VODANET!C$5:J1657,8,0)</f>
        <v>ACEITO</v>
      </c>
    </row>
    <row r="30" spans="1:3">
      <c r="A30" s="35">
        <v>2644</v>
      </c>
      <c r="B30" s="33">
        <v>41012</v>
      </c>
      <c r="C30" s="27" t="str">
        <f>VLOOKUP(A30,VODANET!C$5:J1658,8,0)</f>
        <v>ACEITO</v>
      </c>
    </row>
    <row r="31" spans="1:3">
      <c r="A31" s="35">
        <v>2646</v>
      </c>
      <c r="B31" s="33">
        <v>40954</v>
      </c>
      <c r="C31" s="27" t="str">
        <f>VLOOKUP(A31,VODANET!C$5:J1659,8,0)</f>
        <v>ACEITO</v>
      </c>
    </row>
    <row r="32" spans="1:3">
      <c r="A32" s="35">
        <v>2647</v>
      </c>
      <c r="B32" s="33">
        <v>40927</v>
      </c>
      <c r="C32" s="27" t="str">
        <f>VLOOKUP(A32,VODANET!C$5:J1660,8,0)</f>
        <v>ACEITO</v>
      </c>
    </row>
    <row r="33" spans="1:3">
      <c r="A33" s="35">
        <v>2649</v>
      </c>
      <c r="B33" s="33">
        <v>40927</v>
      </c>
      <c r="C33" s="27" t="str">
        <f>VLOOKUP(A33,VODANET!C$5:J1661,8,0)</f>
        <v>ACEITO</v>
      </c>
    </row>
    <row r="34" spans="1:3">
      <c r="A34" s="35">
        <v>2650</v>
      </c>
      <c r="B34" s="33">
        <v>40954</v>
      </c>
      <c r="C34" s="27" t="str">
        <f>VLOOKUP(A34,VODANET!C$5:J1662,8,0)</f>
        <v>ACEITO</v>
      </c>
    </row>
    <row r="35" spans="1:3">
      <c r="A35" s="35">
        <v>2651</v>
      </c>
      <c r="B35" s="33">
        <v>40927</v>
      </c>
      <c r="C35" s="27" t="str">
        <f>VLOOKUP(A35,VODANET!C$5:J1663,8,0)</f>
        <v>ACEITO</v>
      </c>
    </row>
    <row r="36" spans="1:3">
      <c r="A36" s="35">
        <v>2653</v>
      </c>
      <c r="B36" s="33">
        <v>41012</v>
      </c>
      <c r="C36" s="27" t="str">
        <f>VLOOKUP(A36,VODANET!C$5:J1664,8,0)</f>
        <v>ACEITO</v>
      </c>
    </row>
    <row r="37" spans="1:3">
      <c r="A37" s="35">
        <v>2655</v>
      </c>
      <c r="B37" s="33">
        <v>40927</v>
      </c>
      <c r="C37" s="27" t="str">
        <f>VLOOKUP(A37,VODANET!C$5:J1665,8,0)</f>
        <v>ACEITO</v>
      </c>
    </row>
    <row r="38" spans="1:3">
      <c r="A38" s="35">
        <v>2656</v>
      </c>
      <c r="B38" s="33">
        <v>40927</v>
      </c>
      <c r="C38" s="27" t="str">
        <f>VLOOKUP(A38,VODANET!C$5:J1666,8,0)</f>
        <v>ACEITO</v>
      </c>
    </row>
    <row r="39" spans="1:3">
      <c r="A39" s="35">
        <v>2658</v>
      </c>
      <c r="B39" s="33">
        <v>40954</v>
      </c>
      <c r="C39" s="27" t="str">
        <f>VLOOKUP(A39,VODANET!C$5:J1667,8,0)</f>
        <v>ACEITO</v>
      </c>
    </row>
    <row r="40" spans="1:3">
      <c r="A40" s="35">
        <v>2659</v>
      </c>
      <c r="B40" s="33">
        <v>40954</v>
      </c>
      <c r="C40" s="27" t="str">
        <f>VLOOKUP(A40,VODANET!C$5:J1668,8,0)</f>
        <v>ACEITO</v>
      </c>
    </row>
    <row r="41" spans="1:3">
      <c r="A41" s="35">
        <v>2660</v>
      </c>
      <c r="B41" s="32">
        <v>41143</v>
      </c>
      <c r="C41" s="27" t="str">
        <f>VLOOKUP(A41,VODANET!C$5:J1669,8,0)</f>
        <v>ACEITO</v>
      </c>
    </row>
    <row r="42" spans="1:3">
      <c r="A42" s="35">
        <v>2661</v>
      </c>
      <c r="B42" s="33">
        <v>41012</v>
      </c>
      <c r="C42" s="27" t="str">
        <f>VLOOKUP(A42,VODANET!C$5:J1670,8,0)</f>
        <v>ACEITO</v>
      </c>
    </row>
    <row r="43" spans="1:3">
      <c r="A43" s="35">
        <v>2662</v>
      </c>
      <c r="B43" s="33">
        <v>41012</v>
      </c>
      <c r="C43" s="27" t="str">
        <f>VLOOKUP(A43,VODANET!C$5:J1671,8,0)</f>
        <v>ACEITO</v>
      </c>
    </row>
    <row r="44" spans="1:3">
      <c r="A44" s="35">
        <v>2663</v>
      </c>
      <c r="B44" s="33">
        <v>40954</v>
      </c>
      <c r="C44" s="27" t="str">
        <f>VLOOKUP(A44,VODANET!C$5:J1672,8,0)</f>
        <v>ACEITO</v>
      </c>
    </row>
    <row r="45" spans="1:3">
      <c r="A45" s="35">
        <v>2664</v>
      </c>
      <c r="B45" s="33">
        <v>41012</v>
      </c>
      <c r="C45" s="27" t="str">
        <f>VLOOKUP(A45,VODANET!C$5:J1673,8,0)</f>
        <v>ACEITO</v>
      </c>
    </row>
    <row r="46" spans="1:3">
      <c r="A46" s="35">
        <v>2665</v>
      </c>
      <c r="B46" s="33">
        <v>40927</v>
      </c>
      <c r="C46" s="27" t="str">
        <f>VLOOKUP(A46,VODANET!C$5:J1674,8,0)</f>
        <v>ACEITO</v>
      </c>
    </row>
    <row r="47" spans="1:3">
      <c r="A47" s="35">
        <v>2666</v>
      </c>
      <c r="B47" s="33">
        <v>40984</v>
      </c>
      <c r="C47" s="27" t="str">
        <f>VLOOKUP(A47,VODANET!C$5:J1675,8,0)</f>
        <v>ACEITO</v>
      </c>
    </row>
    <row r="48" spans="1:3">
      <c r="A48" s="35">
        <v>2667</v>
      </c>
      <c r="B48" s="33">
        <v>40954</v>
      </c>
      <c r="C48" s="27" t="str">
        <f>VLOOKUP(A48,VODANET!C$5:J1676,8,0)</f>
        <v>ACEITO</v>
      </c>
    </row>
    <row r="49" spans="1:3">
      <c r="A49" s="35">
        <v>2687</v>
      </c>
      <c r="B49" s="33">
        <v>41012</v>
      </c>
      <c r="C49" s="27" t="str">
        <f>VLOOKUP(A49,VODANET!C$5:J1677,8,0)</f>
        <v>ACEITO</v>
      </c>
    </row>
    <row r="50" spans="1:3">
      <c r="A50" s="35">
        <v>2688</v>
      </c>
      <c r="B50" s="220">
        <v>41012</v>
      </c>
      <c r="C50" s="27" t="str">
        <f>VLOOKUP(A50,VODANET!C$5:J1678,8,0)</f>
        <v>ACEITO</v>
      </c>
    </row>
    <row r="51" spans="1:3">
      <c r="A51" s="35">
        <v>2689</v>
      </c>
      <c r="B51" s="60">
        <v>41012</v>
      </c>
      <c r="C51" s="27" t="str">
        <f>VLOOKUP(A51,VODANET!C$5:J1679,8,0)</f>
        <v>ACEITO</v>
      </c>
    </row>
    <row r="52" spans="1:3">
      <c r="A52" s="35">
        <v>2742</v>
      </c>
      <c r="B52" s="33">
        <v>41012</v>
      </c>
      <c r="C52" s="27" t="str">
        <f>VLOOKUP(A52,VODANET!C$5:J1680,8,0)</f>
        <v>ACEITO</v>
      </c>
    </row>
    <row r="53" spans="1:3">
      <c r="A53" s="35">
        <v>2731</v>
      </c>
      <c r="B53" s="32">
        <v>40927</v>
      </c>
      <c r="C53" s="27" t="str">
        <f>VLOOKUP(A53,VODANET!C$5:J1681,8,0)</f>
        <v>ACEITO</v>
      </c>
    </row>
    <row r="54" spans="1:3">
      <c r="A54" s="35">
        <v>2732</v>
      </c>
      <c r="B54" s="32">
        <v>40927</v>
      </c>
      <c r="C54" s="27" t="str">
        <f>VLOOKUP(A54,VODANET!C$5:J1682,8,0)</f>
        <v>ACEITO</v>
      </c>
    </row>
    <row r="55" spans="1:3">
      <c r="A55" s="35">
        <v>2733</v>
      </c>
      <c r="B55" s="33">
        <v>41012</v>
      </c>
      <c r="C55" s="27" t="str">
        <f>VLOOKUP(A55,VODANET!C$5:J1683,8,0)</f>
        <v>ACEITO</v>
      </c>
    </row>
    <row r="56" spans="1:3">
      <c r="A56" s="35">
        <v>2734</v>
      </c>
      <c r="B56" s="32">
        <v>41012</v>
      </c>
      <c r="C56" s="27" t="str">
        <f>VLOOKUP(A56,VODANET!C$5:J1684,8,0)</f>
        <v>ACEITO</v>
      </c>
    </row>
    <row r="57" spans="1:3">
      <c r="A57" s="35">
        <v>2735</v>
      </c>
      <c r="B57" s="32">
        <v>40927</v>
      </c>
      <c r="C57" s="27" t="str">
        <f>VLOOKUP(A57,VODANET!C$5:J1685,8,0)</f>
        <v>ACEITO</v>
      </c>
    </row>
    <row r="58" spans="1:3">
      <c r="A58" s="35">
        <v>2736</v>
      </c>
      <c r="B58" s="33">
        <v>40927</v>
      </c>
      <c r="C58" s="27" t="str">
        <f>VLOOKUP(A58,VODANET!C$5:J1686,8,0)</f>
        <v>ACEITO</v>
      </c>
    </row>
    <row r="59" spans="1:3">
      <c r="A59" s="35">
        <v>2737</v>
      </c>
      <c r="B59" s="32">
        <v>41012</v>
      </c>
      <c r="C59" s="27" t="str">
        <f>VLOOKUP(A59,VODANET!C$5:J1687,8,0)</f>
        <v>ACEITO</v>
      </c>
    </row>
    <row r="60" spans="1:3">
      <c r="A60" s="35">
        <v>2738</v>
      </c>
      <c r="B60" s="33">
        <v>40927</v>
      </c>
      <c r="C60" s="27" t="str">
        <f>VLOOKUP(A60,VODANET!C$5:J1688,8,0)</f>
        <v>ACEITO</v>
      </c>
    </row>
    <row r="61" spans="1:3">
      <c r="A61" s="35">
        <v>2739</v>
      </c>
      <c r="B61" s="32">
        <v>40927</v>
      </c>
      <c r="C61" s="27" t="str">
        <f>VLOOKUP(A61,VODANET!C$5:J1689,8,0)</f>
        <v>ACEITO</v>
      </c>
    </row>
    <row r="62" spans="1:3">
      <c r="A62" s="35">
        <v>2740</v>
      </c>
      <c r="B62" s="33">
        <v>41012</v>
      </c>
      <c r="C62" s="27" t="str">
        <f>VLOOKUP(A62,VODANET!C$5:J1690,8,0)</f>
        <v>ACEITO</v>
      </c>
    </row>
    <row r="63" spans="1:3">
      <c r="A63" s="35">
        <v>2741</v>
      </c>
      <c r="B63" s="32">
        <v>40927</v>
      </c>
      <c r="C63" s="27" t="str">
        <f>VLOOKUP(A63,VODANET!C$5:J1691,8,0)</f>
        <v>ACEITO</v>
      </c>
    </row>
    <row r="64" spans="1:3">
      <c r="A64" s="35">
        <v>2722</v>
      </c>
      <c r="B64" s="33">
        <v>40927</v>
      </c>
      <c r="C64" s="27" t="str">
        <f>VLOOKUP(A64,VODANET!C$5:J1692,8,0)</f>
        <v>ACEITO</v>
      </c>
    </row>
    <row r="65" spans="1:3">
      <c r="A65" s="35">
        <v>2721</v>
      </c>
      <c r="B65" s="33">
        <v>41012</v>
      </c>
      <c r="C65" s="27" t="str">
        <f>VLOOKUP(A65,VODANET!C$5:J1693,8,0)</f>
        <v>ACEITO</v>
      </c>
    </row>
    <row r="66" spans="1:3">
      <c r="A66" s="35">
        <v>2723</v>
      </c>
      <c r="B66" s="32">
        <v>40954</v>
      </c>
      <c r="C66" s="27" t="str">
        <f>VLOOKUP(A66,VODANET!C$5:J1694,8,0)</f>
        <v>ACEITO</v>
      </c>
    </row>
    <row r="67" spans="1:3">
      <c r="A67" s="35">
        <v>2718</v>
      </c>
      <c r="B67" s="33">
        <v>40984</v>
      </c>
      <c r="C67" s="27" t="str">
        <f>VLOOKUP(A67,VODANET!C$5:J1695,8,0)</f>
        <v>ACEITO</v>
      </c>
    </row>
    <row r="68" spans="1:3">
      <c r="A68" s="35">
        <v>2717</v>
      </c>
      <c r="B68" s="32">
        <v>41012</v>
      </c>
      <c r="C68" s="27" t="str">
        <f>VLOOKUP(A68,VODANET!C$5:J1696,8,0)</f>
        <v>ACEITO</v>
      </c>
    </row>
    <row r="69" spans="1:3">
      <c r="A69" s="35">
        <v>2701</v>
      </c>
      <c r="B69" s="33">
        <v>40927</v>
      </c>
      <c r="C69" s="27" t="str">
        <f>VLOOKUP(A69,VODANET!C$5:J1697,8,0)</f>
        <v>ACEITO</v>
      </c>
    </row>
    <row r="70" spans="1:3">
      <c r="A70" s="35">
        <v>2695</v>
      </c>
      <c r="B70" s="33">
        <v>40927</v>
      </c>
      <c r="C70" s="27" t="str">
        <f>VLOOKUP(A70,VODANET!C$5:J1698,8,0)</f>
        <v>ACEITO</v>
      </c>
    </row>
    <row r="71" spans="1:3">
      <c r="A71" s="35">
        <v>2694</v>
      </c>
      <c r="B71" s="33">
        <v>41012</v>
      </c>
      <c r="C71" s="27" t="str">
        <f>VLOOKUP(A71,VODANET!C$5:J1699,8,0)</f>
        <v>ACEITO</v>
      </c>
    </row>
    <row r="72" spans="1:3">
      <c r="A72" s="35">
        <v>2693</v>
      </c>
      <c r="B72" s="33">
        <v>40927</v>
      </c>
      <c r="C72" s="27" t="str">
        <f>VLOOKUP(A72,VODANET!C$5:J1700,8,0)</f>
        <v>ACEITO</v>
      </c>
    </row>
    <row r="73" spans="1:3">
      <c r="A73" s="35">
        <v>2692</v>
      </c>
      <c r="B73" s="33">
        <v>40954</v>
      </c>
      <c r="C73" s="27" t="str">
        <f>VLOOKUP(A73,VODANET!C$5:J1701,8,0)</f>
        <v>ACEITO</v>
      </c>
    </row>
    <row r="74" spans="1:3">
      <c r="A74" s="35">
        <v>2690</v>
      </c>
      <c r="B74" s="32">
        <v>40954</v>
      </c>
      <c r="C74" s="27" t="str">
        <f>VLOOKUP(A74,VODANET!C$5:J1702,8,0)</f>
        <v>ACEITO</v>
      </c>
    </row>
    <row r="75" spans="1:3">
      <c r="A75" s="35">
        <v>2974</v>
      </c>
      <c r="B75" s="60">
        <v>41012</v>
      </c>
      <c r="C75" s="27" t="str">
        <f>VLOOKUP(A75,VODANET!C$5:J1703,8,0)</f>
        <v>ACEITO</v>
      </c>
    </row>
    <row r="76" spans="1:3">
      <c r="A76" s="35">
        <v>2975</v>
      </c>
      <c r="B76" s="32">
        <v>40984</v>
      </c>
      <c r="C76" s="27" t="str">
        <f>VLOOKUP(A76,VODANET!C$5:J1704,8,0)</f>
        <v>ACEITO</v>
      </c>
    </row>
    <row r="77" spans="1:3">
      <c r="A77" s="35">
        <v>2977</v>
      </c>
      <c r="B77" s="32">
        <v>40984</v>
      </c>
      <c r="C77" s="27" t="str">
        <f>VLOOKUP(A77,VODANET!C$5:J1705,8,0)</f>
        <v>ACEITO</v>
      </c>
    </row>
    <row r="78" spans="1:3">
      <c r="A78" s="35">
        <v>2979</v>
      </c>
      <c r="B78" s="32">
        <v>40984</v>
      </c>
      <c r="C78" s="27" t="str">
        <f>VLOOKUP(A78,VODANET!C$5:J1706,8,0)</f>
        <v>ACEITO</v>
      </c>
    </row>
    <row r="79" spans="1:3">
      <c r="A79" s="35">
        <v>2980</v>
      </c>
      <c r="B79" s="32">
        <v>40984</v>
      </c>
      <c r="C79" s="27" t="str">
        <f>VLOOKUP(A79,VODANET!C$5:J1707,8,0)</f>
        <v>ACEITO</v>
      </c>
    </row>
    <row r="80" spans="1:3">
      <c r="A80" s="35">
        <v>2981</v>
      </c>
      <c r="B80" s="32">
        <v>40984</v>
      </c>
      <c r="C80" s="27" t="str">
        <f>VLOOKUP(A80,VODANET!C$5:J1708,8,0)</f>
        <v>ACEITO</v>
      </c>
    </row>
    <row r="81" spans="1:3">
      <c r="A81" s="35">
        <v>2983</v>
      </c>
      <c r="B81" s="60">
        <v>41012</v>
      </c>
      <c r="C81" s="27" t="str">
        <f>VLOOKUP(A81,VODANET!C$5:J1709,8,0)</f>
        <v>ACEITO</v>
      </c>
    </row>
    <row r="82" spans="1:3">
      <c r="A82" s="35">
        <v>2984</v>
      </c>
      <c r="B82" s="32">
        <v>40984</v>
      </c>
      <c r="C82" s="27" t="str">
        <f>VLOOKUP(A82,VODANET!C$5:J1710,8,0)</f>
        <v>ACEITO</v>
      </c>
    </row>
    <row r="83" spans="1:3">
      <c r="A83" s="35">
        <v>2985</v>
      </c>
      <c r="B83" s="60">
        <v>41012</v>
      </c>
      <c r="C83" s="27" t="str">
        <f>VLOOKUP(A83,VODANET!C$5:J1711,8,0)</f>
        <v>ACEITO</v>
      </c>
    </row>
    <row r="84" spans="1:3">
      <c r="A84" s="52">
        <v>3003</v>
      </c>
      <c r="B84" s="108">
        <v>40984</v>
      </c>
      <c r="C84" s="27" t="str">
        <f>VLOOKUP(A84,VODANET!C$5:J1712,8,0)</f>
        <v>ACEITO</v>
      </c>
    </row>
    <row r="85" spans="1:3">
      <c r="A85" s="35">
        <v>3006</v>
      </c>
      <c r="B85" s="32">
        <v>41254</v>
      </c>
      <c r="C85" s="27" t="str">
        <f>VLOOKUP(A85,VODANET!C$5:J1713,8,0)</f>
        <v>ACEITO</v>
      </c>
    </row>
    <row r="86" spans="1:3">
      <c r="A86" s="35">
        <v>3010</v>
      </c>
      <c r="B86" s="108">
        <v>40984</v>
      </c>
      <c r="C86" s="27" t="str">
        <f>VLOOKUP(A86,VODANET!C$5:J1714,8,0)</f>
        <v>ACEITO</v>
      </c>
    </row>
    <row r="87" spans="1:3">
      <c r="A87" s="35">
        <v>3015</v>
      </c>
      <c r="B87" s="32">
        <v>40984</v>
      </c>
      <c r="C87" s="27" t="str">
        <f>VLOOKUP(A87,VODANET!C$5:J1715,8,0)</f>
        <v>ACEITO</v>
      </c>
    </row>
    <row r="88" spans="1:3">
      <c r="A88" s="35">
        <v>3017</v>
      </c>
      <c r="B88" s="32">
        <v>40984</v>
      </c>
      <c r="C88" s="27" t="str">
        <f>VLOOKUP(A88,VODANET!C$5:J1716,8,0)</f>
        <v>ACEITO</v>
      </c>
    </row>
    <row r="89" spans="1:3">
      <c r="A89" s="35">
        <v>3020</v>
      </c>
      <c r="B89" s="32">
        <v>40984</v>
      </c>
      <c r="C89" s="27" t="str">
        <f>VLOOKUP(A89,VODANET!C$5:J1717,8,0)</f>
        <v>ACEITO</v>
      </c>
    </row>
    <row r="90" spans="1:3">
      <c r="A90" s="35">
        <v>3022</v>
      </c>
      <c r="B90" s="32">
        <v>41254</v>
      </c>
      <c r="C90" s="27" t="str">
        <f>VLOOKUP(A90,VODANET!C$5:J1718,8,0)</f>
        <v>ACEITO</v>
      </c>
    </row>
    <row r="91" spans="1:3">
      <c r="A91" s="35">
        <v>3033</v>
      </c>
      <c r="B91" s="60">
        <v>41271</v>
      </c>
      <c r="C91" s="27" t="str">
        <f>VLOOKUP(A91,VODANET!C$5:J1719,8,0)</f>
        <v>ACEITO</v>
      </c>
    </row>
    <row r="92" spans="1:3">
      <c r="A92" s="35">
        <v>2989</v>
      </c>
      <c r="B92" s="60">
        <v>41012</v>
      </c>
      <c r="C92" s="27" t="str">
        <f>VLOOKUP(A92,VODANET!C$5:J1720,8,0)</f>
        <v>ACEITO</v>
      </c>
    </row>
    <row r="93" spans="1:3">
      <c r="A93" s="35">
        <v>2992</v>
      </c>
      <c r="B93" s="32">
        <v>40984</v>
      </c>
      <c r="C93" s="27" t="str">
        <f>VLOOKUP(A93,VODANET!C$5:J1721,8,0)</f>
        <v>ACEITO</v>
      </c>
    </row>
    <row r="94" spans="1:3">
      <c r="A94" s="35">
        <v>2996</v>
      </c>
      <c r="B94" s="32">
        <v>40984</v>
      </c>
      <c r="C94" s="27" t="str">
        <f>VLOOKUP(A94,VODANET!C$5:J1722,8,0)</f>
        <v>ACEITO</v>
      </c>
    </row>
    <row r="95" spans="1:3">
      <c r="A95" s="35">
        <v>2997</v>
      </c>
      <c r="B95" s="32">
        <v>40984</v>
      </c>
      <c r="C95" s="27" t="str">
        <f>VLOOKUP(A95,VODANET!C$5:J1723,8,0)</f>
        <v>ACEITO</v>
      </c>
    </row>
    <row r="96" spans="1:3">
      <c r="A96" s="35">
        <v>3024</v>
      </c>
      <c r="B96" s="32">
        <v>40984</v>
      </c>
      <c r="C96" s="27" t="str">
        <f>VLOOKUP(A96,VODANET!C$5:J1724,8,0)</f>
        <v>ACEITO</v>
      </c>
    </row>
    <row r="97" spans="1:3">
      <c r="A97" s="35">
        <v>3011</v>
      </c>
      <c r="B97" s="32">
        <v>41277</v>
      </c>
      <c r="C97" s="27" t="str">
        <f>VLOOKUP(A97,VODANET!C$5:J1725,8,0)</f>
        <v>ACEITO</v>
      </c>
    </row>
    <row r="98" spans="1:3">
      <c r="A98" s="35">
        <v>3016</v>
      </c>
      <c r="B98" s="32">
        <v>41277</v>
      </c>
      <c r="C98" s="27" t="str">
        <f>VLOOKUP(A98,VODANET!C$5:J1726,8,0)</f>
        <v>ACEITO</v>
      </c>
    </row>
    <row r="99" spans="1:3">
      <c r="A99" s="35">
        <v>3019</v>
      </c>
      <c r="B99" s="32">
        <v>41012</v>
      </c>
      <c r="C99" s="27" t="str">
        <f>VLOOKUP(A99,VODANET!C$5:J1727,8,0)</f>
        <v>ACEITO</v>
      </c>
    </row>
    <row r="100" spans="1:3">
      <c r="A100" s="35">
        <v>3025</v>
      </c>
      <c r="B100" s="32">
        <v>40984</v>
      </c>
      <c r="C100" s="27" t="str">
        <f>VLOOKUP(A100,VODANET!C$5:J1728,8,0)</f>
        <v>ACEITO</v>
      </c>
    </row>
    <row r="101" spans="1:3">
      <c r="A101" s="35">
        <v>3036</v>
      </c>
      <c r="B101" s="32">
        <v>40984</v>
      </c>
      <c r="C101" s="27" t="str">
        <f>VLOOKUP(A101,VODANET!C$5:J1729,8,0)</f>
        <v>ACEITO</v>
      </c>
    </row>
    <row r="102" spans="1:3">
      <c r="A102" s="35">
        <v>3039</v>
      </c>
      <c r="B102" s="32">
        <v>41254</v>
      </c>
      <c r="C102" s="27" t="str">
        <f>VLOOKUP(A102,VODANET!C$5:J1730,8,0)</f>
        <v>ACEITO</v>
      </c>
    </row>
    <row r="103" spans="1:3">
      <c r="A103" s="35">
        <v>3057</v>
      </c>
      <c r="B103" s="32">
        <v>40984</v>
      </c>
      <c r="C103" s="27" t="str">
        <f>VLOOKUP(A103,VODANET!C$5:J1731,8,0)</f>
        <v>ACEITO</v>
      </c>
    </row>
    <row r="104" spans="1:3">
      <c r="A104" s="35">
        <v>3075</v>
      </c>
      <c r="B104" s="32">
        <v>40984</v>
      </c>
      <c r="C104" s="27" t="str">
        <f>VLOOKUP(A104,VODANET!C$5:J1732,8,0)</f>
        <v>ACEITO</v>
      </c>
    </row>
    <row r="105" spans="1:3">
      <c r="A105" s="35">
        <v>3068</v>
      </c>
      <c r="B105" s="32">
        <v>41143</v>
      </c>
      <c r="C105" s="27" t="str">
        <f>VLOOKUP(A105,VODANET!C$5:J1733,8,0)</f>
        <v>ACEITO</v>
      </c>
    </row>
    <row r="106" spans="1:3">
      <c r="A106" s="35">
        <v>3037</v>
      </c>
      <c r="B106" s="32">
        <v>41254</v>
      </c>
      <c r="C106" s="27" t="str">
        <f>VLOOKUP(A106,VODANET!C$5:J1734,8,0)</f>
        <v>ACEITO</v>
      </c>
    </row>
    <row r="107" spans="1:3">
      <c r="A107" s="35">
        <v>3074</v>
      </c>
      <c r="B107" s="32">
        <v>40984</v>
      </c>
      <c r="C107" s="27" t="str">
        <f>VLOOKUP(A107,VODANET!C$5:J1735,8,0)</f>
        <v>ACEITO</v>
      </c>
    </row>
    <row r="108" spans="1:3">
      <c r="A108" s="35">
        <v>3076</v>
      </c>
      <c r="B108" s="60">
        <v>41291</v>
      </c>
      <c r="C108" s="27" t="str">
        <f>VLOOKUP(A108,VODANET!C$5:J1736,8,0)</f>
        <v>ACEITO</v>
      </c>
    </row>
    <row r="109" spans="1:3">
      <c r="A109" s="35">
        <v>3050</v>
      </c>
      <c r="B109" s="32">
        <v>41058</v>
      </c>
      <c r="C109" s="27" t="str">
        <f>VLOOKUP(A109,VODANET!C$5:J1737,8,0)</f>
        <v>ACEITO</v>
      </c>
    </row>
    <row r="110" spans="1:3">
      <c r="A110" s="35">
        <v>3045</v>
      </c>
      <c r="B110" s="32">
        <v>41058</v>
      </c>
      <c r="C110" s="27" t="str">
        <f>VLOOKUP(A110,VODANET!C$5:J1738,8,0)</f>
        <v>ACEITO</v>
      </c>
    </row>
    <row r="111" spans="1:3">
      <c r="A111" s="35">
        <v>3058</v>
      </c>
      <c r="B111" s="32">
        <v>41254</v>
      </c>
      <c r="C111" s="27" t="str">
        <f>VLOOKUP(A111,VODANET!C$5:J1739,8,0)</f>
        <v>ACEITO</v>
      </c>
    </row>
    <row r="112" spans="1:3">
      <c r="A112" s="35">
        <v>3122</v>
      </c>
      <c r="B112" s="32">
        <v>41254</v>
      </c>
      <c r="C112" s="27" t="str">
        <f>VLOOKUP(A112,VODANET!C$5:J1740,8,0)</f>
        <v>ACEITO</v>
      </c>
    </row>
    <row r="113" spans="1:3">
      <c r="A113" s="35">
        <v>3107</v>
      </c>
      <c r="B113" s="32">
        <v>41277</v>
      </c>
      <c r="C113" s="27" t="str">
        <f>VLOOKUP(A113,VODANET!C$5:J1741,8,0)</f>
        <v>ACEITO</v>
      </c>
    </row>
    <row r="114" spans="1:3">
      <c r="A114" s="35">
        <v>3112</v>
      </c>
      <c r="B114" s="32">
        <v>41254</v>
      </c>
      <c r="C114" s="27" t="str">
        <f>VLOOKUP(A114,VODANET!C$5:J1742,8,0)</f>
        <v>ACEITO</v>
      </c>
    </row>
    <row r="115" spans="1:3">
      <c r="A115" s="35">
        <v>3127</v>
      </c>
      <c r="B115" s="32">
        <v>41254</v>
      </c>
      <c r="C115" s="27" t="str">
        <f>VLOOKUP(A115,VODANET!C$5:J1743,8,0)</f>
        <v>ACEITO</v>
      </c>
    </row>
    <row r="116" spans="1:3">
      <c r="A116" s="35">
        <v>3115</v>
      </c>
      <c r="B116" s="32">
        <v>41058</v>
      </c>
      <c r="C116" s="27" t="str">
        <f>VLOOKUP(A116,VODANET!C$5:J1744,8,0)</f>
        <v>ACEITO</v>
      </c>
    </row>
    <row r="117" spans="1:3">
      <c r="A117" s="35">
        <v>3092</v>
      </c>
      <c r="B117" s="60">
        <v>41271</v>
      </c>
      <c r="C117" s="27" t="str">
        <f>VLOOKUP(A117,VODANET!C$5:J1745,8,0)</f>
        <v>ACEITO</v>
      </c>
    </row>
    <row r="118" spans="1:3">
      <c r="A118" s="35">
        <v>3124</v>
      </c>
      <c r="B118" s="32">
        <v>41024</v>
      </c>
      <c r="C118" s="27" t="str">
        <f>VLOOKUP(A118,VODANET!C$5:J1746,8,0)</f>
        <v>ACEITO</v>
      </c>
    </row>
    <row r="119" spans="1:3">
      <c r="A119" s="35">
        <v>3102</v>
      </c>
      <c r="B119" s="60">
        <v>41277</v>
      </c>
      <c r="C119" s="27" t="str">
        <f>VLOOKUP(A119,VODANET!C$5:J1747,8,0)</f>
        <v>ACEITO</v>
      </c>
    </row>
    <row r="120" spans="1:3">
      <c r="A120" s="35">
        <v>3098</v>
      </c>
      <c r="B120" s="32">
        <v>41254</v>
      </c>
      <c r="C120" s="27" t="str">
        <f>VLOOKUP(A120,VODANET!C$5:J1748,8,0)</f>
        <v>ACEITO</v>
      </c>
    </row>
    <row r="121" spans="1:3">
      <c r="A121" s="35">
        <v>3138</v>
      </c>
      <c r="B121" s="32">
        <v>41058</v>
      </c>
      <c r="C121" s="27" t="str">
        <f>VLOOKUP(A121,VODANET!C$5:J1749,8,0)</f>
        <v>ACEITO</v>
      </c>
    </row>
    <row r="122" spans="1:3">
      <c r="A122" s="35">
        <v>3136</v>
      </c>
      <c r="B122" s="32">
        <v>41254</v>
      </c>
      <c r="C122" s="27" t="str">
        <f>VLOOKUP(A122,VODANET!C$5:J1750,8,0)</f>
        <v>ACEITO</v>
      </c>
    </row>
    <row r="123" spans="1:3">
      <c r="A123" s="35">
        <v>3352</v>
      </c>
      <c r="B123" s="32">
        <v>41092</v>
      </c>
      <c r="C123" s="27" t="str">
        <f>VLOOKUP(A123,VODANET!C$5:J1751,8,0)</f>
        <v>ACEITO</v>
      </c>
    </row>
    <row r="124" spans="1:3">
      <c r="A124" s="35">
        <v>3189</v>
      </c>
      <c r="B124" s="32">
        <v>41277</v>
      </c>
      <c r="C124" s="27" t="str">
        <f>VLOOKUP(A124,VODANET!C$5:J1752,8,0)</f>
        <v>ACEITO</v>
      </c>
    </row>
    <row r="125" spans="1:3">
      <c r="A125" s="35">
        <v>3353</v>
      </c>
      <c r="B125" s="32">
        <v>41092</v>
      </c>
      <c r="C125" s="27" t="str">
        <f>VLOOKUP(A125,VODANET!C$5:J1753,8,0)</f>
        <v>ACEITO</v>
      </c>
    </row>
    <row r="126" spans="1:3">
      <c r="A126" s="35">
        <v>3210</v>
      </c>
      <c r="B126" s="60">
        <v>41254</v>
      </c>
      <c r="C126" s="27" t="str">
        <f>VLOOKUP(A126,VODANET!C$5:J1754,8,0)</f>
        <v>ACEITO</v>
      </c>
    </row>
    <row r="127" spans="1:3">
      <c r="A127" s="35">
        <v>3213</v>
      </c>
      <c r="B127" s="32">
        <v>41058</v>
      </c>
      <c r="C127" s="27" t="str">
        <f>VLOOKUP(A127,VODANET!C$5:J1755,8,0)</f>
        <v>ACEITO</v>
      </c>
    </row>
    <row r="128" spans="1:3">
      <c r="A128" s="35">
        <v>3185</v>
      </c>
      <c r="B128" s="60">
        <v>41291</v>
      </c>
      <c r="C128" s="27" t="str">
        <f>VLOOKUP(A128,VODANET!C$5:J1756,8,0)</f>
        <v>ACEITO</v>
      </c>
    </row>
    <row r="129" spans="1:3">
      <c r="A129" s="35">
        <v>3183</v>
      </c>
      <c r="B129" s="32">
        <v>41058</v>
      </c>
      <c r="C129" s="27" t="str">
        <f>VLOOKUP(A129,VODANET!C$5:J1757,8,0)</f>
        <v>ACEITO</v>
      </c>
    </row>
    <row r="130" spans="1:3">
      <c r="A130" s="35">
        <v>3218</v>
      </c>
      <c r="B130" s="32">
        <v>41058</v>
      </c>
      <c r="C130" s="27" t="str">
        <f>VLOOKUP(A130,VODANET!C$5:J1758,8,0)</f>
        <v>ACEITO</v>
      </c>
    </row>
    <row r="131" spans="1:3">
      <c r="A131" s="35">
        <v>3216</v>
      </c>
      <c r="B131" s="60">
        <v>41271</v>
      </c>
      <c r="C131" s="27" t="str">
        <f>VLOOKUP(A131,VODANET!C$5:J1759,8,0)</f>
        <v>ACEITO</v>
      </c>
    </row>
    <row r="132" spans="1:3">
      <c r="A132" s="35">
        <v>3219</v>
      </c>
      <c r="B132" s="32">
        <v>41058</v>
      </c>
      <c r="C132" s="27" t="str">
        <f>VLOOKUP(A132,VODANET!C$5:J1760,8,0)</f>
        <v>ACEITO</v>
      </c>
    </row>
    <row r="133" spans="1:3">
      <c r="A133" s="35">
        <v>3221</v>
      </c>
      <c r="B133" s="32">
        <v>41058</v>
      </c>
      <c r="C133" s="27" t="str">
        <f>VLOOKUP(A133,VODANET!C$5:J1761,8,0)</f>
        <v>ACEITO</v>
      </c>
    </row>
    <row r="134" spans="1:3">
      <c r="A134" s="35">
        <v>3223</v>
      </c>
      <c r="B134" s="32">
        <v>41058</v>
      </c>
      <c r="C134" s="27" t="str">
        <f>VLOOKUP(A134,VODANET!C$5:J1762,8,0)</f>
        <v>ACEITO</v>
      </c>
    </row>
    <row r="135" spans="1:3">
      <c r="A135" s="35">
        <v>3231</v>
      </c>
      <c r="B135" s="32">
        <v>41058</v>
      </c>
      <c r="C135" s="27" t="str">
        <f>VLOOKUP(A135,VODANET!C$5:J1763,8,0)</f>
        <v>ACEITO</v>
      </c>
    </row>
    <row r="136" spans="1:3">
      <c r="A136" s="35">
        <v>3355</v>
      </c>
      <c r="B136" s="32">
        <v>41092</v>
      </c>
      <c r="C136" s="27" t="str">
        <f>VLOOKUP(A136,VODANET!C$5:J1764,8,0)</f>
        <v>ACEITO</v>
      </c>
    </row>
    <row r="137" spans="1:3">
      <c r="A137" s="35">
        <v>3233</v>
      </c>
      <c r="B137" s="32">
        <v>41058</v>
      </c>
      <c r="C137" s="27" t="str">
        <f>VLOOKUP(A137,VODANET!C$5:J1765,8,0)</f>
        <v>ACEITO</v>
      </c>
    </row>
    <row r="138" spans="1:3">
      <c r="A138" s="35">
        <v>3236</v>
      </c>
      <c r="B138" s="32">
        <v>41058</v>
      </c>
      <c r="C138" s="27" t="str">
        <f>VLOOKUP(A138,VODANET!C$5:J1766,8,0)</f>
        <v>ACEITO</v>
      </c>
    </row>
    <row r="139" spans="1:3">
      <c r="A139" s="35">
        <v>3238</v>
      </c>
      <c r="B139" s="32">
        <v>41058</v>
      </c>
      <c r="C139" s="27" t="str">
        <f>VLOOKUP(A139,VODANET!C$5:J1767,8,0)</f>
        <v>ACEITO</v>
      </c>
    </row>
    <row r="140" spans="1:3">
      <c r="A140" s="35">
        <v>3240</v>
      </c>
      <c r="B140" s="32">
        <v>41058</v>
      </c>
      <c r="C140" s="27" t="str">
        <f>VLOOKUP(A140,VODANET!C$5:J1768,8,0)</f>
        <v>ACEITO</v>
      </c>
    </row>
    <row r="141" spans="1:3">
      <c r="A141" s="35">
        <v>3242</v>
      </c>
      <c r="B141" s="32">
        <v>41058</v>
      </c>
      <c r="C141" s="27" t="str">
        <f>VLOOKUP(A141,VODANET!C$5:J1769,8,0)</f>
        <v>ACEITO</v>
      </c>
    </row>
    <row r="142" spans="1:3">
      <c r="A142" s="35">
        <v>3243</v>
      </c>
      <c r="B142" s="32">
        <v>41058</v>
      </c>
      <c r="C142" s="27" t="str">
        <f>VLOOKUP(A142,VODANET!C$5:J1770,8,0)</f>
        <v>ACEITO</v>
      </c>
    </row>
    <row r="143" spans="1:3">
      <c r="A143" s="35">
        <v>3244</v>
      </c>
      <c r="B143" s="32">
        <v>41058</v>
      </c>
      <c r="C143" s="27" t="str">
        <f>VLOOKUP(A143,VODANET!C$5:J1771,8,0)</f>
        <v>ACEITO</v>
      </c>
    </row>
    <row r="144" spans="1:3">
      <c r="A144" s="35">
        <v>3357</v>
      </c>
      <c r="B144" s="32">
        <v>41092</v>
      </c>
      <c r="C144" s="27" t="str">
        <f>VLOOKUP(A144,VODANET!C$5:J1772,8,0)</f>
        <v>ACEITO</v>
      </c>
    </row>
    <row r="145" spans="1:3">
      <c r="A145" s="35">
        <v>3246</v>
      </c>
      <c r="B145" s="32">
        <v>41058</v>
      </c>
      <c r="C145" s="27" t="str">
        <f>VLOOKUP(A145,VODANET!C$5:J1773,8,0)</f>
        <v>ACEITO</v>
      </c>
    </row>
    <row r="146" spans="1:3">
      <c r="A146" s="35">
        <v>3248</v>
      </c>
      <c r="B146" s="32">
        <v>41058</v>
      </c>
      <c r="C146" s="27" t="str">
        <f>VLOOKUP(A146,VODANET!C$5:J1774,8,0)</f>
        <v>ACEITO</v>
      </c>
    </row>
    <row r="147" spans="1:3">
      <c r="A147" s="35">
        <v>3249</v>
      </c>
      <c r="B147" s="32">
        <v>41058</v>
      </c>
      <c r="C147" s="27" t="str">
        <f>VLOOKUP(A147,VODANET!C$5:J1775,8,0)</f>
        <v>ACEITO</v>
      </c>
    </row>
    <row r="148" spans="1:3">
      <c r="A148" s="35">
        <v>3250</v>
      </c>
      <c r="B148" s="60">
        <v>41271</v>
      </c>
      <c r="C148" s="27" t="str">
        <f>VLOOKUP(A148,VODANET!C$5:J1776,8,0)</f>
        <v>ACEITO</v>
      </c>
    </row>
    <row r="149" spans="1:3">
      <c r="A149" s="35">
        <v>3252</v>
      </c>
      <c r="B149" s="32">
        <v>41058</v>
      </c>
      <c r="C149" s="27" t="str">
        <f>VLOOKUP(A149,VODANET!C$5:J1777,8,0)</f>
        <v>ACEITO</v>
      </c>
    </row>
    <row r="150" spans="1:3">
      <c r="A150" s="35">
        <v>3254</v>
      </c>
      <c r="B150" s="32">
        <v>41058</v>
      </c>
      <c r="C150" s="27" t="str">
        <f>VLOOKUP(A150,VODANET!C$5:J1778,8,0)</f>
        <v>ACEITO</v>
      </c>
    </row>
    <row r="151" spans="1:3">
      <c r="A151" s="35">
        <v>3255</v>
      </c>
      <c r="B151" s="32">
        <v>41058</v>
      </c>
      <c r="C151" s="27" t="str">
        <f>VLOOKUP(A151,VODANET!C$5:J1779,8,0)</f>
        <v>ACEITO</v>
      </c>
    </row>
    <row r="152" spans="1:3">
      <c r="A152" s="35">
        <v>3492</v>
      </c>
      <c r="B152" s="32">
        <v>41092</v>
      </c>
      <c r="C152" s="27" t="str">
        <f>VLOOKUP(A152,VODANET!C$5:J1780,8,0)</f>
        <v>ACEITO</v>
      </c>
    </row>
    <row r="153" spans="1:3">
      <c r="A153" s="35">
        <v>3494</v>
      </c>
      <c r="B153" s="32">
        <v>41092</v>
      </c>
      <c r="C153" s="27" t="str">
        <f>VLOOKUP(A153,VODANET!C$5:J1781,8,0)</f>
        <v>ACEITO</v>
      </c>
    </row>
    <row r="154" spans="1:3">
      <c r="A154" s="35">
        <v>3266</v>
      </c>
      <c r="B154" s="32">
        <v>41058</v>
      </c>
      <c r="C154" s="27" t="str">
        <f>VLOOKUP(A154,VODANET!C$5:J1782,8,0)</f>
        <v>ACEITO</v>
      </c>
    </row>
    <row r="155" spans="1:3">
      <c r="A155" s="35">
        <v>3268</v>
      </c>
      <c r="B155" s="32">
        <v>41254</v>
      </c>
      <c r="C155" s="27" t="str">
        <f>VLOOKUP(A155,VODANET!C$5:J1783,8,0)</f>
        <v>ACEITO</v>
      </c>
    </row>
    <row r="156" spans="1:3">
      <c r="A156" s="35">
        <v>3270</v>
      </c>
      <c r="B156" s="32">
        <v>41058</v>
      </c>
      <c r="C156" s="27" t="str">
        <f>VLOOKUP(A156,VODANET!C$5:J1784,8,0)</f>
        <v>ACEITO</v>
      </c>
    </row>
    <row r="157" spans="1:3">
      <c r="A157" s="35">
        <v>3271</v>
      </c>
      <c r="B157" s="32">
        <v>41058</v>
      </c>
      <c r="C157" s="27" t="str">
        <f>VLOOKUP(A157,VODANET!C$5:J1785,8,0)</f>
        <v>ACEITO</v>
      </c>
    </row>
    <row r="158" spans="1:3">
      <c r="A158" s="35">
        <v>3272</v>
      </c>
      <c r="B158" s="32">
        <v>41058</v>
      </c>
      <c r="C158" s="27" t="str">
        <f>VLOOKUP(A158,VODANET!C$5:J1786,8,0)</f>
        <v>ACEITO</v>
      </c>
    </row>
    <row r="159" spans="1:3">
      <c r="A159" s="35">
        <v>3265</v>
      </c>
      <c r="B159" s="32">
        <v>41058</v>
      </c>
      <c r="C159" s="27" t="str">
        <f>VLOOKUP(A159,VODANET!C$5:J1787,8,0)</f>
        <v>ACEITO</v>
      </c>
    </row>
    <row r="160" spans="1:3">
      <c r="A160" s="35">
        <v>3378</v>
      </c>
      <c r="B160" s="108">
        <v>41092</v>
      </c>
      <c r="C160" s="27" t="str">
        <f>VLOOKUP(A160,VODANET!C$5:J1788,8,0)</f>
        <v>ACEITO</v>
      </c>
    </row>
    <row r="161" spans="1:3">
      <c r="A161" s="35">
        <v>3379</v>
      </c>
      <c r="B161" s="108">
        <v>41092</v>
      </c>
      <c r="C161" s="27" t="str">
        <f>VLOOKUP(A161,VODANET!C$5:J1789,8,0)</f>
        <v>ACEITO</v>
      </c>
    </row>
    <row r="162" spans="1:3">
      <c r="A162" s="35">
        <v>3380</v>
      </c>
      <c r="B162" s="108">
        <v>41092</v>
      </c>
      <c r="C162" s="27" t="str">
        <f>VLOOKUP(A162,VODANET!C$5:J1790,8,0)</f>
        <v>ACEITO</v>
      </c>
    </row>
    <row r="163" spans="1:3">
      <c r="A163" s="35">
        <v>3381</v>
      </c>
      <c r="B163" s="108">
        <v>41092</v>
      </c>
      <c r="C163" s="27" t="str">
        <f>VLOOKUP(A163,VODANET!C$5:J1791,8,0)</f>
        <v>ACEITO</v>
      </c>
    </row>
    <row r="164" spans="1:3">
      <c r="A164" s="35">
        <v>3382</v>
      </c>
      <c r="B164" s="108">
        <v>41092</v>
      </c>
      <c r="C164" s="27" t="str">
        <f>VLOOKUP(A164,VODANET!C$5:J1792,8,0)</f>
        <v>ACEITO</v>
      </c>
    </row>
    <row r="165" spans="1:3">
      <c r="A165" s="35">
        <v>3330</v>
      </c>
      <c r="B165" s="32">
        <v>41254</v>
      </c>
      <c r="C165" s="27" t="str">
        <f>VLOOKUP(A165,VODANET!C$5:J1793,8,0)</f>
        <v>ACEITO</v>
      </c>
    </row>
    <row r="166" spans="1:3">
      <c r="A166" s="35">
        <v>3383</v>
      </c>
      <c r="B166" s="108">
        <v>41092</v>
      </c>
      <c r="C166" s="27" t="str">
        <f>VLOOKUP(A166,VODANET!C$5:J1794,8,0)</f>
        <v>ACEITO</v>
      </c>
    </row>
    <row r="167" spans="1:3">
      <c r="A167" s="35">
        <v>3385</v>
      </c>
      <c r="B167" s="108">
        <v>41092</v>
      </c>
      <c r="C167" s="27" t="str">
        <f>VLOOKUP(A167,VODANET!C$5:J1795,8,0)</f>
        <v>ACEITO</v>
      </c>
    </row>
    <row r="168" spans="1:3">
      <c r="A168" s="35">
        <v>3332</v>
      </c>
      <c r="B168" s="32">
        <v>41058</v>
      </c>
      <c r="C168" s="27" t="str">
        <f>VLOOKUP(A168,VODANET!C$5:J1796,8,0)</f>
        <v>ACEITO</v>
      </c>
    </row>
    <row r="169" spans="1:3">
      <c r="A169" s="35">
        <v>3386</v>
      </c>
      <c r="B169" s="108">
        <v>41092</v>
      </c>
      <c r="C169" s="27" t="str">
        <f>VLOOKUP(A169,VODANET!C$5:J1797,8,0)</f>
        <v>ACEITO</v>
      </c>
    </row>
    <row r="170" spans="1:3">
      <c r="A170" s="35">
        <v>3341</v>
      </c>
      <c r="B170" s="32">
        <v>41254</v>
      </c>
      <c r="C170" s="27" t="str">
        <f>VLOOKUP(A170,VODANET!C$5:J1798,8,0)</f>
        <v>ACEITO</v>
      </c>
    </row>
    <row r="171" spans="1:3">
      <c r="A171" s="35">
        <v>3387</v>
      </c>
      <c r="B171" s="108">
        <v>41092</v>
      </c>
      <c r="C171" s="27" t="str">
        <f>VLOOKUP(A171,VODANET!C$5:J1799,8,0)</f>
        <v>ACEITO</v>
      </c>
    </row>
    <row r="172" spans="1:3">
      <c r="A172" s="35">
        <v>3339</v>
      </c>
      <c r="B172" s="32">
        <v>41254</v>
      </c>
      <c r="C172" s="27" t="str">
        <f>VLOOKUP(A172,VODANET!C$5:J1800,8,0)</f>
        <v>ACEITO</v>
      </c>
    </row>
    <row r="173" spans="1:3">
      <c r="A173" s="35">
        <v>3209</v>
      </c>
      <c r="B173" s="32">
        <v>41092</v>
      </c>
      <c r="C173" s="27" t="str">
        <f>VLOOKUP(A173,VODANET!C$5:J1801,8,0)</f>
        <v>ACEITO</v>
      </c>
    </row>
    <row r="174" spans="1:3">
      <c r="A174" s="35">
        <v>3496</v>
      </c>
      <c r="B174" s="108">
        <v>41092</v>
      </c>
      <c r="C174" s="27" t="str">
        <f>VLOOKUP(A174,VODANET!C$5:J1802,8,0)</f>
        <v>ACEITO</v>
      </c>
    </row>
    <row r="175" spans="1:3">
      <c r="A175" s="35">
        <v>3259</v>
      </c>
      <c r="B175" s="32">
        <v>41092</v>
      </c>
      <c r="C175" s="27" t="str">
        <f>VLOOKUP(A175,VODANET!C$5:J1803,8,0)</f>
        <v>ACEITO</v>
      </c>
    </row>
    <row r="176" spans="1:3">
      <c r="A176" s="35">
        <v>3319</v>
      </c>
      <c r="B176" s="32">
        <v>41092</v>
      </c>
      <c r="C176" s="27" t="str">
        <f>VLOOKUP(A176,VODANET!C$5:J1804,8,0)</f>
        <v>ACEITO</v>
      </c>
    </row>
    <row r="177" spans="1:3">
      <c r="A177" s="35">
        <v>3371</v>
      </c>
      <c r="B177" s="108">
        <v>41092</v>
      </c>
      <c r="C177" s="27" t="str">
        <f>VLOOKUP(A177,VODANET!C$5:J1805,8,0)</f>
        <v>ACEITO</v>
      </c>
    </row>
    <row r="178" spans="1:3">
      <c r="A178" s="35">
        <v>3372</v>
      </c>
      <c r="B178" s="108">
        <v>41092</v>
      </c>
      <c r="C178" s="27" t="str">
        <f>VLOOKUP(A178,VODANET!C$5:J1806,8,0)</f>
        <v>ACEITO</v>
      </c>
    </row>
    <row r="179" spans="1:3">
      <c r="A179" s="35">
        <v>3358</v>
      </c>
      <c r="B179" s="32">
        <v>41143</v>
      </c>
      <c r="C179" s="27" t="str">
        <f>VLOOKUP(A179,VODANET!C$5:J1807,8,0)</f>
        <v>ACEITO</v>
      </c>
    </row>
    <row r="180" spans="1:3">
      <c r="A180" s="35">
        <v>3359</v>
      </c>
      <c r="B180" s="108">
        <v>41092</v>
      </c>
      <c r="C180" s="27" t="str">
        <f>VLOOKUP(A180,VODANET!C$5:J1808,8,0)</f>
        <v>ACEITO</v>
      </c>
    </row>
    <row r="181" spans="1:3">
      <c r="A181" s="35">
        <v>3361</v>
      </c>
      <c r="B181" s="32">
        <v>41143</v>
      </c>
      <c r="C181" s="27" t="str">
        <f>VLOOKUP(A181,VODANET!C$5:J1809,8,0)</f>
        <v>ACEITO</v>
      </c>
    </row>
    <row r="182" spans="1:3">
      <c r="A182" s="35">
        <v>3362</v>
      </c>
      <c r="B182" s="32">
        <v>41143</v>
      </c>
      <c r="C182" s="27" t="str">
        <f>VLOOKUP(A182,VODANET!C$5:J1810,8,0)</f>
        <v>ACEITO</v>
      </c>
    </row>
    <row r="183" spans="1:3">
      <c r="A183" s="35">
        <v>3363</v>
      </c>
      <c r="B183" s="32">
        <v>41143</v>
      </c>
      <c r="C183" s="27" t="str">
        <f>VLOOKUP(A183,VODANET!C$5:J1811,8,0)</f>
        <v>ACEITO</v>
      </c>
    </row>
    <row r="184" spans="1:3">
      <c r="A184" s="35">
        <v>3325</v>
      </c>
      <c r="B184" s="108">
        <v>41092</v>
      </c>
      <c r="C184" s="27" t="str">
        <f>VLOOKUP(A184,VODANET!C$5:J1812,8,0)</f>
        <v>ACEITO</v>
      </c>
    </row>
    <row r="185" spans="1:3">
      <c r="A185" s="35">
        <v>3326</v>
      </c>
      <c r="B185" s="32">
        <v>41092</v>
      </c>
      <c r="C185" s="27" t="str">
        <f>VLOOKUP(A185,VODANET!C$5:J1813,8,0)</f>
        <v>ACEITO</v>
      </c>
    </row>
    <row r="186" spans="1:3">
      <c r="A186" s="35">
        <v>3327</v>
      </c>
      <c r="B186" s="32">
        <v>41092</v>
      </c>
      <c r="C186" s="27" t="str">
        <f>VLOOKUP(A186,VODANET!C$5:J1814,8,0)</f>
        <v>ACEITO</v>
      </c>
    </row>
    <row r="187" spans="1:3">
      <c r="A187" s="35">
        <v>3329</v>
      </c>
      <c r="B187" s="108">
        <v>41092</v>
      </c>
      <c r="C187" s="27" t="str">
        <f>VLOOKUP(A187,VODANET!C$5:J1815,8,0)</f>
        <v>ACEITO</v>
      </c>
    </row>
    <row r="188" spans="1:3">
      <c r="A188" s="35">
        <v>3333</v>
      </c>
      <c r="B188" s="108">
        <v>41092</v>
      </c>
      <c r="C188" s="27" t="str">
        <f>VLOOKUP(A188,VODANET!C$5:J1816,8,0)</f>
        <v>ACEITO</v>
      </c>
    </row>
    <row r="189" spans="1:3">
      <c r="A189" s="35">
        <v>3335</v>
      </c>
      <c r="B189" s="32">
        <v>41092</v>
      </c>
      <c r="C189" s="27" t="str">
        <f>VLOOKUP(A189,VODANET!C$5:J1817,8,0)</f>
        <v>ACEITO</v>
      </c>
    </row>
    <row r="190" spans="1:3">
      <c r="A190" s="35">
        <v>3337</v>
      </c>
      <c r="B190" s="32">
        <v>41092</v>
      </c>
      <c r="C190" s="27" t="str">
        <f>VLOOKUP(A190,VODANET!C$5:J1818,8,0)</f>
        <v>ACEITO</v>
      </c>
    </row>
    <row r="191" spans="1:3">
      <c r="A191" s="35">
        <v>3340</v>
      </c>
      <c r="B191" s="32">
        <v>41092</v>
      </c>
      <c r="C191" s="27" t="str">
        <f>VLOOKUP(A191,VODANET!C$5:J1819,8,0)</f>
        <v>ACEITO</v>
      </c>
    </row>
    <row r="192" spans="1:3">
      <c r="A192" s="35">
        <v>3343</v>
      </c>
      <c r="B192" s="108">
        <v>41092</v>
      </c>
      <c r="C192" s="27" t="str">
        <f>VLOOKUP(A192,VODANET!C$5:J1820,8,0)</f>
        <v>ACEITO</v>
      </c>
    </row>
    <row r="193" spans="1:3">
      <c r="A193" s="35">
        <v>3388</v>
      </c>
      <c r="B193" s="108">
        <v>41092</v>
      </c>
      <c r="C193" s="27" t="str">
        <f>VLOOKUP(A193,VODANET!C$5:J1821,8,0)</f>
        <v>ACEITO</v>
      </c>
    </row>
    <row r="194" spans="1:3">
      <c r="A194" s="35">
        <v>3508</v>
      </c>
      <c r="B194" s="108">
        <v>41092</v>
      </c>
      <c r="C194" s="27" t="str">
        <f>VLOOKUP(A194,VODANET!C$5:J1822,8,0)</f>
        <v>ACEITO</v>
      </c>
    </row>
    <row r="195" spans="1:3">
      <c r="A195" s="35">
        <v>3344</v>
      </c>
      <c r="B195" s="108">
        <v>41092</v>
      </c>
      <c r="C195" s="27" t="str">
        <f>VLOOKUP(A195,VODANET!C$5:J1823,8,0)</f>
        <v>ACEITO</v>
      </c>
    </row>
    <row r="196" spans="1:3">
      <c r="A196" s="35">
        <v>3349</v>
      </c>
      <c r="B196" s="32">
        <v>41092</v>
      </c>
      <c r="C196" s="27" t="str">
        <f>VLOOKUP(A196,VODANET!C$5:J1824,8,0)</f>
        <v>ACEITO</v>
      </c>
    </row>
    <row r="197" spans="1:3">
      <c r="A197" s="35">
        <v>3373</v>
      </c>
      <c r="B197" s="108">
        <v>41092</v>
      </c>
      <c r="C197" s="27" t="str">
        <f>VLOOKUP(A197,VODANET!C$5:J1825,8,0)</f>
        <v>ACEITO</v>
      </c>
    </row>
    <row r="198" spans="1:3">
      <c r="A198" s="35">
        <v>3374</v>
      </c>
      <c r="B198" s="108">
        <v>41092</v>
      </c>
      <c r="C198" s="27" t="str">
        <f>VLOOKUP(A198,VODANET!C$5:J1826,8,0)</f>
        <v>ACEITO</v>
      </c>
    </row>
    <row r="199" spans="1:3">
      <c r="A199" s="35">
        <v>3376</v>
      </c>
      <c r="B199" s="32">
        <v>41092</v>
      </c>
      <c r="C199" s="27" t="str">
        <f>VLOOKUP(A199,VODANET!C$5:J1827,8,0)</f>
        <v>ACEITO</v>
      </c>
    </row>
    <row r="200" spans="1:3">
      <c r="A200" s="35">
        <v>3375</v>
      </c>
      <c r="B200" s="32">
        <v>41092</v>
      </c>
      <c r="C200" s="27" t="str">
        <f>VLOOKUP(A200,VODANET!C$5:J1828,8,0)</f>
        <v>ACEITO</v>
      </c>
    </row>
    <row r="201" spans="1:3">
      <c r="A201" s="35">
        <v>3453</v>
      </c>
      <c r="B201" s="32">
        <v>41143</v>
      </c>
      <c r="C201" s="27" t="str">
        <f>VLOOKUP(A201,VODANET!C$5:J1829,8,0)</f>
        <v>ACEITO</v>
      </c>
    </row>
    <row r="202" spans="1:3">
      <c r="A202" s="35">
        <v>3450</v>
      </c>
      <c r="B202" s="32">
        <v>41143</v>
      </c>
      <c r="C202" s="27" t="str">
        <f>VLOOKUP(A202,VODANET!C$5:J1830,8,0)</f>
        <v>ACEITO</v>
      </c>
    </row>
    <row r="203" spans="1:3">
      <c r="A203" s="35">
        <v>3448</v>
      </c>
      <c r="B203" s="32">
        <v>41143</v>
      </c>
      <c r="C203" s="27" t="str">
        <f>VLOOKUP(A203,VODANET!C$5:J1831,8,0)</f>
        <v>ACEITO</v>
      </c>
    </row>
    <row r="204" spans="1:3">
      <c r="A204" s="35">
        <v>3445</v>
      </c>
      <c r="B204" s="32">
        <v>41143</v>
      </c>
      <c r="C204" s="27" t="str">
        <f>VLOOKUP(A204,VODANET!C$5:J1832,8,0)</f>
        <v>ACEITO</v>
      </c>
    </row>
    <row r="205" spans="1:3">
      <c r="A205" s="35">
        <v>3444</v>
      </c>
      <c r="B205" s="32">
        <v>41254</v>
      </c>
      <c r="C205" s="27" t="str">
        <f>VLOOKUP(A205,VODANET!C$5:J1833,8,0)</f>
        <v>ACEITO</v>
      </c>
    </row>
    <row r="206" spans="1:3">
      <c r="A206" s="35">
        <v>3443</v>
      </c>
      <c r="B206" s="32">
        <v>41143</v>
      </c>
      <c r="C206" s="27" t="str">
        <f>VLOOKUP(A206,VODANET!C$5:J1834,8,0)</f>
        <v>ACEITO</v>
      </c>
    </row>
    <row r="207" spans="1:3">
      <c r="A207" s="35">
        <v>3442</v>
      </c>
      <c r="B207" s="32">
        <v>41143</v>
      </c>
      <c r="C207" s="27" t="str">
        <f>VLOOKUP(A207,VODANET!C$5:J1835,8,0)</f>
        <v>ACEITO</v>
      </c>
    </row>
    <row r="208" spans="1:3">
      <c r="A208" s="35">
        <v>3460</v>
      </c>
      <c r="B208" s="32">
        <v>41254</v>
      </c>
      <c r="C208" s="27" t="str">
        <f>VLOOKUP(A208,VODANET!C$5:J1836,8,0)</f>
        <v>ACEITO</v>
      </c>
    </row>
    <row r="209" spans="1:3">
      <c r="A209" s="35">
        <v>3459</v>
      </c>
      <c r="B209" s="32">
        <v>41143</v>
      </c>
      <c r="C209" s="27" t="str">
        <f>VLOOKUP(A209,VODANET!C$5:J1837,8,0)</f>
        <v>ACEITO</v>
      </c>
    </row>
    <row r="210" spans="1:3">
      <c r="A210" s="35">
        <v>3456</v>
      </c>
      <c r="B210" s="32">
        <v>41143</v>
      </c>
      <c r="C210" s="27" t="str">
        <f>VLOOKUP(A210,VODANET!C$5:J1838,8,0)</f>
        <v>ACEITO</v>
      </c>
    </row>
    <row r="211" spans="1:3">
      <c r="A211" s="35">
        <v>3457</v>
      </c>
      <c r="B211" s="32">
        <v>41143</v>
      </c>
      <c r="C211" s="27" t="str">
        <f>VLOOKUP(A211,VODANET!C$5:J1839,8,0)</f>
        <v>ACEITO</v>
      </c>
    </row>
    <row r="212" spans="1:3">
      <c r="A212" s="35">
        <v>3458</v>
      </c>
      <c r="B212" s="32">
        <v>41254</v>
      </c>
      <c r="C212" s="27" t="str">
        <f>VLOOKUP(A212,VODANET!C$5:J1840,8,0)</f>
        <v>ACEITO</v>
      </c>
    </row>
    <row r="213" spans="1:3">
      <c r="A213" s="35">
        <v>3461</v>
      </c>
      <c r="B213" s="32">
        <v>41254</v>
      </c>
      <c r="C213" s="27" t="str">
        <f>VLOOKUP(A213,VODANET!C$5:J1841,8,0)</f>
        <v>ACEITO</v>
      </c>
    </row>
    <row r="214" spans="1:3">
      <c r="A214" s="35">
        <v>3470</v>
      </c>
      <c r="B214" s="32">
        <v>41143</v>
      </c>
      <c r="C214" s="27" t="str">
        <f>VLOOKUP(A214,VODANET!C$5:J1842,8,0)</f>
        <v>ACEITO</v>
      </c>
    </row>
    <row r="215" spans="1:3">
      <c r="A215" s="35">
        <v>3468</v>
      </c>
      <c r="B215" s="32">
        <v>41143</v>
      </c>
      <c r="C215" s="27" t="str">
        <f>VLOOKUP(A215,VODANET!C$5:J1843,8,0)</f>
        <v>ACEITO</v>
      </c>
    </row>
    <row r="216" spans="1:3">
      <c r="A216" s="35">
        <v>3467</v>
      </c>
      <c r="B216" s="32">
        <v>41143</v>
      </c>
      <c r="C216" s="27" t="str">
        <f>VLOOKUP(A216,VODANET!C$5:J1844,8,0)</f>
        <v>ACEITO</v>
      </c>
    </row>
    <row r="217" spans="1:3">
      <c r="A217" s="35">
        <v>3464</v>
      </c>
      <c r="B217" s="32">
        <v>41143</v>
      </c>
      <c r="C217" s="27" t="str">
        <f>VLOOKUP(A217,VODANET!C$5:J1845,8,0)</f>
        <v>ACEITO</v>
      </c>
    </row>
    <row r="218" spans="1:3">
      <c r="A218" s="35">
        <v>3465</v>
      </c>
      <c r="B218" s="32">
        <v>41143</v>
      </c>
      <c r="C218" s="27" t="str">
        <f>VLOOKUP(A218,VODANET!C$5:J1846,8,0)</f>
        <v>ACEITO</v>
      </c>
    </row>
    <row r="219" spans="1:3">
      <c r="A219" s="35">
        <v>3466</v>
      </c>
      <c r="B219" s="32">
        <v>41143</v>
      </c>
      <c r="C219" s="27" t="str">
        <f>VLOOKUP(A219,VODANET!C$5:J1847,8,0)</f>
        <v>ACEITO</v>
      </c>
    </row>
    <row r="220" spans="1:3">
      <c r="A220" s="35">
        <v>3484</v>
      </c>
      <c r="B220" s="32">
        <v>41143</v>
      </c>
      <c r="C220" s="27" t="str">
        <f>VLOOKUP(A220,VODANET!C$5:J1848,8,0)</f>
        <v>ACEITO</v>
      </c>
    </row>
    <row r="221" spans="1:3">
      <c r="A221" s="35">
        <v>3485</v>
      </c>
      <c r="B221" s="32">
        <v>41143</v>
      </c>
      <c r="C221" s="27" t="str">
        <f>VLOOKUP(A221,VODANET!C$5:J1849,8,0)</f>
        <v>ACEITO</v>
      </c>
    </row>
    <row r="222" spans="1:3">
      <c r="A222" s="35">
        <v>3493</v>
      </c>
      <c r="B222" s="60">
        <v>41092</v>
      </c>
      <c r="C222" s="27" t="str">
        <f>VLOOKUP(A222,VODANET!C$5:J1850,8,0)</f>
        <v>ACEITO</v>
      </c>
    </row>
    <row r="223" spans="1:3">
      <c r="A223" s="35">
        <v>3232</v>
      </c>
      <c r="B223" s="32">
        <v>41058</v>
      </c>
      <c r="C223" s="27" t="str">
        <f>VLOOKUP(A223,VODANET!C$5:J1851,8,0)</f>
        <v>ACEITO</v>
      </c>
    </row>
    <row r="224" spans="1:3">
      <c r="A224" s="35">
        <v>3498</v>
      </c>
      <c r="B224" s="60">
        <v>41271</v>
      </c>
      <c r="C224" s="27" t="str">
        <f>VLOOKUP(A224,VODANET!C$5:J1852,8,0)</f>
        <v>ACEITO</v>
      </c>
    </row>
    <row r="225" spans="1:3">
      <c r="A225" s="35">
        <v>3499</v>
      </c>
      <c r="B225" s="60">
        <v>41271</v>
      </c>
      <c r="C225" s="27" t="str">
        <f>VLOOKUP(A225,VODANET!C$5:J1853,8,0)</f>
        <v>ACEITO</v>
      </c>
    </row>
    <row r="226" spans="1:3">
      <c r="A226" s="35">
        <v>3501</v>
      </c>
      <c r="B226" s="60">
        <v>41271</v>
      </c>
      <c r="C226" s="27" t="str">
        <f>VLOOKUP(A226,VODANET!C$5:J1854,8,0)</f>
        <v>ACEITO</v>
      </c>
    </row>
    <row r="227" spans="1:3">
      <c r="A227" s="35">
        <v>3235</v>
      </c>
      <c r="B227" s="32">
        <v>41058</v>
      </c>
      <c r="C227" s="27" t="str">
        <f>VLOOKUP(A227,VODANET!C$5:J1855,8,0)</f>
        <v>ACEITO</v>
      </c>
    </row>
    <row r="228" spans="1:3">
      <c r="A228" s="35">
        <v>3504</v>
      </c>
      <c r="B228" s="60">
        <v>41271</v>
      </c>
      <c r="C228" s="27" t="str">
        <f>VLOOKUP(A228,VODANET!C$5:J1856,8,0)</f>
        <v>ACEITO</v>
      </c>
    </row>
    <row r="229" spans="1:3">
      <c r="A229" s="35">
        <v>3506</v>
      </c>
      <c r="B229" s="60">
        <v>41277</v>
      </c>
      <c r="C229" s="27" t="str">
        <f>VLOOKUP(A229,VODANET!C$5:J1857,8,0)</f>
        <v>ACEITO</v>
      </c>
    </row>
    <row r="230" spans="1:3">
      <c r="A230" s="35">
        <v>3377</v>
      </c>
      <c r="B230" s="32">
        <v>41092</v>
      </c>
      <c r="C230" s="27" t="str">
        <f>VLOOKUP(A230,VODANET!C$5:J1858,8,0)</f>
        <v>ACEITO</v>
      </c>
    </row>
    <row r="231" spans="1:3">
      <c r="A231" s="35">
        <v>3510</v>
      </c>
      <c r="B231" s="60">
        <v>41254</v>
      </c>
      <c r="C231" s="27" t="str">
        <f>VLOOKUP(A231,VODANET!C$5:J1859,8,0)</f>
        <v>ACEITO</v>
      </c>
    </row>
    <row r="232" spans="1:3">
      <c r="A232" s="35">
        <v>3512</v>
      </c>
      <c r="B232" s="60">
        <v>41271</v>
      </c>
      <c r="C232" s="27" t="str">
        <f>VLOOKUP(A232,VODANET!C$5:J1860,8,0)</f>
        <v>ACEITO</v>
      </c>
    </row>
    <row r="233" spans="1:3">
      <c r="A233" s="35">
        <v>3516</v>
      </c>
      <c r="B233" s="108">
        <v>41092</v>
      </c>
      <c r="C233" s="27" t="str">
        <f>VLOOKUP(A233,VODANET!C$5:J1861,8,0)</f>
        <v>ACEITO</v>
      </c>
    </row>
    <row r="234" spans="1:3">
      <c r="A234" s="35">
        <v>3520</v>
      </c>
      <c r="B234" s="32">
        <v>41254</v>
      </c>
      <c r="C234" s="27" t="str">
        <f>VLOOKUP(A234,VODANET!C$5:J1862,8,0)</f>
        <v>ACEITO</v>
      </c>
    </row>
    <row r="235" spans="1:3">
      <c r="A235" s="35">
        <v>3522</v>
      </c>
      <c r="B235" s="60">
        <v>41254</v>
      </c>
      <c r="C235" s="27" t="str">
        <f>VLOOKUP(A235,VODANET!C$5:J1863,8,0)</f>
        <v>ACEITO</v>
      </c>
    </row>
    <row r="236" spans="1:3">
      <c r="A236" s="35">
        <v>3523</v>
      </c>
      <c r="B236" s="60">
        <v>41277</v>
      </c>
      <c r="C236" s="27" t="str">
        <f>VLOOKUP(A236,VODANET!C$5:J1864,8,0)</f>
        <v>ACEITO</v>
      </c>
    </row>
    <row r="237" spans="1:3">
      <c r="A237" s="35">
        <v>3524</v>
      </c>
      <c r="B237" s="60">
        <v>41277</v>
      </c>
      <c r="C237" s="27" t="str">
        <f>VLOOKUP(A237,VODANET!C$5:J1865,8,0)</f>
        <v>ACEITO</v>
      </c>
    </row>
    <row r="238" spans="1:3">
      <c r="A238" s="35">
        <v>3525</v>
      </c>
      <c r="B238" s="32">
        <v>41254</v>
      </c>
      <c r="C238" s="27" t="str">
        <f>VLOOKUP(A238,VODANET!C$5:J1866,8,0)</f>
        <v>ACEITO</v>
      </c>
    </row>
    <row r="239" spans="1:3">
      <c r="A239" s="35">
        <v>3526</v>
      </c>
      <c r="B239" s="32">
        <v>41254</v>
      </c>
      <c r="C239" s="27" t="str">
        <f>VLOOKUP(A239,VODANET!C$5:J1867,8,0)</f>
        <v>ACEITO</v>
      </c>
    </row>
    <row r="240" spans="1:3">
      <c r="A240" s="35">
        <v>3527</v>
      </c>
      <c r="B240" s="32">
        <v>41277</v>
      </c>
      <c r="C240" s="27" t="str">
        <f>VLOOKUP(A240,VODANET!C$5:J1868,8,0)</f>
        <v>ACEITO</v>
      </c>
    </row>
    <row r="241" spans="1:3">
      <c r="A241" s="35">
        <v>3531</v>
      </c>
      <c r="B241" s="32">
        <v>41143</v>
      </c>
      <c r="C241" s="27" t="str">
        <f>VLOOKUP(A241,VODANET!C$5:J1869,8,0)</f>
        <v>ACEITO</v>
      </c>
    </row>
    <row r="242" spans="1:3">
      <c r="A242" s="35">
        <v>3532</v>
      </c>
      <c r="B242" s="32">
        <v>41143</v>
      </c>
      <c r="C242" s="27" t="str">
        <f>VLOOKUP(A242,VODANET!C$5:J1870,8,0)</f>
        <v>ACEITO</v>
      </c>
    </row>
    <row r="243" spans="1:3">
      <c r="A243" s="35">
        <v>3533</v>
      </c>
      <c r="B243" s="32">
        <v>41143</v>
      </c>
      <c r="C243" s="27" t="str">
        <f>VLOOKUP(A243,VODANET!C$5:J1871,8,0)</f>
        <v>ACEITO</v>
      </c>
    </row>
    <row r="244" spans="1:3">
      <c r="A244" s="35">
        <v>3534</v>
      </c>
      <c r="B244" s="32">
        <v>41143</v>
      </c>
      <c r="C244" s="27" t="str">
        <f>VLOOKUP(A244,VODANET!C$5:J1872,8,0)</f>
        <v>ACEITO</v>
      </c>
    </row>
    <row r="245" spans="1:3">
      <c r="A245" s="35">
        <v>3535</v>
      </c>
      <c r="B245" s="32">
        <v>41143</v>
      </c>
      <c r="C245" s="27" t="str">
        <f>VLOOKUP(A245,VODANET!C$5:J1873,8,0)</f>
        <v>ACEITO</v>
      </c>
    </row>
    <row r="246" spans="1:3">
      <c r="A246" s="35">
        <v>3538</v>
      </c>
      <c r="B246" s="32">
        <v>41143</v>
      </c>
      <c r="C246" s="27" t="str">
        <f>VLOOKUP(A246,VODANET!C$5:J1874,8,0)</f>
        <v>ACEITO</v>
      </c>
    </row>
    <row r="247" spans="1:3">
      <c r="A247" s="35">
        <v>3539</v>
      </c>
      <c r="B247" s="32">
        <v>41143</v>
      </c>
      <c r="C247" s="27" t="str">
        <f>VLOOKUP(A247,VODANET!C$5:J1875,8,0)</f>
        <v>ACEITO</v>
      </c>
    </row>
    <row r="248" spans="1:3">
      <c r="A248" s="35">
        <v>3542</v>
      </c>
      <c r="B248" s="32">
        <v>41143</v>
      </c>
      <c r="C248" s="27" t="str">
        <f>VLOOKUP(A248,VODANET!C$5:J1876,8,0)</f>
        <v>ACEITO</v>
      </c>
    </row>
    <row r="249" spans="1:3">
      <c r="A249" s="35">
        <v>3543</v>
      </c>
      <c r="B249" s="32">
        <v>41254</v>
      </c>
      <c r="C249" s="27" t="str">
        <f>VLOOKUP(A249,VODANET!C$5:J1877,8,0)</f>
        <v>ACEITO</v>
      </c>
    </row>
    <row r="250" spans="1:3">
      <c r="A250" s="35">
        <v>3545</v>
      </c>
      <c r="B250" s="32">
        <v>41143</v>
      </c>
      <c r="C250" s="27" t="str">
        <f>VLOOKUP(A250,VODANET!C$5:J1878,8,0)</f>
        <v>ACEITO</v>
      </c>
    </row>
    <row r="251" spans="1:3">
      <c r="A251" s="35">
        <v>3546</v>
      </c>
      <c r="B251" s="32">
        <v>41143</v>
      </c>
      <c r="C251" s="27" t="str">
        <f>VLOOKUP(A251,VODANET!C$5:J1879,8,0)</f>
        <v>ACEITO</v>
      </c>
    </row>
    <row r="252" spans="1:3">
      <c r="A252" s="35">
        <v>3548</v>
      </c>
      <c r="B252" s="32">
        <v>41143</v>
      </c>
      <c r="C252" s="27" t="str">
        <f>VLOOKUP(A252,VODANET!C$5:J1880,8,0)</f>
        <v>ACEITO</v>
      </c>
    </row>
    <row r="253" spans="1:3">
      <c r="A253" s="35">
        <v>3552</v>
      </c>
      <c r="B253" s="32">
        <v>41290</v>
      </c>
      <c r="C253" s="27" t="str">
        <f>VLOOKUP(A253,VODANET!C$5:J1881,8,0)</f>
        <v>ACEITO</v>
      </c>
    </row>
    <row r="254" spans="1:3">
      <c r="A254" s="35">
        <v>3564</v>
      </c>
      <c r="B254" s="32">
        <v>41143</v>
      </c>
      <c r="C254" s="27" t="str">
        <f>VLOOKUP(A254,VODANET!C$5:J1882,8,0)</f>
        <v>ACEITO</v>
      </c>
    </row>
    <row r="255" spans="1:3">
      <c r="A255" s="35">
        <v>3559</v>
      </c>
      <c r="B255" s="32">
        <v>41254</v>
      </c>
      <c r="C255" s="27" t="str">
        <f>VLOOKUP(A255,VODANET!C$5:J1883,8,0)</f>
        <v>ACEITO</v>
      </c>
    </row>
    <row r="256" spans="1:3">
      <c r="A256" s="35">
        <v>3558</v>
      </c>
      <c r="B256" s="32">
        <v>41254</v>
      </c>
      <c r="C256" s="27" t="str">
        <f>VLOOKUP(A256,VODANET!C$5:J1884,8,0)</f>
        <v>ACEITO</v>
      </c>
    </row>
    <row r="257" spans="1:3">
      <c r="A257" s="35">
        <v>3557</v>
      </c>
      <c r="B257" s="32">
        <v>41143</v>
      </c>
      <c r="C257" s="27" t="str">
        <f>VLOOKUP(A257,VODANET!C$5:J1885,8,0)</f>
        <v>ACEITO</v>
      </c>
    </row>
    <row r="258" spans="1:3">
      <c r="A258" s="35">
        <v>3555</v>
      </c>
      <c r="B258" s="32">
        <v>41143</v>
      </c>
      <c r="C258" s="27" t="str">
        <f>VLOOKUP(A258,VODANET!C$5:J1886,8,0)</f>
        <v>ACEITO</v>
      </c>
    </row>
    <row r="259" spans="1:3">
      <c r="A259" s="35">
        <v>3569</v>
      </c>
      <c r="B259" s="32">
        <v>41143</v>
      </c>
      <c r="C259" s="27" t="str">
        <f>VLOOKUP(A259,VODANET!C$5:J1887,8,0)</f>
        <v>ACEITO</v>
      </c>
    </row>
    <row r="260" spans="1:3">
      <c r="A260" s="35">
        <v>3572</v>
      </c>
      <c r="B260" s="32">
        <v>41143</v>
      </c>
      <c r="C260" s="27" t="str">
        <f>VLOOKUP(A260,VODANET!C$5:J1888,8,0)</f>
        <v>ACEITO</v>
      </c>
    </row>
    <row r="261" spans="1:3">
      <c r="A261" s="35">
        <v>3573</v>
      </c>
      <c r="B261" s="32">
        <v>41143</v>
      </c>
      <c r="C261" s="27" t="str">
        <f>VLOOKUP(A261,VODANET!C$5:J1889,8,0)</f>
        <v>ACEITO</v>
      </c>
    </row>
    <row r="262" spans="1:3">
      <c r="A262" s="35">
        <v>3576</v>
      </c>
      <c r="B262" s="60">
        <v>41271</v>
      </c>
      <c r="C262" s="27" t="str">
        <f>VLOOKUP(A262,VODANET!C$5:J1890,8,0)</f>
        <v>ACEITO</v>
      </c>
    </row>
    <row r="263" spans="1:3">
      <c r="A263" s="35">
        <v>3629</v>
      </c>
      <c r="B263" s="60">
        <v>41277</v>
      </c>
      <c r="C263" s="27" t="str">
        <f>VLOOKUP(A263,VODANET!C$5:J1891,8,0)</f>
        <v>ACEITO</v>
      </c>
    </row>
    <row r="264" spans="1:3">
      <c r="A264" s="35">
        <v>3628</v>
      </c>
      <c r="B264" s="32">
        <v>41254</v>
      </c>
      <c r="C264" s="27" t="str">
        <f>VLOOKUP(A264,VODANET!C$5:J1892,8,0)</f>
        <v>ACEITO</v>
      </c>
    </row>
    <row r="265" spans="1:3">
      <c r="A265" s="35">
        <v>3616</v>
      </c>
      <c r="B265" s="32">
        <v>41291</v>
      </c>
      <c r="C265" s="27" t="str">
        <f>VLOOKUP(A265,VODANET!C$5:J1893,8,0)</f>
        <v>ACEITO</v>
      </c>
    </row>
    <row r="266" spans="1:3">
      <c r="A266" s="35">
        <v>3618</v>
      </c>
      <c r="B266" s="32">
        <v>41291</v>
      </c>
      <c r="C266" s="27" t="str">
        <f>VLOOKUP(A266,VODANET!C$5:J1894,8,0)</f>
        <v>ACEITO</v>
      </c>
    </row>
    <row r="267" spans="1:3">
      <c r="A267" s="35">
        <v>3594</v>
      </c>
      <c r="B267" s="60">
        <v>41271</v>
      </c>
      <c r="C267" s="27" t="str">
        <f>VLOOKUP(A267,VODANET!C$5:J1895,8,0)</f>
        <v>ACEITO</v>
      </c>
    </row>
    <row r="268" spans="1:3">
      <c r="A268" s="35">
        <v>3597</v>
      </c>
      <c r="B268" s="60">
        <v>41271</v>
      </c>
      <c r="C268" s="27" t="str">
        <f>VLOOKUP(A268,VODANET!C$5:J1896,8,0)</f>
        <v>ACEITO</v>
      </c>
    </row>
    <row r="269" spans="1:3">
      <c r="A269" s="35">
        <v>3598</v>
      </c>
      <c r="B269" s="60">
        <v>41271</v>
      </c>
      <c r="C269" s="27" t="str">
        <f>VLOOKUP(A269,VODANET!C$5:J1897,8,0)</f>
        <v>ACEITO</v>
      </c>
    </row>
    <row r="270" spans="1:3">
      <c r="A270" s="35">
        <v>3600</v>
      </c>
      <c r="B270" s="60">
        <v>41271</v>
      </c>
      <c r="C270" s="27" t="str">
        <f>VLOOKUP(A270,VODANET!C$5:J1898,8,0)</f>
        <v>ACEITO</v>
      </c>
    </row>
    <row r="271" spans="1:3">
      <c r="A271" s="35">
        <v>3603</v>
      </c>
      <c r="B271" s="60">
        <v>41271</v>
      </c>
      <c r="C271" s="27" t="str">
        <f>VLOOKUP(A271,VODANET!C$5:J1899,8,0)</f>
        <v>ACEITO</v>
      </c>
    </row>
    <row r="272" spans="1:3">
      <c r="A272" s="35">
        <v>3592</v>
      </c>
      <c r="B272" s="32">
        <v>41143</v>
      </c>
      <c r="C272" s="27" t="str">
        <f>VLOOKUP(A272,VODANET!C$5:J1900,8,0)</f>
        <v>ACEITO</v>
      </c>
    </row>
    <row r="273" spans="1:3">
      <c r="A273" s="35">
        <v>3591</v>
      </c>
      <c r="B273" s="32">
        <v>41143</v>
      </c>
      <c r="C273" s="27" t="str">
        <f>VLOOKUP(A273,VODANET!C$5:J1901,8,0)</f>
        <v>ACEITO</v>
      </c>
    </row>
    <row r="274" spans="1:3">
      <c r="A274" s="35">
        <v>3611</v>
      </c>
      <c r="B274" s="32">
        <v>41254</v>
      </c>
      <c r="C274" s="27" t="str">
        <f>VLOOKUP(A274,VODANET!C$5:J1902,8,0)</f>
        <v>ACEITO</v>
      </c>
    </row>
    <row r="275" spans="1:3">
      <c r="A275" s="35">
        <v>3767</v>
      </c>
      <c r="B275" s="60">
        <v>41271</v>
      </c>
      <c r="C275" s="27" t="str">
        <f>VLOOKUP(A275,VODANET!C$5:J1903,8,0)</f>
        <v>ACEITO</v>
      </c>
    </row>
    <row r="276" spans="1:3">
      <c r="A276" s="35">
        <v>3763</v>
      </c>
      <c r="B276" s="60">
        <v>41271</v>
      </c>
      <c r="C276" s="27" t="str">
        <f>VLOOKUP(A276,VODANET!C$5:J1904,8,0)</f>
        <v>ACEITO</v>
      </c>
    </row>
    <row r="277" spans="1:3">
      <c r="A277" s="35">
        <v>3764</v>
      </c>
      <c r="B277" s="60">
        <v>41254</v>
      </c>
      <c r="C277" s="27" t="str">
        <f>VLOOKUP(A277,VODANET!C$5:J1905,8,0)</f>
        <v>ACEITO</v>
      </c>
    </row>
    <row r="278" spans="1:3">
      <c r="A278" s="35">
        <v>3761</v>
      </c>
      <c r="B278" s="60">
        <v>41271</v>
      </c>
      <c r="C278" s="27" t="str">
        <f>VLOOKUP(A278,VODANET!C$5:J1906,8,0)</f>
        <v>ACEITO</v>
      </c>
    </row>
    <row r="279" spans="1:3">
      <c r="A279" s="35">
        <v>3660</v>
      </c>
      <c r="B279" s="32">
        <v>41254</v>
      </c>
      <c r="C279" s="27" t="str">
        <f>VLOOKUP(A279,VODANET!C$5:J1907,8,0)</f>
        <v>ACEITO</v>
      </c>
    </row>
    <row r="280" spans="1:3">
      <c r="A280" s="35">
        <v>3695</v>
      </c>
      <c r="B280" s="32">
        <v>41254</v>
      </c>
      <c r="C280" s="27" t="str">
        <f>VLOOKUP(A280,VODANET!C$5:J1908,8,0)</f>
        <v>ACEITO</v>
      </c>
    </row>
    <row r="281" spans="1:3">
      <c r="A281" s="35">
        <v>3718</v>
      </c>
      <c r="B281" s="60">
        <v>41271</v>
      </c>
      <c r="C281" s="27" t="str">
        <f>VLOOKUP(A281,VODANET!C$5:J1909,8,0)</f>
        <v>ACEITO</v>
      </c>
    </row>
    <row r="282" spans="1:3">
      <c r="A282" s="35">
        <v>3671</v>
      </c>
      <c r="B282" s="60">
        <v>41271</v>
      </c>
      <c r="C282" s="27" t="str">
        <f>VLOOKUP(A282,VODANET!C$5:J1910,8,0)</f>
        <v>ACEITO</v>
      </c>
    </row>
    <row r="283" spans="1:3">
      <c r="A283" s="35">
        <v>3670</v>
      </c>
      <c r="B283" s="60">
        <v>41271</v>
      </c>
      <c r="C283" s="27" t="str">
        <f>VLOOKUP(A283,VODANET!C$5:J1911,8,0)</f>
        <v>ACEITO</v>
      </c>
    </row>
    <row r="284" spans="1:3">
      <c r="A284" s="35">
        <v>3661</v>
      </c>
      <c r="B284" s="32">
        <v>41254</v>
      </c>
      <c r="C284" s="27" t="str">
        <f>VLOOKUP(A284,VODANET!C$5:J1912,8,0)</f>
        <v>ACEITO</v>
      </c>
    </row>
    <row r="285" spans="1:3">
      <c r="A285" s="35">
        <v>3750</v>
      </c>
      <c r="B285" s="32">
        <v>41254</v>
      </c>
      <c r="C285" s="27" t="str">
        <f>VLOOKUP(A285,VODANET!C$5:J1913,8,0)</f>
        <v>ACEITO</v>
      </c>
    </row>
    <row r="286" spans="1:3">
      <c r="A286" s="35">
        <v>3734</v>
      </c>
      <c r="B286" s="32">
        <v>41277</v>
      </c>
      <c r="C286" s="27" t="str">
        <f>VLOOKUP(A286,VODANET!C$5:J1914,8,0)</f>
        <v>ACEITO</v>
      </c>
    </row>
    <row r="287" spans="1:3">
      <c r="A287" s="35">
        <v>3659</v>
      </c>
      <c r="B287" s="32">
        <v>41254</v>
      </c>
      <c r="C287" s="27" t="str">
        <f>VLOOKUP(A287,VODANET!C$5:J1915,8,0)</f>
        <v>ACEITO</v>
      </c>
    </row>
    <row r="288" spans="1:3">
      <c r="A288" s="35">
        <v>3662</v>
      </c>
      <c r="B288" s="60">
        <v>41254</v>
      </c>
      <c r="C288" s="27" t="str">
        <f>VLOOKUP(A288,VODANET!C$5:J1916,8,0)</f>
        <v>ACEITO</v>
      </c>
    </row>
    <row r="289" spans="1:3">
      <c r="A289" s="35">
        <v>3799</v>
      </c>
      <c r="B289" s="60">
        <v>41271</v>
      </c>
      <c r="C289" s="27" t="str">
        <f>VLOOKUP(A289,VODANET!C$5:J1917,8,0)</f>
        <v>ACEITO</v>
      </c>
    </row>
    <row r="290" spans="1:3">
      <c r="A290" s="35">
        <v>3797</v>
      </c>
      <c r="B290" s="60">
        <v>41271</v>
      </c>
      <c r="C290" s="27" t="str">
        <f>VLOOKUP(A290,VODANET!C$5:J1918,8,0)</f>
        <v>ACEITO</v>
      </c>
    </row>
    <row r="291" spans="1:3">
      <c r="A291" s="35">
        <v>3795</v>
      </c>
      <c r="B291" s="16">
        <v>41271</v>
      </c>
      <c r="C291" s="27" t="str">
        <f>VLOOKUP(A291,VODANET!C$5:J1919,8,0)</f>
        <v>ACEITO</v>
      </c>
    </row>
    <row r="292" spans="1:3">
      <c r="A292" s="35">
        <v>3793</v>
      </c>
      <c r="B292" s="60">
        <v>41135</v>
      </c>
      <c r="C292" s="27" t="str">
        <f>VLOOKUP(A292,VODANET!C$5:J1920,8,0)</f>
        <v>ACEITO</v>
      </c>
    </row>
    <row r="293" spans="1:3">
      <c r="A293" s="35">
        <v>3786</v>
      </c>
      <c r="B293" s="60">
        <v>41271</v>
      </c>
      <c r="C293" s="27" t="str">
        <f>VLOOKUP(A293,VODANET!C$5:J1921,8,0)</f>
        <v>ACEITO</v>
      </c>
    </row>
    <row r="294" spans="1:3">
      <c r="A294" s="35">
        <v>3800</v>
      </c>
      <c r="B294" s="60">
        <v>41135</v>
      </c>
      <c r="C294" s="27" t="str">
        <f>VLOOKUP(A294,VODANET!C$5:J1922,8,0)</f>
        <v>ACEITO</v>
      </c>
    </row>
    <row r="295" spans="1:3">
      <c r="A295" s="35">
        <v>3798</v>
      </c>
      <c r="B295" s="32">
        <v>41271</v>
      </c>
      <c r="C295" s="27" t="str">
        <f>VLOOKUP(A295,VODANET!C$5:J1923,8,0)</f>
        <v>ACEITO</v>
      </c>
    </row>
    <row r="296" spans="1:3">
      <c r="A296" s="35">
        <v>3796</v>
      </c>
      <c r="B296" s="60">
        <v>41135</v>
      </c>
      <c r="C296" s="27" t="str">
        <f>VLOOKUP(A296,VODANET!C$5:J1924,8,0)</f>
        <v>ACEITO</v>
      </c>
    </row>
    <row r="297" spans="1:3">
      <c r="A297" s="35">
        <v>3794</v>
      </c>
      <c r="B297" s="60">
        <v>41271</v>
      </c>
      <c r="C297" s="27" t="str">
        <f>VLOOKUP(A297,VODANET!C$5:J1925,8,0)</f>
        <v>ACEITO</v>
      </c>
    </row>
    <row r="298" spans="1:3">
      <c r="A298" s="35">
        <v>3792</v>
      </c>
      <c r="B298" s="60">
        <v>41271</v>
      </c>
      <c r="C298" s="27" t="str">
        <f>VLOOKUP(A298,VODANET!C$5:J1926,8,0)</f>
        <v>ACEITO</v>
      </c>
    </row>
    <row r="299" spans="1:3">
      <c r="A299" s="35">
        <v>3834</v>
      </c>
      <c r="B299" s="32">
        <v>41272</v>
      </c>
      <c r="C299" s="27" t="str">
        <f>VLOOKUP(A299,VODANET!C$5:J1927,8,0)</f>
        <v>ACEITO</v>
      </c>
    </row>
    <row r="300" spans="1:3">
      <c r="A300" s="35">
        <v>3835</v>
      </c>
      <c r="B300" s="60">
        <v>41135</v>
      </c>
      <c r="C300" s="27" t="str">
        <f>VLOOKUP(A300,VODANET!C$5:J1928,8,0)</f>
        <v>ACEITO</v>
      </c>
    </row>
    <row r="301" spans="1:3">
      <c r="A301" s="35">
        <v>3836</v>
      </c>
      <c r="B301" s="60">
        <v>41135</v>
      </c>
      <c r="C301" s="27" t="str">
        <f>VLOOKUP(A301,VODANET!C$5:J1929,8,0)</f>
        <v>ACEITO</v>
      </c>
    </row>
    <row r="302" spans="1:3">
      <c r="A302" s="35">
        <v>3837</v>
      </c>
      <c r="B302" s="60">
        <v>41135</v>
      </c>
      <c r="C302" s="27" t="str">
        <f>VLOOKUP(A302,VODANET!C$5:J1930,8,0)</f>
        <v>ACEITO</v>
      </c>
    </row>
    <row r="303" spans="1:3">
      <c r="A303" s="35">
        <v>3838</v>
      </c>
      <c r="B303" s="60">
        <v>41135</v>
      </c>
      <c r="C303" s="27" t="str">
        <f>VLOOKUP(A303,VODANET!C$5:J1931,8,0)</f>
        <v>ACEITO</v>
      </c>
    </row>
    <row r="304" spans="1:3">
      <c r="A304" s="35">
        <v>3829</v>
      </c>
      <c r="B304" s="32">
        <v>41150</v>
      </c>
      <c r="C304" s="27" t="str">
        <f>VLOOKUP(A304,VODANET!C$5:J1932,8,0)</f>
        <v>ACEITO</v>
      </c>
    </row>
    <row r="305" spans="1:3">
      <c r="A305" s="35">
        <v>3828</v>
      </c>
      <c r="B305" s="60">
        <v>41271</v>
      </c>
      <c r="C305" s="27" t="str">
        <f>VLOOKUP(A305,VODANET!C$5:J1933,8,0)</f>
        <v>ACEITO</v>
      </c>
    </row>
    <row r="306" spans="1:3">
      <c r="A306" s="35">
        <v>3817</v>
      </c>
      <c r="B306" s="60">
        <v>41271</v>
      </c>
      <c r="C306" s="27" t="str">
        <f>VLOOKUP(A306,VODANET!C$5:J1934,8,0)</f>
        <v>ACEITO</v>
      </c>
    </row>
    <row r="307" spans="1:3">
      <c r="A307" s="35">
        <v>3831</v>
      </c>
      <c r="B307" s="60">
        <v>41271</v>
      </c>
      <c r="C307" s="27" t="str">
        <f>VLOOKUP(A307,VODANET!C$5:J1935,8,0)</f>
        <v>ACEITO</v>
      </c>
    </row>
    <row r="308" spans="1:3">
      <c r="A308" s="35">
        <v>3820</v>
      </c>
      <c r="B308" s="32">
        <v>41272</v>
      </c>
      <c r="C308" s="27" t="str">
        <f>VLOOKUP(A308,VODANET!C$5:J1936,8,0)</f>
        <v>ACEITO</v>
      </c>
    </row>
    <row r="309" spans="1:3">
      <c r="A309" s="35">
        <v>3823</v>
      </c>
      <c r="B309" s="32">
        <v>41272</v>
      </c>
      <c r="C309" s="27" t="str">
        <f>VLOOKUP(A309,VODANET!C$5:J1937,8,0)</f>
        <v>ACEITO</v>
      </c>
    </row>
    <row r="310" spans="1:3">
      <c r="A310" s="35">
        <v>3821</v>
      </c>
      <c r="B310" s="32">
        <v>41272</v>
      </c>
      <c r="C310" s="27" t="str">
        <f>VLOOKUP(A310,VODANET!C$5:J1938,8,0)</f>
        <v>ACEITO</v>
      </c>
    </row>
    <row r="311" spans="1:3">
      <c r="A311" s="35">
        <v>3822</v>
      </c>
      <c r="B311" s="60">
        <v>41135</v>
      </c>
      <c r="C311" s="27" t="str">
        <f>VLOOKUP(A311,VODANET!C$5:J1939,8,0)</f>
        <v>ACEITO</v>
      </c>
    </row>
    <row r="312" spans="1:3">
      <c r="A312" s="35">
        <v>3818</v>
      </c>
      <c r="B312" s="32">
        <v>41272</v>
      </c>
      <c r="C312" s="27" t="str">
        <f>VLOOKUP(A312,VODANET!C$5:J1940,8,0)</f>
        <v>ACEITO</v>
      </c>
    </row>
    <row r="313" spans="1:3">
      <c r="A313" s="35">
        <v>3814</v>
      </c>
      <c r="B313" s="60">
        <v>41271</v>
      </c>
      <c r="C313" s="27" t="str">
        <f>VLOOKUP(A313,VODANET!C$5:J1941,8,0)</f>
        <v>ACEITO</v>
      </c>
    </row>
    <row r="314" spans="1:3">
      <c r="A314" s="35">
        <v>3867</v>
      </c>
      <c r="B314" s="60">
        <v>41271</v>
      </c>
      <c r="C314" s="27" t="str">
        <f>VLOOKUP(A314,VODANET!C$5:J1942,8,0)</f>
        <v>ACEITO</v>
      </c>
    </row>
    <row r="315" spans="1:3">
      <c r="A315" s="35">
        <v>3675</v>
      </c>
      <c r="B315" s="32">
        <v>41254</v>
      </c>
      <c r="C315" s="27" t="str">
        <f>VLOOKUP(A315,VODANET!C$5:J1943,8,0)</f>
        <v>ACEITO</v>
      </c>
    </row>
    <row r="316" spans="1:3">
      <c r="A316" s="35">
        <v>3850</v>
      </c>
      <c r="B316" s="60">
        <v>41277</v>
      </c>
      <c r="C316" s="27" t="str">
        <f>VLOOKUP(A316,VODANET!C$5:J1944,8,0)</f>
        <v>ACEITO</v>
      </c>
    </row>
    <row r="317" spans="1:3">
      <c r="A317" s="35">
        <v>3853</v>
      </c>
      <c r="B317" s="60">
        <v>41277</v>
      </c>
      <c r="C317" s="27" t="str">
        <f>VLOOKUP(A317,VODANET!C$5:J1945,8,0)</f>
        <v>ACEITO</v>
      </c>
    </row>
    <row r="318" spans="1:3">
      <c r="A318" s="35">
        <v>3866</v>
      </c>
      <c r="B318" s="32">
        <v>41277</v>
      </c>
      <c r="C318" s="27" t="str">
        <f>VLOOKUP(A318,VODANET!C$5:J1946,8,0)</f>
        <v>ACEITO</v>
      </c>
    </row>
    <row r="319" spans="1:3">
      <c r="A319" s="35">
        <v>3862</v>
      </c>
      <c r="B319" s="60">
        <v>41277</v>
      </c>
      <c r="C319" s="27" t="str">
        <f>VLOOKUP(A319,VODANET!C$5:J1947,8,0)</f>
        <v>ACEITO</v>
      </c>
    </row>
    <row r="320" spans="1:3">
      <c r="A320" s="35">
        <v>3872</v>
      </c>
      <c r="B320" s="60">
        <v>41295</v>
      </c>
      <c r="C320" s="27" t="str">
        <f>VLOOKUP(A320,VODANET!C$5:J1948,8,0)</f>
        <v>ACEITO</v>
      </c>
    </row>
    <row r="321" spans="1:3">
      <c r="A321" s="35">
        <v>3873</v>
      </c>
      <c r="B321" s="32">
        <v>41298</v>
      </c>
      <c r="C321" s="27" t="str">
        <f>VLOOKUP(A321,VODANET!C$5:J1949,8,0)</f>
        <v>ACEITO</v>
      </c>
    </row>
    <row r="322" spans="1:3">
      <c r="A322" s="35">
        <v>3887</v>
      </c>
      <c r="B322" s="32">
        <v>41254</v>
      </c>
      <c r="C322" s="27" t="str">
        <f>VLOOKUP(A322,VODANET!C$5:J1950,8,0)</f>
        <v>ACEITO</v>
      </c>
    </row>
    <row r="323" spans="1:3">
      <c r="A323" s="35">
        <v>3884</v>
      </c>
      <c r="B323" s="60">
        <v>41277</v>
      </c>
      <c r="C323" s="27" t="str">
        <f>VLOOKUP(A323,VODANET!C$5:J1951,8,0)</f>
        <v>ACEITO</v>
      </c>
    </row>
    <row r="324" spans="1:3">
      <c r="A324" s="35">
        <v>3883</v>
      </c>
      <c r="B324" s="32">
        <v>41254</v>
      </c>
      <c r="C324" s="27" t="str">
        <f>VLOOKUP(A324,VODANET!C$5:J1952,8,0)</f>
        <v>ACEITO</v>
      </c>
    </row>
    <row r="325" spans="1:3">
      <c r="A325" s="35">
        <v>3882</v>
      </c>
      <c r="B325" s="60">
        <v>41277</v>
      </c>
      <c r="C325" s="27" t="str">
        <f>VLOOKUP(A325,VODANET!C$5:J1953,8,0)</f>
        <v>ACEITO</v>
      </c>
    </row>
    <row r="326" spans="1:3">
      <c r="A326" s="35">
        <v>3889</v>
      </c>
      <c r="B326" s="32">
        <v>41254</v>
      </c>
      <c r="C326" s="27" t="str">
        <f>VLOOKUP(A326,VODANET!C$5:J1954,8,0)</f>
        <v>ACEITO</v>
      </c>
    </row>
    <row r="327" spans="1:3">
      <c r="A327" s="35">
        <v>3927</v>
      </c>
      <c r="B327" s="32">
        <v>41277</v>
      </c>
      <c r="C327" s="27" t="str">
        <f>VLOOKUP(A327,VODANET!C$5:J1955,8,0)</f>
        <v>ACEITO</v>
      </c>
    </row>
    <row r="328" spans="1:3">
      <c r="A328" s="35">
        <v>3933</v>
      </c>
      <c r="B328" s="32">
        <v>41277</v>
      </c>
      <c r="C328" s="27" t="str">
        <f>VLOOKUP(A328,VODANET!C$5:J1956,8,0)</f>
        <v>ACEITO</v>
      </c>
    </row>
    <row r="329" spans="1:3">
      <c r="A329" s="35">
        <v>3938</v>
      </c>
      <c r="B329" s="32">
        <v>41277</v>
      </c>
      <c r="C329" s="27" t="str">
        <f>VLOOKUP(A329,VODANET!C$5:J1957,8,0)</f>
        <v>ACEITO</v>
      </c>
    </row>
    <row r="330" spans="1:3">
      <c r="A330" s="35">
        <v>3935</v>
      </c>
      <c r="B330" s="32">
        <v>41277</v>
      </c>
      <c r="C330" s="27" t="str">
        <f>VLOOKUP(A330,VODANET!C$5:J1958,8,0)</f>
        <v>ACEITO</v>
      </c>
    </row>
    <row r="331" spans="1:3">
      <c r="A331" s="35">
        <v>3932</v>
      </c>
      <c r="B331" s="32">
        <v>41277</v>
      </c>
      <c r="C331" s="27" t="str">
        <f>VLOOKUP(A331,VODANET!C$5:J1959,8,0)</f>
        <v>ACEITO</v>
      </c>
    </row>
    <row r="332" spans="1:3">
      <c r="A332" s="35">
        <v>3931</v>
      </c>
      <c r="B332" s="32">
        <v>41277</v>
      </c>
      <c r="C332" s="27" t="str">
        <f>VLOOKUP(A332,VODANET!C$5:J1960,8,0)</f>
        <v>ACEITO</v>
      </c>
    </row>
    <row r="333" spans="1:3">
      <c r="A333" s="35">
        <v>3930</v>
      </c>
      <c r="B333" s="32">
        <v>41277</v>
      </c>
      <c r="C333" s="27" t="str">
        <f>VLOOKUP(A333,VODANET!C$5:J1961,8,0)</f>
        <v>ACEITO</v>
      </c>
    </row>
    <row r="334" spans="1:3">
      <c r="A334" s="35">
        <v>3928</v>
      </c>
      <c r="B334" s="32">
        <v>41277</v>
      </c>
      <c r="C334" s="27" t="str">
        <f>VLOOKUP(A334,VODANET!C$5:J1962,8,0)</f>
        <v>ACEITO</v>
      </c>
    </row>
    <row r="335" spans="1:3">
      <c r="A335" s="35">
        <v>3926</v>
      </c>
      <c r="B335" s="32">
        <v>41277</v>
      </c>
      <c r="C335" s="27" t="str">
        <f>VLOOKUP(A335,VODANET!C$5:J1963,8,0)</f>
        <v>ACEITO</v>
      </c>
    </row>
    <row r="336" spans="1:3">
      <c r="A336" s="35">
        <v>3913</v>
      </c>
      <c r="B336" s="32">
        <v>41254</v>
      </c>
      <c r="C336" s="27" t="str">
        <f>VLOOKUP(A336,VODANET!C$5:J1964,8,0)</f>
        <v>ACEITO</v>
      </c>
    </row>
    <row r="337" spans="1:3">
      <c r="A337" s="35">
        <v>3915</v>
      </c>
      <c r="B337" s="32">
        <v>41254</v>
      </c>
      <c r="C337" s="27" t="str">
        <f>VLOOKUP(A337,VODANET!C$5:J1965,8,0)</f>
        <v>ACEITO</v>
      </c>
    </row>
    <row r="338" spans="1:3">
      <c r="A338" s="35">
        <v>3968</v>
      </c>
      <c r="B338" s="32">
        <v>41291</v>
      </c>
      <c r="C338" s="27" t="str">
        <f>VLOOKUP(A338,VODANET!C$5:J1966,8,0)</f>
        <v>ACEITO</v>
      </c>
    </row>
    <row r="339" spans="1:3">
      <c r="A339" s="35">
        <v>3969</v>
      </c>
      <c r="B339" s="32">
        <v>41254</v>
      </c>
      <c r="C339" s="27" t="str">
        <f>VLOOKUP(A339,VODANET!C$5:J1967,8,0)</f>
        <v>ACEITO</v>
      </c>
    </row>
    <row r="340" spans="1:3">
      <c r="A340" s="35">
        <v>3984</v>
      </c>
      <c r="B340" s="60">
        <v>41277</v>
      </c>
      <c r="C340" s="27" t="str">
        <f>VLOOKUP(A340,VODANET!C$5:J1968,8,0)</f>
        <v>ACEITO</v>
      </c>
    </row>
    <row r="341" spans="1:3">
      <c r="A341" s="35">
        <v>3976</v>
      </c>
      <c r="B341" s="32">
        <v>41254</v>
      </c>
      <c r="C341" s="27" t="str">
        <f>VLOOKUP(A341,VODANET!C$5:J1969,8,0)</f>
        <v>ACEITO</v>
      </c>
    </row>
    <row r="342" spans="1:3">
      <c r="A342" s="35">
        <v>3983</v>
      </c>
      <c r="B342" s="60">
        <v>41277</v>
      </c>
      <c r="C342" s="27" t="str">
        <f>VLOOKUP(A342,VODANET!C$5:J1970,8,0)</f>
        <v>ACEITO</v>
      </c>
    </row>
    <row r="343" spans="1:3">
      <c r="A343" s="35">
        <v>3993</v>
      </c>
      <c r="B343" s="32">
        <v>41277</v>
      </c>
      <c r="C343" s="27" t="str">
        <f>VLOOKUP(A343,VODANET!C$5:J1971,8,0)</f>
        <v>ACEITO</v>
      </c>
    </row>
    <row r="344" spans="1:3">
      <c r="A344" s="35">
        <v>3995</v>
      </c>
      <c r="B344" s="60">
        <v>41277</v>
      </c>
      <c r="C344" s="27" t="str">
        <f>VLOOKUP(A344,VODANET!C$5:J1972,8,0)</f>
        <v>ACEITO</v>
      </c>
    </row>
    <row r="345" spans="1:3">
      <c r="A345" s="35">
        <v>3996</v>
      </c>
      <c r="B345" s="60">
        <v>41277</v>
      </c>
      <c r="C345" s="27" t="str">
        <f>VLOOKUP(A345,VODANET!C$5:J1973,8,0)</f>
        <v>ACEITO</v>
      </c>
    </row>
    <row r="346" spans="1:3">
      <c r="A346" s="35">
        <v>4002</v>
      </c>
      <c r="B346" s="60">
        <v>41277</v>
      </c>
      <c r="C346" s="27" t="str">
        <f>VLOOKUP(A346,VODANET!C$5:J1974,8,0)</f>
        <v>ACEITO</v>
      </c>
    </row>
    <row r="347" spans="1:3">
      <c r="A347" s="198">
        <v>4008</v>
      </c>
      <c r="B347" s="202">
        <v>41277</v>
      </c>
      <c r="C347" s="27" t="str">
        <f>VLOOKUP(A347,VODANET!C$5:J1975,8,0)</f>
        <v>ACEITO</v>
      </c>
    </row>
    <row r="348" spans="1:3">
      <c r="A348" s="35">
        <v>4013</v>
      </c>
      <c r="B348" s="60">
        <v>41277</v>
      </c>
      <c r="C348" s="27" t="str">
        <f>VLOOKUP(A348,VODANET!C$5:J1976,8,0)</f>
        <v>ACEITO</v>
      </c>
    </row>
    <row r="349" spans="1:3">
      <c r="A349" s="35">
        <v>4015</v>
      </c>
      <c r="B349" s="60">
        <v>41277</v>
      </c>
      <c r="C349" s="27" t="str">
        <f>VLOOKUP(A349,VODANET!C$5:J1977,8,0)</f>
        <v>ACEITO</v>
      </c>
    </row>
    <row r="350" spans="1:3">
      <c r="A350" s="35">
        <v>4019</v>
      </c>
      <c r="B350" s="32">
        <v>41277</v>
      </c>
      <c r="C350" s="27" t="str">
        <f>VLOOKUP(A350,VODANET!C$5:J1978,8,0)</f>
        <v>ACEITO</v>
      </c>
    </row>
    <row r="351" spans="1:3">
      <c r="A351" s="35">
        <v>4048</v>
      </c>
      <c r="B351" s="32">
        <v>41254</v>
      </c>
      <c r="C351" s="27" t="str">
        <f>VLOOKUP(A351,VODANET!C$5:J1979,8,0)</f>
        <v>ACEITO</v>
      </c>
    </row>
    <row r="352" spans="1:3">
      <c r="A352" s="35">
        <v>4073</v>
      </c>
      <c r="B352" s="32">
        <v>41277</v>
      </c>
      <c r="C352" s="27" t="str">
        <f>VLOOKUP(A352,VODANET!C$5:J1980,8,0)</f>
        <v>ACEITO</v>
      </c>
    </row>
    <row r="353" spans="1:3">
      <c r="A353" s="35">
        <v>4068</v>
      </c>
      <c r="B353" s="60">
        <v>41277</v>
      </c>
      <c r="C353" s="27" t="str">
        <f>VLOOKUP(A353,VODANET!C$5:J1981,8,0)</f>
        <v>ACEITO</v>
      </c>
    </row>
    <row r="354" spans="1:3">
      <c r="A354" s="35">
        <v>4065</v>
      </c>
      <c r="B354" s="32">
        <v>41254</v>
      </c>
      <c r="C354" s="27" t="str">
        <f>VLOOKUP(A354,VODANET!C$5:J1982,8,0)</f>
        <v>ACEITO</v>
      </c>
    </row>
    <row r="355" spans="1:3">
      <c r="A355" s="35">
        <v>4064</v>
      </c>
      <c r="B355" s="32">
        <v>41254</v>
      </c>
      <c r="C355" s="27" t="str">
        <f>VLOOKUP(A355,VODANET!C$5:J1983,8,0)</f>
        <v>ACEITO</v>
      </c>
    </row>
    <row r="356" spans="1:3">
      <c r="A356" s="35">
        <v>4088</v>
      </c>
      <c r="B356" s="32">
        <v>41277</v>
      </c>
      <c r="C356" s="27" t="str">
        <f>VLOOKUP(A356,VODANET!C$5:J1984,8,0)</f>
        <v>ACEITO</v>
      </c>
    </row>
    <row r="357" spans="1:3">
      <c r="A357" s="35">
        <v>4089</v>
      </c>
      <c r="B357" s="60">
        <v>41277</v>
      </c>
      <c r="C357" s="27" t="str">
        <f>VLOOKUP(A357,VODANET!C$5:J1985,8,0)</f>
        <v>ACEITO</v>
      </c>
    </row>
    <row r="358" spans="1:3">
      <c r="A358" s="35">
        <v>4086</v>
      </c>
      <c r="B358" s="32">
        <v>41254</v>
      </c>
      <c r="C358" s="27" t="str">
        <f>VLOOKUP(A358,VODANET!C$5:J1986,8,0)</f>
        <v>ACEITO</v>
      </c>
    </row>
    <row r="359" spans="1:3">
      <c r="A359" s="35">
        <v>4085</v>
      </c>
      <c r="B359" s="32">
        <v>41254</v>
      </c>
      <c r="C359" s="27" t="str">
        <f>VLOOKUP(A359,VODANET!C$5:J1987,8,0)</f>
        <v>ACEITO</v>
      </c>
    </row>
    <row r="360" spans="1:3">
      <c r="A360" s="35">
        <v>4084</v>
      </c>
      <c r="B360" s="32">
        <v>41254</v>
      </c>
      <c r="C360" s="27" t="str">
        <f>VLOOKUP(A360,VODANET!C$5:J1988,8,0)</f>
        <v>ACEITO</v>
      </c>
    </row>
    <row r="361" spans="1:3">
      <c r="A361" s="35">
        <v>4082</v>
      </c>
      <c r="B361" s="32">
        <v>41254</v>
      </c>
      <c r="C361" s="27" t="str">
        <f>VLOOKUP(A361,VODANET!C$5:J1989,8,0)</f>
        <v>ACEITO</v>
      </c>
    </row>
    <row r="362" spans="1:3">
      <c r="A362" s="35">
        <v>4083</v>
      </c>
      <c r="B362" s="32">
        <v>41254</v>
      </c>
      <c r="C362" s="27" t="str">
        <f>VLOOKUP(A362,VODANET!C$5:J1990,8,0)</f>
        <v>ACEITO</v>
      </c>
    </row>
    <row r="363" spans="1:3">
      <c r="A363" s="35">
        <v>4080</v>
      </c>
      <c r="B363" s="32">
        <v>41277</v>
      </c>
      <c r="C363" s="27" t="str">
        <f>VLOOKUP(A363,VODANET!C$5:J1991,8,0)</f>
        <v>ACEITO</v>
      </c>
    </row>
    <row r="364" spans="1:3">
      <c r="A364" s="35">
        <v>4100</v>
      </c>
      <c r="B364" s="32">
        <v>41277</v>
      </c>
      <c r="C364" s="27" t="str">
        <f>VLOOKUP(A364,VODANET!C$5:J1992,8,0)</f>
        <v>ACEITO</v>
      </c>
    </row>
    <row r="365" spans="1:3">
      <c r="A365" s="35">
        <v>4101</v>
      </c>
      <c r="B365" s="32">
        <v>41277</v>
      </c>
      <c r="C365" s="27" t="str">
        <f>VLOOKUP(A365,VODANET!C$5:J1993,8,0)</f>
        <v>ACEITO</v>
      </c>
    </row>
    <row r="366" spans="1:3">
      <c r="A366" s="35">
        <v>4126</v>
      </c>
      <c r="B366" s="32">
        <v>41254</v>
      </c>
      <c r="C366" s="27" t="str">
        <f>VLOOKUP(A366,VODANET!C$5:J1994,8,0)</f>
        <v>ACEITO</v>
      </c>
    </row>
    <row r="367" spans="1:3">
      <c r="A367" s="35">
        <v>4125</v>
      </c>
      <c r="B367" s="32">
        <v>41277</v>
      </c>
      <c r="C367" s="27" t="str">
        <f>VLOOKUP(A367,VODANET!C$5:J1995,8,0)</f>
        <v>ACEITO</v>
      </c>
    </row>
    <row r="368" spans="1:3">
      <c r="A368" s="35">
        <v>4124</v>
      </c>
      <c r="B368" s="32">
        <v>41254</v>
      </c>
      <c r="C368" s="27" t="str">
        <f>VLOOKUP(A368,VODANET!C$5:J1996,8,0)</f>
        <v>ACEITO</v>
      </c>
    </row>
    <row r="369" spans="1:3">
      <c r="A369" s="35">
        <v>4123</v>
      </c>
      <c r="B369" s="32">
        <v>41254</v>
      </c>
      <c r="C369" s="27" t="str">
        <f>VLOOKUP(A369,VODANET!C$5:J1997,8,0)</f>
        <v>ACEITO</v>
      </c>
    </row>
    <row r="370" spans="1:3">
      <c r="A370" s="35">
        <v>4122</v>
      </c>
      <c r="B370" s="32">
        <v>41254</v>
      </c>
      <c r="C370" s="27" t="str">
        <f>VLOOKUP(A370,VODANET!C$5:J1998,8,0)</f>
        <v>ACEITO</v>
      </c>
    </row>
    <row r="371" spans="1:3">
      <c r="A371" s="35">
        <v>4098</v>
      </c>
      <c r="B371" s="60">
        <v>41277</v>
      </c>
      <c r="C371" s="27" t="str">
        <f>VLOOKUP(A371,VODANET!C$5:J1999,8,0)</f>
        <v>ACEITO</v>
      </c>
    </row>
    <row r="372" spans="1:3">
      <c r="A372" s="35">
        <v>4097</v>
      </c>
      <c r="B372" s="60">
        <v>41277</v>
      </c>
      <c r="C372" s="27" t="str">
        <f>VLOOKUP(A372,VODANET!C$5:J2000,8,0)</f>
        <v>ACEITO</v>
      </c>
    </row>
    <row r="373" spans="1:3">
      <c r="A373" s="35">
        <v>4093</v>
      </c>
      <c r="B373" s="60">
        <v>41277</v>
      </c>
      <c r="C373" s="27" t="str">
        <f>VLOOKUP(A373,VODANET!C$5:J2001,8,0)</f>
        <v>ACEITO</v>
      </c>
    </row>
    <row r="374" spans="1:3">
      <c r="A374" s="35">
        <v>4094</v>
      </c>
      <c r="B374" s="60">
        <v>41277</v>
      </c>
      <c r="C374" s="27" t="str">
        <f>VLOOKUP(A374,VODANET!C$5:J2002,8,0)</f>
        <v>ACEITO</v>
      </c>
    </row>
    <row r="375" spans="1:3">
      <c r="A375" s="35">
        <v>4121</v>
      </c>
      <c r="B375" s="32">
        <v>41254</v>
      </c>
      <c r="C375" s="27" t="str">
        <f>VLOOKUP(A375,VODANET!C$5:J2003,8,0)</f>
        <v>ACEITO</v>
      </c>
    </row>
    <row r="376" spans="1:3">
      <c r="A376" s="35">
        <v>4120</v>
      </c>
      <c r="B376" s="32">
        <v>41254</v>
      </c>
      <c r="C376" s="27" t="str">
        <f>VLOOKUP(A376,VODANET!C$5:J2004,8,0)</f>
        <v>ACEITO</v>
      </c>
    </row>
    <row r="377" spans="1:3">
      <c r="A377" s="35">
        <v>4119</v>
      </c>
      <c r="B377" s="60">
        <v>41277</v>
      </c>
      <c r="C377" s="27" t="str">
        <f>VLOOKUP(A377,VODANET!C$5:J2005,8,0)</f>
        <v>ACEITO</v>
      </c>
    </row>
    <row r="378" spans="1:3">
      <c r="A378" s="35">
        <v>4117</v>
      </c>
      <c r="B378" s="32">
        <v>41277</v>
      </c>
      <c r="C378" s="27" t="str">
        <f>VLOOKUP(A378,VODANET!C$5:J2006,8,0)</f>
        <v>ACEITO</v>
      </c>
    </row>
    <row r="379" spans="1:3">
      <c r="A379" s="35">
        <v>4114</v>
      </c>
      <c r="B379" s="60">
        <v>41277</v>
      </c>
      <c r="C379" s="27" t="str">
        <f>VLOOKUP(A379,VODANET!C$5:J2007,8,0)</f>
        <v>ACEITO</v>
      </c>
    </row>
    <row r="380" spans="1:3">
      <c r="A380" s="35">
        <v>4113</v>
      </c>
      <c r="B380" s="32">
        <v>41277</v>
      </c>
      <c r="C380" s="27" t="str">
        <f>VLOOKUP(A380,VODANET!C$5:J2008,8,0)</f>
        <v>ACEITO</v>
      </c>
    </row>
    <row r="381" spans="1:3">
      <c r="A381" s="35">
        <v>4110</v>
      </c>
      <c r="B381" s="32">
        <v>41277</v>
      </c>
      <c r="C381" s="27" t="str">
        <f>VLOOKUP(A381,VODANET!C$5:J2009,8,0)</f>
        <v>ACEITO</v>
      </c>
    </row>
    <row r="382" spans="1:3">
      <c r="A382" s="35">
        <v>4109</v>
      </c>
      <c r="B382" s="32">
        <v>41277</v>
      </c>
      <c r="C382" s="27" t="str">
        <f>VLOOKUP(A382,VODANET!C$5:J2010,8,0)</f>
        <v>ACEITO</v>
      </c>
    </row>
    <row r="383" spans="1:3">
      <c r="A383" s="35">
        <v>4108</v>
      </c>
      <c r="B383" s="60">
        <v>41277</v>
      </c>
      <c r="C383" s="27" t="str">
        <f>VLOOKUP(A383,VODANET!C$5:J2011,8,0)</f>
        <v>ACEITO</v>
      </c>
    </row>
    <row r="384" spans="1:3">
      <c r="A384" s="35">
        <v>4107</v>
      </c>
      <c r="B384" s="32">
        <v>41277</v>
      </c>
      <c r="C384" s="27" t="str">
        <f>VLOOKUP(A384,VODANET!C$5:J2012,8,0)</f>
        <v>ACEITO</v>
      </c>
    </row>
    <row r="385" spans="1:3">
      <c r="A385" s="35">
        <v>4163</v>
      </c>
      <c r="B385" s="32">
        <v>41254</v>
      </c>
      <c r="C385" s="27" t="str">
        <f>VLOOKUP(A385,VODANET!C$5:J2013,8,0)</f>
        <v>ACEITO</v>
      </c>
    </row>
    <row r="386" spans="1:3">
      <c r="A386" s="35">
        <v>4174</v>
      </c>
      <c r="B386" s="60">
        <v>41271</v>
      </c>
      <c r="C386" s="27" t="str">
        <f>VLOOKUP(A386,VODANET!C$5:J2014,8,0)</f>
        <v>ACEITO</v>
      </c>
    </row>
    <row r="387" spans="1:3">
      <c r="A387" s="35">
        <v>4169</v>
      </c>
      <c r="B387" s="60">
        <v>41271</v>
      </c>
      <c r="C387" s="27" t="str">
        <f>VLOOKUP(A387,VODANET!C$5:J2015,8,0)</f>
        <v>ACEITO</v>
      </c>
    </row>
    <row r="388" spans="1:3">
      <c r="A388" s="35">
        <v>4150</v>
      </c>
      <c r="B388" s="32">
        <v>41254</v>
      </c>
      <c r="C388" s="27" t="str">
        <f>VLOOKUP(A388,VODANET!C$5:J2016,8,0)</f>
        <v>ACEITO</v>
      </c>
    </row>
    <row r="389" spans="1:3">
      <c r="A389" s="35">
        <v>4151</v>
      </c>
      <c r="B389" s="32">
        <v>41254</v>
      </c>
      <c r="C389" s="27" t="str">
        <f>VLOOKUP(A389,VODANET!C$5:J2017,8,0)</f>
        <v>ACEITO</v>
      </c>
    </row>
    <row r="390" spans="1:3">
      <c r="A390" s="35">
        <v>4153</v>
      </c>
      <c r="B390" s="32">
        <v>41254</v>
      </c>
      <c r="C390" s="27" t="str">
        <f>VLOOKUP(A390,VODANET!C$5:J2018,8,0)</f>
        <v>ACEITO</v>
      </c>
    </row>
    <row r="391" spans="1:3">
      <c r="A391" s="35">
        <v>4155</v>
      </c>
      <c r="B391" s="32">
        <v>41254</v>
      </c>
      <c r="C391" s="27" t="str">
        <f>VLOOKUP(A391,VODANET!C$5:J2019,8,0)</f>
        <v>ACEITO</v>
      </c>
    </row>
    <row r="392" spans="1:3">
      <c r="A392" s="35">
        <v>4159</v>
      </c>
      <c r="B392" s="32">
        <v>41277</v>
      </c>
      <c r="C392" s="27" t="str">
        <f>VLOOKUP(A392,VODANET!C$5:J2020,8,0)</f>
        <v>ACEITO</v>
      </c>
    </row>
    <row r="393" spans="1:3">
      <c r="A393" s="35">
        <v>4160</v>
      </c>
      <c r="B393" s="60">
        <v>41277</v>
      </c>
      <c r="C393" s="27" t="str">
        <f>VLOOKUP(A393,VODANET!C$5:J2021,8,0)</f>
        <v>ACEITO</v>
      </c>
    </row>
    <row r="394" spans="1:3">
      <c r="A394" s="35">
        <v>4161</v>
      </c>
      <c r="B394" s="32">
        <v>41277</v>
      </c>
      <c r="C394" s="27" t="str">
        <f>VLOOKUP(A394,VODANET!C$5:J2022,8,0)</f>
        <v>ACEITO</v>
      </c>
    </row>
    <row r="395" spans="1:3">
      <c r="A395" s="35">
        <v>4162</v>
      </c>
      <c r="B395" s="60">
        <v>41277</v>
      </c>
      <c r="C395" s="27" t="str">
        <f>VLOOKUP(A395,VODANET!C$5:J2023,8,0)</f>
        <v>ACEITO</v>
      </c>
    </row>
    <row r="396" spans="1:3">
      <c r="A396" s="35">
        <v>4198</v>
      </c>
      <c r="B396" s="32">
        <v>41254</v>
      </c>
      <c r="C396" s="27" t="str">
        <f>VLOOKUP(A396,VODANET!C$5:J2024,8,0)</f>
        <v>ACEITO</v>
      </c>
    </row>
    <row r="397" spans="1:3">
      <c r="A397" s="35">
        <v>4194</v>
      </c>
      <c r="B397" s="32">
        <v>41254</v>
      </c>
      <c r="C397" s="27" t="str">
        <f>VLOOKUP(A397,VODANET!C$5:J2025,8,0)</f>
        <v>ACEITO</v>
      </c>
    </row>
    <row r="398" spans="1:3">
      <c r="A398" s="35">
        <v>4197</v>
      </c>
      <c r="B398" s="32">
        <v>41254</v>
      </c>
      <c r="C398" s="27" t="str">
        <f>VLOOKUP(A398,VODANET!C$5:J2026,8,0)</f>
        <v>ACEITO</v>
      </c>
    </row>
    <row r="399" spans="1:3">
      <c r="A399" s="35">
        <v>4195</v>
      </c>
      <c r="B399" s="32">
        <v>41254</v>
      </c>
      <c r="C399" s="27" t="str">
        <f>VLOOKUP(A399,VODANET!C$5:J2027,8,0)</f>
        <v>ACEITO</v>
      </c>
    </row>
    <row r="400" spans="1:3">
      <c r="A400" s="35">
        <v>4196</v>
      </c>
      <c r="B400" s="32">
        <v>41254</v>
      </c>
      <c r="C400" s="27" t="str">
        <f>VLOOKUP(A400,VODANET!C$5:J2028,8,0)</f>
        <v>ACEITO</v>
      </c>
    </row>
    <row r="401" spans="1:3">
      <c r="A401" s="35">
        <v>4190</v>
      </c>
      <c r="B401" s="60">
        <v>41277</v>
      </c>
      <c r="C401" s="27" t="str">
        <f>VLOOKUP(A401,VODANET!C$5:J2029,8,0)</f>
        <v>ACEITO</v>
      </c>
    </row>
    <row r="402" spans="1:3">
      <c r="A402" s="35">
        <v>4180</v>
      </c>
      <c r="B402" s="32">
        <v>41254</v>
      </c>
      <c r="C402" s="27" t="str">
        <f>VLOOKUP(A402,VODANET!C$5:J2030,8,0)</f>
        <v>ACEITO</v>
      </c>
    </row>
    <row r="403" spans="1:3">
      <c r="A403" s="35">
        <v>4175</v>
      </c>
      <c r="B403" s="60">
        <v>41271</v>
      </c>
      <c r="C403" s="27" t="str">
        <f>VLOOKUP(A403,VODANET!C$5:J2031,8,0)</f>
        <v>ACEITO</v>
      </c>
    </row>
    <row r="404" spans="1:3">
      <c r="A404" s="35">
        <v>4177</v>
      </c>
      <c r="B404" s="60">
        <v>41271</v>
      </c>
      <c r="C404" s="27" t="str">
        <f>VLOOKUP(A404,VODANET!C$5:J2032,8,0)</f>
        <v>ACEITO</v>
      </c>
    </row>
    <row r="405" spans="1:3">
      <c r="A405" s="35">
        <v>4178</v>
      </c>
      <c r="B405" s="60">
        <v>41271</v>
      </c>
      <c r="C405" s="27" t="str">
        <f>VLOOKUP(A405,VODANET!C$5:J2033,8,0)</f>
        <v>ACEITO</v>
      </c>
    </row>
    <row r="406" spans="1:3">
      <c r="A406" s="35">
        <v>4192</v>
      </c>
      <c r="B406" s="32">
        <v>41291</v>
      </c>
      <c r="C406" s="27" t="str">
        <f>VLOOKUP(A406,VODANET!C$5:J2034,8,0)</f>
        <v>ACEITO</v>
      </c>
    </row>
    <row r="407" spans="1:3">
      <c r="A407" s="35">
        <v>4215</v>
      </c>
      <c r="B407" s="60">
        <v>41277</v>
      </c>
      <c r="C407" s="27" t="str">
        <f>VLOOKUP(A407,VODANET!C$5:J2035,8,0)</f>
        <v>ACEITO</v>
      </c>
    </row>
    <row r="408" spans="1:3">
      <c r="A408" s="35">
        <v>4217</v>
      </c>
      <c r="B408" s="60">
        <v>41277</v>
      </c>
      <c r="C408" s="27" t="str">
        <f>VLOOKUP(A408,VODANET!C$5:J2036,8,0)</f>
        <v>ACEITO</v>
      </c>
    </row>
    <row r="409" spans="1:3">
      <c r="A409" s="35">
        <v>4216</v>
      </c>
      <c r="B409" s="60">
        <v>41277</v>
      </c>
      <c r="C409" s="27" t="str">
        <f>VLOOKUP(A409,VODANET!C$5:J2037,8,0)</f>
        <v>ACEITO</v>
      </c>
    </row>
    <row r="410" spans="1:3">
      <c r="A410" s="35">
        <v>4213</v>
      </c>
      <c r="B410" s="60">
        <v>41277</v>
      </c>
      <c r="C410" s="27" t="str">
        <f>VLOOKUP(A410,VODANET!C$5:J2038,8,0)</f>
        <v>ACEITO</v>
      </c>
    </row>
    <row r="411" spans="1:3">
      <c r="A411" s="35">
        <v>4228</v>
      </c>
      <c r="B411" s="32">
        <v>41254</v>
      </c>
      <c r="C411" s="27" t="str">
        <f>VLOOKUP(A411,VODANET!C$5:J2039,8,0)</f>
        <v>ACEITO</v>
      </c>
    </row>
    <row r="412" spans="1:3">
      <c r="A412" s="35">
        <v>4191</v>
      </c>
      <c r="B412" s="32">
        <v>41291</v>
      </c>
      <c r="C412" s="27" t="str">
        <f>VLOOKUP(A412,VODANET!C$5:J2040,8,0)</f>
        <v>ACEITO</v>
      </c>
    </row>
    <row r="413" spans="1:3">
      <c r="A413" s="35">
        <v>4243</v>
      </c>
      <c r="B413" s="32">
        <v>41254</v>
      </c>
      <c r="C413" s="27" t="str">
        <f>VLOOKUP(A413,VODANET!C$5:J2041,8,0)</f>
        <v>ACEITO</v>
      </c>
    </row>
    <row r="414" spans="1:3">
      <c r="A414" s="35">
        <v>4294</v>
      </c>
      <c r="B414" s="60">
        <v>41291</v>
      </c>
      <c r="C414" s="27" t="str">
        <f>VLOOKUP(A414,VODANET!C$5:J2042,8,0)</f>
        <v>ACEITO</v>
      </c>
    </row>
    <row r="415" spans="1:3">
      <c r="A415" s="35">
        <v>4257</v>
      </c>
      <c r="B415" s="32">
        <v>41254</v>
      </c>
      <c r="C415" s="27" t="str">
        <f>VLOOKUP(A415,VODANET!C$5:J2043,8,0)</f>
        <v>ACEITO</v>
      </c>
    </row>
    <row r="416" spans="1:3">
      <c r="A416" s="35">
        <v>4256</v>
      </c>
      <c r="B416" s="32">
        <v>41257</v>
      </c>
      <c r="C416" s="27" t="str">
        <f>VLOOKUP(A416,VODANET!C$5:J2044,8,0)</f>
        <v>ACEITO</v>
      </c>
    </row>
    <row r="417" spans="1:3">
      <c r="A417" s="35">
        <v>4254</v>
      </c>
      <c r="B417" s="60">
        <v>41277</v>
      </c>
      <c r="C417" s="27" t="str">
        <f>VLOOKUP(A417,VODANET!C$5:J2045,8,0)</f>
        <v>ACEITO</v>
      </c>
    </row>
    <row r="418" spans="1:3">
      <c r="A418" s="35">
        <v>4279</v>
      </c>
      <c r="B418" s="32">
        <v>41277</v>
      </c>
      <c r="C418" s="27" t="str">
        <f>VLOOKUP(A418,VODANET!C$5:J2046,8,0)</f>
        <v>ACEITO</v>
      </c>
    </row>
    <row r="419" spans="1:3">
      <c r="A419" s="35">
        <v>4277</v>
      </c>
      <c r="B419" s="32">
        <v>41254</v>
      </c>
      <c r="C419" s="27" t="str">
        <f>VLOOKUP(A419,VODANET!C$5:J2047,8,0)</f>
        <v>ACEITO</v>
      </c>
    </row>
    <row r="420" spans="1:3">
      <c r="A420" s="35">
        <v>4276</v>
      </c>
      <c r="B420" s="32">
        <v>41254</v>
      </c>
      <c r="C420" s="27" t="str">
        <f>VLOOKUP(A420,VODANET!C$5:J2048,8,0)</f>
        <v>ACEITO</v>
      </c>
    </row>
    <row r="421" spans="1:3">
      <c r="A421" s="35">
        <v>4275</v>
      </c>
      <c r="B421" s="60">
        <v>41254</v>
      </c>
      <c r="C421" s="27" t="str">
        <f>VLOOKUP(A421,VODANET!C$5:J2049,8,0)</f>
        <v>ACEITO</v>
      </c>
    </row>
    <row r="422" spans="1:3">
      <c r="A422" s="35">
        <v>4271</v>
      </c>
      <c r="B422" s="32">
        <v>41254</v>
      </c>
      <c r="C422" s="27" t="str">
        <f>VLOOKUP(A422,VODANET!C$5:J2050,8,0)</f>
        <v>ACEITO</v>
      </c>
    </row>
    <row r="423" spans="1:3">
      <c r="A423" s="35">
        <v>4381</v>
      </c>
      <c r="B423" s="60">
        <v>41277</v>
      </c>
      <c r="C423" s="27" t="str">
        <f>VLOOKUP(A423,VODANET!C$5:J2051,8,0)</f>
        <v>ACEITO</v>
      </c>
    </row>
    <row r="424" spans="1:3">
      <c r="A424" s="35">
        <v>4383</v>
      </c>
      <c r="B424" s="60">
        <v>41277</v>
      </c>
      <c r="C424" s="27" t="str">
        <f>VLOOKUP(A424,VODANET!C$5:J2052,8,0)</f>
        <v>ACEITO</v>
      </c>
    </row>
    <row r="425" spans="1:3">
      <c r="A425" s="35">
        <v>4384</v>
      </c>
      <c r="B425" s="60">
        <v>41277</v>
      </c>
      <c r="C425" s="27" t="str">
        <f>VLOOKUP(A425,VODANET!C$5:J2053,8,0)</f>
        <v>ACEITO</v>
      </c>
    </row>
    <row r="426" spans="1:3">
      <c r="A426" s="35">
        <v>4374</v>
      </c>
      <c r="B426" s="32">
        <v>41277</v>
      </c>
      <c r="C426" s="27" t="str">
        <f>VLOOKUP(A426,VODANET!C$5:J2054,8,0)</f>
        <v>ACEITO</v>
      </c>
    </row>
    <row r="427" spans="1:3">
      <c r="A427" s="35">
        <v>4367</v>
      </c>
      <c r="B427" s="60">
        <v>41277</v>
      </c>
      <c r="C427" s="27" t="str">
        <f>VLOOKUP(A427,VODANET!C$5:J2055,8,0)</f>
        <v>ACEITO</v>
      </c>
    </row>
    <row r="428" spans="1:3">
      <c r="A428" s="35">
        <v>4340</v>
      </c>
      <c r="B428" s="32">
        <v>41254</v>
      </c>
      <c r="C428" s="27" t="str">
        <f>VLOOKUP(A428,VODANET!C$5:J2056,8,0)</f>
        <v>ACEITO</v>
      </c>
    </row>
    <row r="429" spans="1:3">
      <c r="A429" s="35">
        <v>4335</v>
      </c>
      <c r="B429" s="32">
        <v>41254</v>
      </c>
      <c r="C429" s="27" t="str">
        <f>VLOOKUP(A429,VODANET!C$5:J2057,8,0)</f>
        <v>ACEITO</v>
      </c>
    </row>
    <row r="430" spans="1:3">
      <c r="A430" s="35">
        <v>4334</v>
      </c>
      <c r="B430" s="32">
        <v>41254</v>
      </c>
      <c r="C430" s="27" t="str">
        <f>VLOOKUP(A430,VODANET!C$5:J2058,8,0)</f>
        <v>ACEITO</v>
      </c>
    </row>
    <row r="431" spans="1:3">
      <c r="A431" s="35">
        <v>4333</v>
      </c>
      <c r="B431" s="32">
        <v>41254</v>
      </c>
      <c r="C431" s="27" t="str">
        <f>VLOOKUP(A431,VODANET!C$5:J2059,8,0)</f>
        <v>ACEITO</v>
      </c>
    </row>
    <row r="432" spans="1:3">
      <c r="A432" s="35">
        <v>4332</v>
      </c>
      <c r="B432" s="32">
        <v>41254</v>
      </c>
      <c r="C432" s="27" t="str">
        <f>VLOOKUP(A432,VODANET!C$5:J2060,8,0)</f>
        <v>ACEITO</v>
      </c>
    </row>
    <row r="433" spans="1:3">
      <c r="A433" s="35">
        <v>4326</v>
      </c>
      <c r="B433" s="32">
        <v>41254</v>
      </c>
      <c r="C433" s="27" t="str">
        <f>VLOOKUP(A433,VODANET!C$5:J2061,8,0)</f>
        <v>ACEITO</v>
      </c>
    </row>
    <row r="434" spans="1:3">
      <c r="A434" s="35">
        <v>4359</v>
      </c>
      <c r="B434" s="32">
        <v>41254</v>
      </c>
      <c r="C434" s="27" t="str">
        <f>VLOOKUP(A434,VODANET!C$5:J2062,8,0)</f>
        <v>ACEITO</v>
      </c>
    </row>
    <row r="435" spans="1:3">
      <c r="A435" s="35">
        <v>4325</v>
      </c>
      <c r="B435" s="32">
        <v>41277</v>
      </c>
      <c r="C435" s="27" t="str">
        <f>VLOOKUP(A435,VODANET!C$5:J2063,8,0)</f>
        <v>ACEITO</v>
      </c>
    </row>
    <row r="436" spans="1:3">
      <c r="A436" s="35">
        <v>4331</v>
      </c>
      <c r="B436" s="32">
        <v>41254</v>
      </c>
      <c r="C436" s="27" t="str">
        <f>VLOOKUP(A436,VODANET!C$5:J2064,8,0)</f>
        <v>ACEITO</v>
      </c>
    </row>
    <row r="437" spans="1:3">
      <c r="A437" s="35">
        <v>4324</v>
      </c>
      <c r="B437" s="32">
        <v>41254</v>
      </c>
      <c r="C437" s="27" t="str">
        <f>VLOOKUP(A437,VODANET!C$5:J2065,8,0)</f>
        <v>ACEITO</v>
      </c>
    </row>
    <row r="438" spans="1:3">
      <c r="A438" s="35">
        <v>4322</v>
      </c>
      <c r="B438" s="32">
        <v>41254</v>
      </c>
      <c r="C438" s="27" t="str">
        <f>VLOOKUP(A438,VODANET!C$5:J2066,8,0)</f>
        <v>ACEITO</v>
      </c>
    </row>
    <row r="439" spans="1:3">
      <c r="A439" s="35">
        <v>4329</v>
      </c>
      <c r="B439" s="32">
        <v>41254</v>
      </c>
      <c r="C439" s="27" t="str">
        <f>VLOOKUP(A439,VODANET!C$5:J2067,8,0)</f>
        <v>ACEITO</v>
      </c>
    </row>
    <row r="440" spans="1:3">
      <c r="A440" s="35">
        <v>4339</v>
      </c>
      <c r="B440" s="32">
        <v>41270</v>
      </c>
      <c r="C440" s="27" t="str">
        <f>VLOOKUP(A440,VODANET!C$5:J2068,8,0)</f>
        <v>ACEITO</v>
      </c>
    </row>
    <row r="441" spans="1:3">
      <c r="A441" s="35">
        <v>4338</v>
      </c>
      <c r="B441" s="60">
        <v>41270</v>
      </c>
      <c r="C441" s="27" t="str">
        <f>VLOOKUP(A441,VODANET!C$5:J2069,8,0)</f>
        <v>ACEITO</v>
      </c>
    </row>
    <row r="442" spans="1:3">
      <c r="A442" s="35">
        <v>4337</v>
      </c>
      <c r="B442" s="60">
        <v>41271</v>
      </c>
      <c r="C442" s="27" t="str">
        <f>VLOOKUP(A442,VODANET!C$5:J2070,8,0)</f>
        <v>ACEITO</v>
      </c>
    </row>
    <row r="443" spans="1:3">
      <c r="A443" s="35">
        <v>4346</v>
      </c>
      <c r="B443" s="60">
        <v>41277</v>
      </c>
      <c r="C443" s="27" t="str">
        <f>VLOOKUP(A443,VODANET!C$5:J2071,8,0)</f>
        <v>ACEITO</v>
      </c>
    </row>
    <row r="444" spans="1:3">
      <c r="A444" s="35">
        <v>4345</v>
      </c>
      <c r="B444" s="60">
        <v>41277</v>
      </c>
      <c r="C444" s="27" t="str">
        <f>VLOOKUP(A444,VODANET!C$5:J2072,8,0)</f>
        <v>ACEITO</v>
      </c>
    </row>
    <row r="445" spans="1:3">
      <c r="A445" s="35">
        <v>4437</v>
      </c>
      <c r="B445" s="60">
        <v>41277</v>
      </c>
      <c r="C445" s="27" t="str">
        <f>VLOOKUP(A445,VODANET!C$5:J2073,8,0)</f>
        <v>ACEITO</v>
      </c>
    </row>
    <row r="446" spans="1:3">
      <c r="A446" s="35">
        <v>4436</v>
      </c>
      <c r="B446" s="60">
        <v>41277</v>
      </c>
      <c r="C446" s="27" t="str">
        <f>VLOOKUP(A446,VODANET!C$5:J2074,8,0)</f>
        <v>ACEITO</v>
      </c>
    </row>
    <row r="447" spans="1:3">
      <c r="A447" s="35">
        <v>4413</v>
      </c>
      <c r="B447" s="60">
        <v>41277</v>
      </c>
      <c r="C447" s="27" t="str">
        <f>VLOOKUP(A447,VODANET!C$5:J2075,8,0)</f>
        <v>ACEITO</v>
      </c>
    </row>
    <row r="448" spans="1:3">
      <c r="A448" s="35">
        <v>4411</v>
      </c>
      <c r="B448" s="32">
        <v>41254</v>
      </c>
      <c r="C448" s="27" t="str">
        <f>VLOOKUP(A448,VODANET!C$5:J2076,8,0)</f>
        <v>ACEITO</v>
      </c>
    </row>
    <row r="449" spans="1:3">
      <c r="A449" s="35">
        <v>4403</v>
      </c>
      <c r="B449" s="60">
        <v>41277</v>
      </c>
      <c r="C449" s="27" t="str">
        <f>VLOOKUP(A449,VODANET!C$5:J2077,8,0)</f>
        <v>ACEITO</v>
      </c>
    </row>
    <row r="450" spans="1:3">
      <c r="A450" s="35">
        <v>4401</v>
      </c>
      <c r="B450" s="32">
        <v>41278</v>
      </c>
      <c r="C450" s="27" t="str">
        <f>VLOOKUP(A450,VODANET!C$5:J2078,8,0)</f>
        <v>ACEITO</v>
      </c>
    </row>
    <row r="451" spans="1:3">
      <c r="A451" s="35">
        <v>4397</v>
      </c>
      <c r="B451" s="60">
        <v>41277</v>
      </c>
      <c r="C451" s="27" t="str">
        <f>VLOOKUP(A451,VODANET!C$5:J2079,8,0)</f>
        <v>ACEITO</v>
      </c>
    </row>
    <row r="452" spans="1:3">
      <c r="A452" s="35">
        <v>4396</v>
      </c>
      <c r="B452" s="60">
        <v>41291</v>
      </c>
      <c r="C452" s="27" t="str">
        <f>VLOOKUP(A452,VODANET!C$5:J2080,8,0)</f>
        <v>ACEITO</v>
      </c>
    </row>
    <row r="453" spans="1:3">
      <c r="A453" s="35">
        <v>4395</v>
      </c>
      <c r="B453" s="32">
        <v>41277</v>
      </c>
      <c r="C453" s="27" t="str">
        <f>VLOOKUP(A453,VODANET!C$5:J2081,8,0)</f>
        <v>ACEITO</v>
      </c>
    </row>
    <row r="454" spans="1:3">
      <c r="A454" s="35">
        <v>4394</v>
      </c>
      <c r="B454" s="32">
        <v>41291</v>
      </c>
      <c r="C454" s="27" t="str">
        <f>VLOOKUP(A454,VODANET!C$5:J2082,8,0)</f>
        <v>ACEITO</v>
      </c>
    </row>
    <row r="455" spans="1:3">
      <c r="A455" s="35">
        <v>4380</v>
      </c>
      <c r="B455" s="60">
        <v>41277</v>
      </c>
      <c r="C455" s="27" t="str">
        <f>VLOOKUP(A455,VODANET!C$5:J2083,8,0)</f>
        <v>ACEITO</v>
      </c>
    </row>
    <row r="456" spans="1:3">
      <c r="A456" s="35">
        <v>4474</v>
      </c>
      <c r="B456" s="32">
        <v>41291</v>
      </c>
      <c r="C456" s="27" t="str">
        <f>VLOOKUP(A456,VODANET!C$5:J2084,8,0)</f>
        <v>ACEITO</v>
      </c>
    </row>
    <row r="457" spans="1:3">
      <c r="A457" s="35">
        <v>4455</v>
      </c>
      <c r="B457" s="32">
        <v>41254</v>
      </c>
      <c r="C457" s="27" t="str">
        <f>VLOOKUP(A457,VODANET!C$5:J2085,8,0)</f>
        <v>ACEITO</v>
      </c>
    </row>
    <row r="458" spans="1:3">
      <c r="A458" s="35">
        <v>4456</v>
      </c>
      <c r="B458" s="32">
        <v>41254</v>
      </c>
      <c r="C458" s="27" t="str">
        <f>VLOOKUP(A458,VODANET!C$5:J2086,8,0)</f>
        <v>ACEITO</v>
      </c>
    </row>
    <row r="459" spans="1:3">
      <c r="A459" s="35">
        <v>4454</v>
      </c>
      <c r="B459" s="32">
        <v>41254</v>
      </c>
      <c r="C459" s="27" t="str">
        <f>VLOOKUP(A459,VODANET!C$5:J2087,8,0)</f>
        <v>ACEITO</v>
      </c>
    </row>
    <row r="460" spans="1:3">
      <c r="A460" s="35">
        <v>4453</v>
      </c>
      <c r="B460" s="32">
        <v>41254</v>
      </c>
      <c r="C460" s="27" t="str">
        <f>VLOOKUP(A460,VODANET!C$5:J2088,8,0)</f>
        <v>ACEITO</v>
      </c>
    </row>
    <row r="461" spans="1:3">
      <c r="A461" s="35">
        <v>4452</v>
      </c>
      <c r="B461" s="32">
        <v>41254</v>
      </c>
      <c r="C461" s="27" t="str">
        <f>VLOOKUP(A461,VODANET!C$5:J2089,8,0)</f>
        <v>ACEITO</v>
      </c>
    </row>
    <row r="462" spans="1:3">
      <c r="A462" s="35">
        <v>4451</v>
      </c>
      <c r="B462" s="32">
        <v>41254</v>
      </c>
      <c r="C462" s="27" t="str">
        <f>VLOOKUP(A462,VODANET!C$5:J2090,8,0)</f>
        <v>ACEITO</v>
      </c>
    </row>
    <row r="463" spans="1:3">
      <c r="A463" s="35">
        <v>4450</v>
      </c>
      <c r="B463" s="32">
        <v>41254</v>
      </c>
      <c r="C463" s="27" t="str">
        <f>VLOOKUP(A463,VODANET!C$5:J2091,8,0)</f>
        <v>ACEITO</v>
      </c>
    </row>
    <row r="464" spans="1:3">
      <c r="A464" s="35">
        <v>4438</v>
      </c>
      <c r="B464" s="60">
        <v>41277</v>
      </c>
      <c r="C464" s="27" t="str">
        <f>VLOOKUP(A464,VODANET!C$5:J2092,8,0)</f>
        <v>ACEITO</v>
      </c>
    </row>
    <row r="465" spans="1:3">
      <c r="A465" s="35">
        <v>4464</v>
      </c>
      <c r="B465" s="60">
        <v>41277</v>
      </c>
      <c r="C465" s="27" t="str">
        <f>VLOOKUP(A465,VODANET!C$5:J2093,8,0)</f>
        <v>ACEITO</v>
      </c>
    </row>
    <row r="466" spans="1:3">
      <c r="A466" s="35">
        <v>4462</v>
      </c>
      <c r="B466" s="60">
        <v>41277</v>
      </c>
      <c r="C466" s="27" t="str">
        <f>VLOOKUP(A466,VODANET!C$5:J2094,8,0)</f>
        <v>ACEITO</v>
      </c>
    </row>
    <row r="467" spans="1:3">
      <c r="A467" s="35">
        <v>4460</v>
      </c>
      <c r="B467" s="60">
        <v>41277</v>
      </c>
      <c r="C467" s="27" t="str">
        <f>VLOOKUP(A467,VODANET!C$5:J2095,8,0)</f>
        <v>ACEITO</v>
      </c>
    </row>
    <row r="468" spans="1:3">
      <c r="A468" s="35">
        <v>4478</v>
      </c>
      <c r="B468" s="32">
        <v>41277</v>
      </c>
      <c r="C468" s="27" t="str">
        <f>VLOOKUP(A468,VODANET!C$5:J2096,8,0)</f>
        <v>ACEITO</v>
      </c>
    </row>
    <row r="469" spans="1:3">
      <c r="A469" s="35">
        <v>4479</v>
      </c>
      <c r="B469" s="32">
        <v>41277</v>
      </c>
      <c r="C469" s="27" t="str">
        <f>VLOOKUP(A469,VODANET!C$5:J2097,8,0)</f>
        <v>ACEITO</v>
      </c>
    </row>
    <row r="470" spans="1:3">
      <c r="A470" s="35">
        <v>4493</v>
      </c>
      <c r="B470" s="32">
        <v>41277</v>
      </c>
      <c r="C470" s="27" t="str">
        <f>VLOOKUP(A470,VODANET!C$5:J2098,8,0)</f>
        <v>ACEITO</v>
      </c>
    </row>
    <row r="471" spans="1:3">
      <c r="A471" s="35">
        <v>4494</v>
      </c>
      <c r="B471" s="60">
        <v>41277</v>
      </c>
      <c r="C471" s="27" t="str">
        <f>VLOOKUP(A471,VODANET!C$5:J2099,8,0)</f>
        <v>ACEITO</v>
      </c>
    </row>
    <row r="472" spans="1:3">
      <c r="A472" s="35">
        <v>4498</v>
      </c>
      <c r="B472" s="32">
        <v>41277</v>
      </c>
      <c r="C472" s="27" t="str">
        <f>VLOOKUP(A472,VODANET!C$5:J2100,8,0)</f>
        <v>ACEITO</v>
      </c>
    </row>
    <row r="473" spans="1:3">
      <c r="A473" s="35">
        <v>4500</v>
      </c>
      <c r="B473" s="60">
        <v>41277</v>
      </c>
      <c r="C473" s="27" t="str">
        <f>VLOOKUP(A473,VODANET!C$5:J2101,8,0)</f>
        <v>ACEITO</v>
      </c>
    </row>
    <row r="474" spans="1:3">
      <c r="A474" s="35">
        <v>4503</v>
      </c>
      <c r="B474" s="60">
        <v>41277</v>
      </c>
      <c r="C474" s="27" t="str">
        <f>VLOOKUP(A474,VODANET!C$5:J2102,8,0)</f>
        <v>ACEITO</v>
      </c>
    </row>
    <row r="475" spans="1:3">
      <c r="A475" s="35">
        <v>4506</v>
      </c>
      <c r="B475" s="32">
        <v>41254</v>
      </c>
      <c r="C475" s="27" t="str">
        <f>VLOOKUP(A475,VODANET!C$5:J2103,8,0)</f>
        <v>ACEITO</v>
      </c>
    </row>
    <row r="476" spans="1:3">
      <c r="A476" s="35">
        <v>4508</v>
      </c>
      <c r="B476" s="60">
        <v>41277</v>
      </c>
      <c r="C476" s="27" t="str">
        <f>VLOOKUP(A476,VODANET!C$5:J2104,8,0)</f>
        <v>ACEITO</v>
      </c>
    </row>
    <row r="477" spans="1:3">
      <c r="A477" s="35">
        <v>4509</v>
      </c>
      <c r="B477" s="60">
        <v>41277</v>
      </c>
      <c r="C477" s="27" t="str">
        <f>VLOOKUP(A477,VODANET!C$5:J2105,8,0)</f>
        <v>ACEITO</v>
      </c>
    </row>
    <row r="478" spans="1:3">
      <c r="A478" s="35">
        <v>4510</v>
      </c>
      <c r="B478" s="60">
        <v>41257</v>
      </c>
      <c r="C478" s="27" t="str">
        <f>VLOOKUP(A478,VODANET!C$5:J2106,8,0)</f>
        <v>ACEITO</v>
      </c>
    </row>
    <row r="479" spans="1:3">
      <c r="A479" s="35">
        <v>4513</v>
      </c>
      <c r="B479" s="32">
        <v>41278</v>
      </c>
      <c r="C479" s="27" t="str">
        <f>VLOOKUP(A479,VODANET!C$5:J2107,8,0)</f>
        <v>ACEITO</v>
      </c>
    </row>
    <row r="480" spans="1:3">
      <c r="A480" s="35">
        <v>4514</v>
      </c>
      <c r="B480" s="60">
        <v>41277</v>
      </c>
      <c r="C480" s="27" t="str">
        <f>VLOOKUP(A480,VODANET!C$5:J2108,8,0)</f>
        <v>ACEITO</v>
      </c>
    </row>
    <row r="481" spans="1:3">
      <c r="A481" s="35">
        <v>4518</v>
      </c>
      <c r="B481" s="32">
        <v>41277</v>
      </c>
      <c r="C481" s="27" t="str">
        <f>VLOOKUP(A481,VODANET!C$5:J2109,8,0)</f>
        <v>ACEITO</v>
      </c>
    </row>
    <row r="482" spans="1:3">
      <c r="A482" s="35">
        <v>4526</v>
      </c>
      <c r="B482" s="32">
        <v>41277</v>
      </c>
      <c r="C482" s="27" t="str">
        <f>VLOOKUP(A482,VODANET!C$5:J2110,8,0)</f>
        <v>ACEITO</v>
      </c>
    </row>
    <row r="483" spans="1:3">
      <c r="A483" s="35">
        <v>4527</v>
      </c>
      <c r="B483" s="60">
        <v>41278</v>
      </c>
      <c r="C483" s="27" t="str">
        <f>VLOOKUP(A483,VODANET!C$5:J2111,8,0)</f>
        <v>ACEITO</v>
      </c>
    </row>
    <row r="484" spans="1:3">
      <c r="A484" s="35">
        <v>4529</v>
      </c>
      <c r="B484" s="60">
        <v>41291</v>
      </c>
      <c r="C484" s="27" t="str">
        <f>VLOOKUP(A484,VODANET!C$5:J2112,8,0)</f>
        <v>ACEITO</v>
      </c>
    </row>
    <row r="485" spans="1:3">
      <c r="A485" s="35">
        <v>4532</v>
      </c>
      <c r="B485" s="60">
        <v>41277</v>
      </c>
      <c r="C485" s="27" t="str">
        <f>VLOOKUP(A485,VODANET!C$5:J2113,8,0)</f>
        <v>ACEITO</v>
      </c>
    </row>
    <row r="486" spans="1:3">
      <c r="A486" s="35">
        <v>4534</v>
      </c>
      <c r="B486" s="60">
        <v>41292</v>
      </c>
      <c r="C486" s="27" t="str">
        <f>VLOOKUP(A486,VODANET!C$5:J2114,8,0)</f>
        <v>ACEITO</v>
      </c>
    </row>
    <row r="487" spans="1:3">
      <c r="A487" s="35">
        <v>4535</v>
      </c>
      <c r="B487" s="32">
        <v>41291</v>
      </c>
      <c r="C487" s="27" t="str">
        <f>VLOOKUP(A487,VODANET!C$5:J2115,8,0)</f>
        <v>ACEITO</v>
      </c>
    </row>
    <row r="488" spans="1:3">
      <c r="A488" s="35">
        <v>4536</v>
      </c>
      <c r="B488" s="32">
        <v>41277</v>
      </c>
      <c r="C488" s="27" t="str">
        <f>VLOOKUP(A488,VODANET!C$5:J2116,8,0)</f>
        <v>ACEITO</v>
      </c>
    </row>
    <row r="489" spans="1:3">
      <c r="A489" s="35">
        <v>4537</v>
      </c>
      <c r="B489" s="32">
        <v>41277</v>
      </c>
      <c r="C489" s="27" t="str">
        <f>VLOOKUP(A489,VODANET!C$5:J2117,8,0)</f>
        <v>ACEITO</v>
      </c>
    </row>
    <row r="490" spans="1:3">
      <c r="A490" s="35">
        <v>4538</v>
      </c>
      <c r="B490" s="32">
        <v>41277</v>
      </c>
      <c r="C490" s="27" t="str">
        <f>VLOOKUP(A490,VODANET!C$5:J2118,8,0)</f>
        <v>ACEITO</v>
      </c>
    </row>
    <row r="491" spans="1:3">
      <c r="A491" s="35">
        <v>4540</v>
      </c>
      <c r="B491" s="60">
        <v>41277</v>
      </c>
      <c r="C491" s="27" t="str">
        <f>VLOOKUP(A491,VODANET!C$5:J2119,8,0)</f>
        <v>ACEITO</v>
      </c>
    </row>
    <row r="492" spans="1:3">
      <c r="A492" s="35">
        <v>4543</v>
      </c>
      <c r="B492" s="60">
        <v>41277</v>
      </c>
      <c r="C492" s="27" t="str">
        <f>VLOOKUP(A492,VODANET!C$5:J2120,8,0)</f>
        <v>ACEITO</v>
      </c>
    </row>
    <row r="493" spans="1:3">
      <c r="A493" s="35">
        <v>4567</v>
      </c>
      <c r="B493" s="32">
        <v>41254</v>
      </c>
      <c r="C493" s="27" t="str">
        <f>VLOOKUP(A493,VODANET!C$5:J2121,8,0)</f>
        <v>ACEITO</v>
      </c>
    </row>
    <row r="494" spans="1:3">
      <c r="A494" s="198">
        <v>4568</v>
      </c>
      <c r="B494" s="32">
        <v>41254</v>
      </c>
      <c r="C494" s="27" t="str">
        <f>VLOOKUP(A494,VODANET!C$5:J2122,8,0)</f>
        <v>ACEITO</v>
      </c>
    </row>
    <row r="495" spans="1:3">
      <c r="A495" s="35">
        <v>4570</v>
      </c>
      <c r="B495" s="32">
        <v>41254</v>
      </c>
      <c r="C495" s="27" t="str">
        <f>VLOOKUP(A495,VODANET!C$5:J2123,8,0)</f>
        <v>ACEITO</v>
      </c>
    </row>
    <row r="496" spans="1:3">
      <c r="A496" s="35">
        <v>4571</v>
      </c>
      <c r="B496" s="32">
        <v>41254</v>
      </c>
      <c r="C496" s="27" t="str">
        <f>VLOOKUP(A496,VODANET!C$5:J2124,8,0)</f>
        <v>ACEITO</v>
      </c>
    </row>
    <row r="497" spans="1:3">
      <c r="A497" s="35">
        <v>5155</v>
      </c>
      <c r="B497" s="60">
        <v>41271</v>
      </c>
      <c r="C497" s="27" t="str">
        <f>VLOOKUP(A497,VODANET!C$5:J2125,8,0)</f>
        <v>ACEITO</v>
      </c>
    </row>
    <row r="498" spans="1:3">
      <c r="A498" s="35">
        <v>5156</v>
      </c>
      <c r="B498" s="60">
        <v>41271</v>
      </c>
      <c r="C498" s="27" t="str">
        <f>VLOOKUP(A498,VODANET!C$5:J2126,8,0)</f>
        <v>ACEITO</v>
      </c>
    </row>
    <row r="499" spans="1:3">
      <c r="A499" s="35">
        <v>4587</v>
      </c>
      <c r="B499" s="60">
        <v>41628</v>
      </c>
      <c r="C499" s="27" t="str">
        <f>VLOOKUP(A499,VODANET!C$5:J2127,8,0)</f>
        <v>ACEITO</v>
      </c>
    </row>
    <row r="500" spans="1:3">
      <c r="A500" s="35">
        <v>4476</v>
      </c>
      <c r="B500" s="60">
        <v>41277</v>
      </c>
      <c r="C500" s="27" t="str">
        <f>VLOOKUP(A500,VODANET!C$5:J2128,8,0)</f>
        <v>ACEITO</v>
      </c>
    </row>
    <row r="501" spans="1:3">
      <c r="A501" s="35">
        <v>4608</v>
      </c>
      <c r="B501" s="32">
        <v>41291</v>
      </c>
      <c r="C501" s="27" t="str">
        <f>VLOOKUP(A501,VODANET!C$5:J2129,8,0)</f>
        <v>ACEITO</v>
      </c>
    </row>
    <row r="502" spans="1:3">
      <c r="A502" s="35">
        <v>4604</v>
      </c>
      <c r="B502" s="60">
        <v>41277</v>
      </c>
      <c r="C502" s="27" t="str">
        <f>VLOOKUP(A502,VODANET!C$5:J2130,8,0)</f>
        <v>ACEITO</v>
      </c>
    </row>
    <row r="503" spans="1:3">
      <c r="A503" s="35">
        <v>4599</v>
      </c>
      <c r="B503" s="32">
        <v>41277</v>
      </c>
      <c r="C503" s="27" t="str">
        <f>VLOOKUP(A503,VODANET!C$5:J2131,8,0)</f>
        <v>ACEITO</v>
      </c>
    </row>
    <row r="504" spans="1:3">
      <c r="A504" s="35">
        <v>4597</v>
      </c>
      <c r="B504" s="60">
        <v>41277</v>
      </c>
      <c r="C504" s="27" t="str">
        <f>VLOOKUP(A504,VODANET!C$5:J2132,8,0)</f>
        <v>ACEITO</v>
      </c>
    </row>
    <row r="505" spans="1:3">
      <c r="A505" s="35">
        <v>4595</v>
      </c>
      <c r="B505" s="32">
        <v>41278</v>
      </c>
      <c r="C505" s="27" t="str">
        <f>VLOOKUP(A505,VODANET!C$5:J2133,8,0)</f>
        <v>ACEITO</v>
      </c>
    </row>
    <row r="506" spans="1:3">
      <c r="A506" s="35">
        <v>4591</v>
      </c>
      <c r="B506" s="60">
        <v>41255</v>
      </c>
      <c r="C506" s="27" t="str">
        <f>VLOOKUP(A506,VODANET!C$5:J2134,8,0)</f>
        <v>ACEITO</v>
      </c>
    </row>
    <row r="507" spans="1:3">
      <c r="A507" s="35">
        <v>4637</v>
      </c>
      <c r="B507" s="60">
        <v>41277</v>
      </c>
      <c r="C507" s="27" t="str">
        <f>VLOOKUP(A507,VODANET!C$5:J2135,8,0)</f>
        <v>ACEITO</v>
      </c>
    </row>
    <row r="508" spans="1:3">
      <c r="A508" s="35">
        <v>4636</v>
      </c>
      <c r="B508" s="60">
        <v>41278</v>
      </c>
      <c r="C508" s="27" t="str">
        <f>VLOOKUP(A508,VODANET!C$5:J2136,8,0)</f>
        <v>ACEITO</v>
      </c>
    </row>
    <row r="509" spans="1:3">
      <c r="A509" s="35">
        <v>4630</v>
      </c>
      <c r="B509" s="32">
        <v>41277</v>
      </c>
      <c r="C509" s="27" t="str">
        <f>VLOOKUP(A509,VODANET!C$5:J2137,8,0)</f>
        <v>ACEITO</v>
      </c>
    </row>
    <row r="510" spans="1:3">
      <c r="A510" s="35">
        <v>4625</v>
      </c>
      <c r="B510" s="60">
        <v>41277</v>
      </c>
      <c r="C510" s="27" t="str">
        <f>VLOOKUP(A510,VODANET!C$5:J2138,8,0)</f>
        <v>ACEITO</v>
      </c>
    </row>
    <row r="511" spans="1:3">
      <c r="A511" s="35">
        <v>4618</v>
      </c>
      <c r="B511" s="60">
        <v>41277</v>
      </c>
      <c r="C511" s="27" t="str">
        <f>VLOOKUP(A511,VODANET!C$5:J2139,8,0)</f>
        <v>ACEITO</v>
      </c>
    </row>
    <row r="512" spans="1:3">
      <c r="A512" s="35">
        <v>4614</v>
      </c>
      <c r="B512" s="60">
        <v>41277</v>
      </c>
      <c r="C512" s="27" t="str">
        <f>VLOOKUP(A512,VODANET!C$5:J2140,8,0)</f>
        <v>ACEITO</v>
      </c>
    </row>
    <row r="513" spans="1:3">
      <c r="A513" s="35">
        <v>4613</v>
      </c>
      <c r="B513" s="60">
        <v>41277</v>
      </c>
      <c r="C513" s="27" t="str">
        <f>VLOOKUP(A513,VODANET!C$5:J2141,8,0)</f>
        <v>ACEITO</v>
      </c>
    </row>
    <row r="514" spans="1:3">
      <c r="A514" s="35">
        <v>4642</v>
      </c>
      <c r="B514" s="32">
        <v>41254</v>
      </c>
      <c r="C514" s="27" t="str">
        <f>VLOOKUP(A514,VODANET!C$5:J2142,8,0)</f>
        <v>ACEITO</v>
      </c>
    </row>
    <row r="515" spans="1:3">
      <c r="A515" s="35">
        <v>4643</v>
      </c>
      <c r="B515" s="60">
        <v>41277</v>
      </c>
      <c r="C515" s="27" t="str">
        <f>VLOOKUP(A515,VODANET!C$5:J2143,8,0)</f>
        <v>ACEITO</v>
      </c>
    </row>
    <row r="516" spans="1:3">
      <c r="A516" s="35">
        <v>4644</v>
      </c>
      <c r="B516" s="60">
        <v>41257</v>
      </c>
      <c r="C516" s="27" t="str">
        <f>VLOOKUP(A516,VODANET!C$5:J2144,8,0)</f>
        <v>ACEITO</v>
      </c>
    </row>
    <row r="517" spans="1:3">
      <c r="A517" s="35">
        <v>4646</v>
      </c>
      <c r="B517" s="60">
        <v>41277</v>
      </c>
      <c r="C517" s="27" t="str">
        <f>VLOOKUP(A517,VODANET!C$5:J2145,8,0)</f>
        <v>ACEITO</v>
      </c>
    </row>
    <row r="518" spans="1:3">
      <c r="A518" s="35">
        <v>4647</v>
      </c>
      <c r="B518" s="60">
        <v>41277</v>
      </c>
      <c r="C518" s="27" t="str">
        <f>VLOOKUP(A518,VODANET!C$5:J2146,8,0)</f>
        <v>ACEITO</v>
      </c>
    </row>
    <row r="519" spans="1:3">
      <c r="A519" s="35">
        <v>5510</v>
      </c>
      <c r="B519" s="60">
        <v>41277</v>
      </c>
      <c r="C519" s="27" t="str">
        <f>VLOOKUP(A519,VODANET!C$5:J2147,8,0)</f>
        <v>ACEITO</v>
      </c>
    </row>
    <row r="520" spans="1:3">
      <c r="A520" s="35">
        <v>5531</v>
      </c>
      <c r="B520" s="60">
        <v>41277</v>
      </c>
      <c r="C520" s="27" t="str">
        <f>VLOOKUP(A520,VODANET!C$5:J2148,8,0)</f>
        <v>ACEITO</v>
      </c>
    </row>
    <row r="521" spans="1:3">
      <c r="A521" s="35">
        <v>5538</v>
      </c>
      <c r="B521" s="32">
        <v>41277</v>
      </c>
      <c r="C521" s="27" t="str">
        <f>VLOOKUP(A521,VODANET!C$5:J2149,8,0)</f>
        <v>ACEITO</v>
      </c>
    </row>
    <row r="522" spans="1:3">
      <c r="A522" s="35">
        <v>5540</v>
      </c>
      <c r="B522" s="32">
        <v>41277</v>
      </c>
      <c r="C522" s="27" t="str">
        <f>VLOOKUP(A522,VODANET!C$5:J2150,8,0)</f>
        <v>ACEITO</v>
      </c>
    </row>
    <row r="523" spans="1:3">
      <c r="A523" s="35">
        <v>5541</v>
      </c>
      <c r="B523" s="60">
        <v>41271</v>
      </c>
      <c r="C523" s="27" t="str">
        <f>VLOOKUP(A523,VODANET!C$5:J2151,8,0)</f>
        <v>ACEITO</v>
      </c>
    </row>
    <row r="524" spans="1:3">
      <c r="A524" s="35">
        <v>5546</v>
      </c>
      <c r="B524" s="32">
        <v>41295</v>
      </c>
      <c r="C524" s="27" t="str">
        <f>VLOOKUP(A524,VODANET!C$5:J2152,8,0)</f>
        <v>ACEITO</v>
      </c>
    </row>
    <row r="525" spans="1:3">
      <c r="A525" s="35">
        <v>5547</v>
      </c>
      <c r="B525" s="32">
        <v>41295</v>
      </c>
      <c r="C525" s="27" t="str">
        <f>VLOOKUP(A525,VODANET!C$5:J2153,8,0)</f>
        <v>ACEITO</v>
      </c>
    </row>
    <row r="526" spans="1:3">
      <c r="A526" s="35">
        <v>5548</v>
      </c>
      <c r="B526" s="32">
        <v>41296</v>
      </c>
      <c r="C526" s="27" t="str">
        <f>VLOOKUP(A526,VODANET!C$5:J2154,8,0)</f>
        <v>ACEITO</v>
      </c>
    </row>
    <row r="527" spans="1:3">
      <c r="A527" s="35">
        <v>5549</v>
      </c>
      <c r="B527" s="60">
        <v>41271</v>
      </c>
      <c r="C527" s="27" t="str">
        <f>VLOOKUP(A527,VODANET!C$5:J2155,8,0)</f>
        <v>ACEITO</v>
      </c>
    </row>
    <row r="528" spans="1:3">
      <c r="A528" s="35">
        <v>5550</v>
      </c>
      <c r="B528" s="32">
        <v>41295</v>
      </c>
      <c r="C528" s="27" t="str">
        <f>VLOOKUP(A528,VODANET!C$5:J2156,8,0)</f>
        <v>ACEITO</v>
      </c>
    </row>
    <row r="529" spans="1:3">
      <c r="A529" s="35">
        <v>5551</v>
      </c>
      <c r="B529" s="32">
        <v>41295</v>
      </c>
      <c r="C529" s="27" t="str">
        <f>VLOOKUP(A529,VODANET!C$5:J2157,8,0)</f>
        <v>ACEITO</v>
      </c>
    </row>
    <row r="530" spans="1:3">
      <c r="A530" s="35">
        <v>5545</v>
      </c>
      <c r="B530" s="60">
        <v>41271</v>
      </c>
      <c r="C530" s="27" t="str">
        <f>VLOOKUP(A530,VODANET!C$5:J2158,8,0)</f>
        <v>ACEITO</v>
      </c>
    </row>
    <row r="531" spans="1:3">
      <c r="A531" s="35">
        <v>5552</v>
      </c>
      <c r="B531" s="60">
        <v>41271</v>
      </c>
      <c r="C531" s="27" t="str">
        <f>VLOOKUP(A531,VODANET!C$5:J2159,8,0)</f>
        <v>ACEITO</v>
      </c>
    </row>
    <row r="532" spans="1:3">
      <c r="A532" s="35">
        <v>5554</v>
      </c>
      <c r="B532" s="60">
        <v>41277</v>
      </c>
      <c r="C532" s="27" t="str">
        <f>VLOOKUP(A532,VODANET!C$5:J2160,8,0)</f>
        <v>ACEITO</v>
      </c>
    </row>
    <row r="533" spans="1:3">
      <c r="A533" s="35">
        <v>5558</v>
      </c>
      <c r="B533" s="60">
        <v>41277</v>
      </c>
      <c r="C533" s="27" t="str">
        <f>VLOOKUP(A533,VODANET!C$5:J2161,8,0)</f>
        <v>ACEITO</v>
      </c>
    </row>
    <row r="534" spans="1:3">
      <c r="A534" s="35">
        <v>5539</v>
      </c>
      <c r="B534" s="32">
        <v>41277</v>
      </c>
      <c r="C534" s="27" t="str">
        <f>VLOOKUP(A534,VODANET!C$5:J2162,8,0)</f>
        <v>ACEITO</v>
      </c>
    </row>
    <row r="535" spans="1:3">
      <c r="A535" s="35">
        <v>5033</v>
      </c>
      <c r="B535" s="60">
        <v>41281</v>
      </c>
      <c r="C535" s="27" t="str">
        <f>VLOOKUP(A535,VODANET!C$5:J2163,8,0)</f>
        <v>ACEITO</v>
      </c>
    </row>
    <row r="536" spans="1:3">
      <c r="A536" s="35">
        <v>5034</v>
      </c>
      <c r="B536" s="60">
        <v>41278</v>
      </c>
      <c r="C536" s="27" t="str">
        <f>VLOOKUP(A536,VODANET!C$5:J2164,8,0)</f>
        <v>ACEITO</v>
      </c>
    </row>
    <row r="537" spans="1:3">
      <c r="A537" s="35">
        <v>5035</v>
      </c>
      <c r="B537" s="32">
        <v>41278</v>
      </c>
      <c r="C537" s="27" t="str">
        <f>VLOOKUP(A537,VODANET!C$5:J2165,8,0)</f>
        <v>ACEITO</v>
      </c>
    </row>
    <row r="538" spans="1:3">
      <c r="A538" s="35">
        <v>5036</v>
      </c>
      <c r="B538" s="32">
        <v>41263</v>
      </c>
      <c r="C538" s="27" t="str">
        <f>VLOOKUP(A538,VODANET!C$5:J2166,8,0)</f>
        <v>ACEITO</v>
      </c>
    </row>
    <row r="539" spans="1:3">
      <c r="A539" s="35">
        <v>5037</v>
      </c>
      <c r="B539" s="32">
        <v>41278</v>
      </c>
      <c r="C539" s="27" t="str">
        <f>VLOOKUP(A539,VODANET!C$5:J2167,8,0)</f>
        <v>ACEITO</v>
      </c>
    </row>
    <row r="540" spans="1:3">
      <c r="A540" s="35">
        <v>5038</v>
      </c>
      <c r="B540" s="32">
        <v>41278</v>
      </c>
      <c r="C540" s="27" t="str">
        <f>VLOOKUP(A540,VODANET!C$5:J2168,8,0)</f>
        <v>ACEITO</v>
      </c>
    </row>
    <row r="541" spans="1:3">
      <c r="A541" s="35">
        <v>5039</v>
      </c>
      <c r="B541" s="32">
        <v>41278</v>
      </c>
      <c r="C541" s="27" t="str">
        <f>VLOOKUP(A541,VODANET!C$5:J2169,8,0)</f>
        <v>ACEITO</v>
      </c>
    </row>
    <row r="542" spans="1:3">
      <c r="A542" s="35">
        <v>5040</v>
      </c>
      <c r="B542" s="32">
        <v>41278</v>
      </c>
      <c r="C542" s="27" t="str">
        <f>VLOOKUP(A542,VODANET!C$5:J2170,8,0)</f>
        <v>ACEITO</v>
      </c>
    </row>
    <row r="543" spans="1:3">
      <c r="A543" s="35">
        <v>5052</v>
      </c>
      <c r="B543" s="32">
        <v>41277</v>
      </c>
      <c r="C543" s="27" t="str">
        <f>VLOOKUP(A543,VODANET!C$5:J2171,8,0)</f>
        <v>ACEITO</v>
      </c>
    </row>
    <row r="544" spans="1:3">
      <c r="A544" s="35">
        <v>5053</v>
      </c>
      <c r="B544" s="32">
        <v>41277</v>
      </c>
      <c r="C544" s="27" t="str">
        <f>VLOOKUP(A544,VODANET!C$5:J2172,8,0)</f>
        <v>ACEITO</v>
      </c>
    </row>
    <row r="545" spans="1:3">
      <c r="A545" s="35">
        <v>5054</v>
      </c>
      <c r="B545" s="32">
        <v>41278</v>
      </c>
      <c r="C545" s="27" t="str">
        <f>VLOOKUP(A545,VODANET!C$5:J2173,8,0)</f>
        <v>ACEITO</v>
      </c>
    </row>
    <row r="546" spans="1:3">
      <c r="A546" s="35">
        <v>5591</v>
      </c>
      <c r="B546" s="32">
        <v>41277</v>
      </c>
      <c r="C546" s="27" t="str">
        <f>VLOOKUP(A546,VODANET!C$5:J2174,8,0)</f>
        <v>ACEITO</v>
      </c>
    </row>
    <row r="547" spans="1:3">
      <c r="A547" s="35">
        <v>5592</v>
      </c>
      <c r="B547" s="32">
        <v>41277</v>
      </c>
      <c r="C547" s="27" t="str">
        <f>VLOOKUP(A547,VODANET!C$5:J2175,8,0)</f>
        <v>ACEITO</v>
      </c>
    </row>
    <row r="548" spans="1:3">
      <c r="A548" s="35">
        <v>5593</v>
      </c>
      <c r="B548" s="32">
        <v>41277</v>
      </c>
      <c r="C548" s="27" t="str">
        <f>VLOOKUP(A548,VODANET!C$5:J2176,8,0)</f>
        <v>ACEITO</v>
      </c>
    </row>
    <row r="549" spans="1:3">
      <c r="A549" s="35">
        <v>5595</v>
      </c>
      <c r="B549" s="32">
        <v>41277</v>
      </c>
      <c r="C549" s="27" t="str">
        <f>VLOOKUP(A549,VODANET!C$5:J2177,8,0)</f>
        <v>ACEITO</v>
      </c>
    </row>
    <row r="550" spans="1:3">
      <c r="A550" s="35">
        <v>5597</v>
      </c>
      <c r="B550" s="32">
        <v>41277</v>
      </c>
      <c r="C550" s="27" t="str">
        <f>VLOOKUP(A550,VODANET!C$5:J2178,8,0)</f>
        <v>ACEITO</v>
      </c>
    </row>
    <row r="551" spans="1:3">
      <c r="A551" s="35">
        <v>5598</v>
      </c>
      <c r="B551" s="32">
        <v>41277</v>
      </c>
      <c r="C551" s="27" t="str">
        <f>VLOOKUP(A551,VODANET!C$5:J2179,8,0)</f>
        <v>ACEITO</v>
      </c>
    </row>
    <row r="552" spans="1:3">
      <c r="A552" s="35">
        <v>5599</v>
      </c>
      <c r="B552" s="32">
        <v>41277</v>
      </c>
      <c r="C552" s="27" t="str">
        <f>VLOOKUP(A552,VODANET!C$5:J2180,8,0)</f>
        <v>ACEITO</v>
      </c>
    </row>
    <row r="553" spans="1:3">
      <c r="A553" s="35">
        <v>4652</v>
      </c>
      <c r="B553" s="32">
        <v>41278</v>
      </c>
      <c r="C553" s="27" t="str">
        <f>VLOOKUP(A553,VODANET!C$5:J2181,8,0)</f>
        <v>ACEITO</v>
      </c>
    </row>
    <row r="554" spans="1:3">
      <c r="A554" s="35">
        <v>5606</v>
      </c>
      <c r="B554" s="32">
        <v>41278</v>
      </c>
      <c r="C554" s="27" t="str">
        <f>VLOOKUP(A554,VODANET!C$5:J2182,8,0)</f>
        <v>ACEITO</v>
      </c>
    </row>
    <row r="555" spans="1:3">
      <c r="A555" s="35">
        <v>5118</v>
      </c>
      <c r="B555" s="60">
        <v>41295</v>
      </c>
      <c r="C555" s="27" t="str">
        <f>VLOOKUP(A555,VODANET!C$5:J2183,8,0)</f>
        <v>ACEITO</v>
      </c>
    </row>
    <row r="556" spans="1:3">
      <c r="A556" s="35">
        <v>5117</v>
      </c>
      <c r="B556" s="60">
        <v>41295</v>
      </c>
      <c r="C556" s="27" t="str">
        <f>VLOOKUP(A556,VODANET!C$5:J2184,8,0)</f>
        <v>ACEITO</v>
      </c>
    </row>
    <row r="557" spans="1:3">
      <c r="A557" s="35">
        <v>5116</v>
      </c>
      <c r="B557" s="60">
        <v>41298</v>
      </c>
      <c r="C557" s="27" t="str">
        <f>VLOOKUP(A557,VODANET!C$5:J2185,8,0)</f>
        <v>ACEITO</v>
      </c>
    </row>
    <row r="558" spans="1:3">
      <c r="A558" s="35">
        <v>5114</v>
      </c>
      <c r="B558" s="60">
        <v>41295</v>
      </c>
      <c r="C558" s="27" t="str">
        <f>VLOOKUP(A558,VODANET!C$5:J2186,8,0)</f>
        <v>ACEITO</v>
      </c>
    </row>
    <row r="559" spans="1:3">
      <c r="A559" s="35">
        <v>5113</v>
      </c>
      <c r="B559" s="60">
        <v>41298</v>
      </c>
      <c r="C559" s="27" t="str">
        <f>VLOOKUP(A559,VODANET!C$5:J2187,8,0)</f>
        <v>ACEITO</v>
      </c>
    </row>
    <row r="560" spans="1:3">
      <c r="A560" s="35">
        <v>5111</v>
      </c>
      <c r="B560" s="60">
        <v>41298</v>
      </c>
      <c r="C560" s="27" t="str">
        <f>VLOOKUP(A560,VODANET!C$5:J2188,8,0)</f>
        <v>ACEITO</v>
      </c>
    </row>
    <row r="561" spans="1:3">
      <c r="A561" s="35">
        <v>5109</v>
      </c>
      <c r="B561" s="32">
        <v>41299</v>
      </c>
      <c r="C561" s="27" t="str">
        <f>VLOOKUP(A561,VODANET!C$5:J2189,8,0)</f>
        <v>ACEITO</v>
      </c>
    </row>
    <row r="562" spans="1:3">
      <c r="A562" s="35">
        <v>5107</v>
      </c>
      <c r="B562" s="60">
        <v>41295</v>
      </c>
      <c r="C562" s="27" t="str">
        <f>VLOOKUP(A562,VODANET!C$5:J2190,8,0)</f>
        <v>ACEITO</v>
      </c>
    </row>
    <row r="563" spans="1:3">
      <c r="A563" s="35">
        <v>5105</v>
      </c>
      <c r="B563" s="32">
        <v>41299</v>
      </c>
      <c r="C563" s="27" t="str">
        <f>VLOOKUP(A563,VODANET!C$5:J2191,8,0)</f>
        <v>ACEITO</v>
      </c>
    </row>
    <row r="564" spans="1:3">
      <c r="A564" s="35">
        <v>5058</v>
      </c>
      <c r="B564" s="32">
        <v>41277</v>
      </c>
      <c r="C564" s="27" t="str">
        <f>VLOOKUP(A564,VODANET!C$5:J2192,8,0)</f>
        <v>ACEITO</v>
      </c>
    </row>
    <row r="565" spans="1:3">
      <c r="A565" s="35">
        <v>5057</v>
      </c>
      <c r="B565" s="60">
        <v>41281</v>
      </c>
      <c r="C565" s="27" t="str">
        <f>VLOOKUP(A565,VODANET!C$5:J2193,8,0)</f>
        <v>ACEITO</v>
      </c>
    </row>
    <row r="566" spans="1:3">
      <c r="A566" s="35">
        <v>5056</v>
      </c>
      <c r="B566" s="60">
        <v>41281</v>
      </c>
      <c r="C566" s="27" t="str">
        <f>VLOOKUP(A566,VODANET!C$5:J2194,8,0)</f>
        <v>ACEITO</v>
      </c>
    </row>
    <row r="567" spans="1:3">
      <c r="A567" s="35">
        <v>5055</v>
      </c>
      <c r="B567" s="32">
        <v>41278</v>
      </c>
      <c r="C567" s="27" t="str">
        <f>VLOOKUP(A567,VODANET!C$5:J2195,8,0)</f>
        <v>ACEITO</v>
      </c>
    </row>
    <row r="568" spans="1:3">
      <c r="A568" s="35">
        <v>5284</v>
      </c>
      <c r="B568" s="60">
        <v>41298</v>
      </c>
      <c r="C568" s="27" t="str">
        <f>VLOOKUP(A568,VODANET!C$5:J2196,8,0)</f>
        <v>ACEITO</v>
      </c>
    </row>
    <row r="569" spans="1:3">
      <c r="A569" s="35">
        <v>5285</v>
      </c>
      <c r="B569" s="32">
        <v>41298</v>
      </c>
      <c r="C569" s="27" t="str">
        <f>VLOOKUP(A569,VODANET!C$5:J2197,8,0)</f>
        <v>ACEITO</v>
      </c>
    </row>
    <row r="570" spans="1:3">
      <c r="A570">
        <v>4590</v>
      </c>
      <c r="B570" s="3">
        <v>41291</v>
      </c>
      <c r="C570" s="27" t="str">
        <f>VLOOKUP(A570,VODANET!C$5:J2198,8,0)</f>
        <v>ACEITO</v>
      </c>
    </row>
    <row r="571" spans="1:3">
      <c r="A571">
        <v>4320</v>
      </c>
      <c r="B571" s="3">
        <v>41291</v>
      </c>
      <c r="C571" s="27" t="str">
        <f>VLOOKUP(A571,VODANET!C$5:J2199,8,0)</f>
        <v>ACEITO</v>
      </c>
    </row>
    <row r="572" spans="1:3">
      <c r="A572">
        <v>3991</v>
      </c>
      <c r="B572" s="3">
        <v>41291</v>
      </c>
      <c r="C572" s="27" t="str">
        <f>VLOOKUP(A572,VODANET!C$5:J2200,8,0)</f>
        <v>ACEITO</v>
      </c>
    </row>
    <row r="573" spans="1:3">
      <c r="A573">
        <v>4193</v>
      </c>
      <c r="B573" s="3">
        <v>41291</v>
      </c>
      <c r="C573" s="27" t="str">
        <f>VLOOKUP(A573,VODANET!C$5:J2201,8,0)</f>
        <v>ACEITO</v>
      </c>
    </row>
    <row r="574" spans="1:3">
      <c r="A574">
        <v>4593</v>
      </c>
      <c r="B574" s="3">
        <v>41291</v>
      </c>
      <c r="C574" s="27" t="str">
        <f>VLOOKUP(A574,VODANET!C$5:J2202,8,0)</f>
        <v>ACEITO</v>
      </c>
    </row>
    <row r="575" spans="1:3">
      <c r="A575">
        <v>3348</v>
      </c>
      <c r="B575" s="3">
        <v>41291</v>
      </c>
      <c r="C575" s="27" t="str">
        <f>VLOOKUP(A575,VODANET!C$5:J2203,8,0)</f>
        <v>ACEITO</v>
      </c>
    </row>
    <row r="576" spans="1:3">
      <c r="A576">
        <v>4253</v>
      </c>
      <c r="B576" s="3">
        <v>41291</v>
      </c>
      <c r="C576" s="27" t="str">
        <f>VLOOKUP(A576,VODANET!C$5:J2204,8,0)</f>
        <v>ACEITO</v>
      </c>
    </row>
    <row r="577" spans="1:3">
      <c r="A577">
        <v>3487</v>
      </c>
      <c r="B577" s="3">
        <v>41291</v>
      </c>
      <c r="C577" s="27" t="str">
        <f>VLOOKUP(A577,VODANET!C$5:J2205,8,0)</f>
        <v>ACEITO</v>
      </c>
    </row>
    <row r="578" spans="1:3">
      <c r="A578">
        <v>4392</v>
      </c>
      <c r="B578" s="3">
        <v>41291</v>
      </c>
      <c r="C578" s="27" t="str">
        <f>VLOOKUP(A578,VODANET!C$5:J2206,8,0)</f>
        <v>ACEITO</v>
      </c>
    </row>
    <row r="579" spans="1:3">
      <c r="A579">
        <v>3967</v>
      </c>
      <c r="B579" s="3">
        <v>41291</v>
      </c>
      <c r="C579" s="27" t="str">
        <f>VLOOKUP(A579,VODANET!C$5:J2207,8,0)</f>
        <v>ACEITO</v>
      </c>
    </row>
    <row r="580" spans="1:3">
      <c r="A580">
        <v>3668</v>
      </c>
      <c r="B580" s="3">
        <v>41291</v>
      </c>
      <c r="C580" s="27" t="str">
        <f>VLOOKUP(A580,VODANET!C$5:J2208,8,0)</f>
        <v>ACEITO</v>
      </c>
    </row>
    <row r="581" spans="1:3">
      <c r="A581">
        <v>4491</v>
      </c>
      <c r="B581" s="3">
        <v>41291</v>
      </c>
      <c r="C581" s="27" t="str">
        <f>VLOOKUP(A581,VODANET!C$5:J2209,8,0)</f>
        <v>ACEITO</v>
      </c>
    </row>
    <row r="582" spans="1:3">
      <c r="A582">
        <v>4135</v>
      </c>
      <c r="B582" s="3">
        <v>41291</v>
      </c>
      <c r="C582" s="27" t="str">
        <f>VLOOKUP(A582,VODANET!C$5:J2210,8,0)</f>
        <v>ACEITO</v>
      </c>
    </row>
    <row r="583" spans="1:3">
      <c r="A583">
        <v>2987</v>
      </c>
      <c r="B583" s="3">
        <v>41291</v>
      </c>
      <c r="C583" s="27" t="str">
        <f>VLOOKUP(A583,VODANET!C$5:J2211,8,0)</f>
        <v>ACEITO</v>
      </c>
    </row>
    <row r="584" spans="1:3">
      <c r="A584">
        <v>4136</v>
      </c>
      <c r="B584" s="3">
        <v>41291</v>
      </c>
      <c r="C584" s="27" t="str">
        <f>VLOOKUP(A584,VODANET!C$5:J2212,8,0)</f>
        <v>ACEITO</v>
      </c>
    </row>
    <row r="585" spans="1:3">
      <c r="A585">
        <v>4130</v>
      </c>
      <c r="B585" s="3">
        <v>41291</v>
      </c>
      <c r="C585" s="27" t="str">
        <f>VLOOKUP(A585,VODANET!C$5:J2213,8,0)</f>
        <v>ACEITO</v>
      </c>
    </row>
    <row r="586" spans="1:3">
      <c r="A586">
        <v>4129</v>
      </c>
      <c r="B586" s="3">
        <v>41291</v>
      </c>
      <c r="C586" s="27" t="str">
        <f>VLOOKUP(A586,VODANET!C$5:J2214,8,0)</f>
        <v>ACEITO</v>
      </c>
    </row>
    <row r="587" spans="1:3">
      <c r="A587">
        <v>4482</v>
      </c>
      <c r="B587" s="3">
        <v>41291</v>
      </c>
      <c r="C587" s="27" t="str">
        <f>VLOOKUP(A587,VODANET!C$5:J2215,8,0)</f>
        <v>ACEITO</v>
      </c>
    </row>
    <row r="588" spans="1:3">
      <c r="A588">
        <v>4442</v>
      </c>
      <c r="B588" s="3">
        <v>41291</v>
      </c>
      <c r="C588" s="27" t="str">
        <f>VLOOKUP(A588,VODANET!C$5:J2216,8,0)</f>
        <v>ACEITO</v>
      </c>
    </row>
    <row r="589" spans="1:3">
      <c r="A589">
        <v>4440</v>
      </c>
      <c r="B589" s="3">
        <v>41291</v>
      </c>
      <c r="C589" s="27" t="str">
        <f>VLOOKUP(A589,VODANET!C$5:J2217,8,0)</f>
        <v>ACEITO</v>
      </c>
    </row>
    <row r="590" spans="1:3">
      <c r="A590">
        <v>4439</v>
      </c>
      <c r="B590" s="3">
        <v>41291</v>
      </c>
      <c r="C590" s="27" t="str">
        <f>VLOOKUP(A590,VODANET!C$5:J2218,8,0)</f>
        <v>ACEITO</v>
      </c>
    </row>
    <row r="591" spans="1:3">
      <c r="A591">
        <v>4504</v>
      </c>
      <c r="B591" s="3">
        <v>41291</v>
      </c>
      <c r="C591" s="27" t="str">
        <f>VLOOKUP(A591,VODANET!C$5:J2219,8,0)</f>
        <v>ACEITO</v>
      </c>
    </row>
    <row r="592" spans="1:3">
      <c r="A592">
        <v>4154</v>
      </c>
      <c r="B592" s="3">
        <v>41291</v>
      </c>
      <c r="C592" s="27" t="str">
        <f>VLOOKUP(A592,VODANET!C$5:J2220,8,0)</f>
        <v>ACEITO</v>
      </c>
    </row>
    <row r="593" spans="1:3">
      <c r="A593">
        <v>4298</v>
      </c>
      <c r="B593" s="3">
        <v>41291</v>
      </c>
      <c r="C593" s="27" t="str">
        <f>VLOOKUP(A593,VODANET!C$5:J2221,8,0)</f>
        <v>ACEITO</v>
      </c>
    </row>
    <row r="594" spans="1:3">
      <c r="A594">
        <v>4297</v>
      </c>
      <c r="B594" s="3">
        <v>41291</v>
      </c>
      <c r="C594" s="27" t="str">
        <f>VLOOKUP(A594,VODANET!C$5:J2222,8,0)</f>
        <v>ACEITO</v>
      </c>
    </row>
    <row r="595" spans="1:3">
      <c r="A595">
        <v>4300</v>
      </c>
      <c r="B595" s="3">
        <v>41291</v>
      </c>
      <c r="C595" s="27" t="str">
        <f>VLOOKUP(A595,VODANET!C$5:J2223,8,0)</f>
        <v>ACEITO</v>
      </c>
    </row>
    <row r="596" spans="1:3">
      <c r="A596">
        <v>4299</v>
      </c>
      <c r="B596" s="3">
        <v>41291</v>
      </c>
      <c r="C596" s="27" t="str">
        <f>VLOOKUP(A596,VODANET!C$5:J2224,8,0)</f>
        <v>ACEITO</v>
      </c>
    </row>
    <row r="597" spans="1:3">
      <c r="A597">
        <v>4550</v>
      </c>
      <c r="B597" s="3">
        <v>41291</v>
      </c>
      <c r="C597" s="27" t="str">
        <f>VLOOKUP(A597,VODANET!C$5:J2225,8,0)</f>
        <v>ACEITO</v>
      </c>
    </row>
    <row r="598" spans="1:3">
      <c r="A598">
        <v>4606</v>
      </c>
      <c r="B598" s="3">
        <v>41291</v>
      </c>
      <c r="C598" s="27" t="str">
        <f>VLOOKUP(A598,VODANET!C$5:J2226,8,0)</f>
        <v>ACEITO</v>
      </c>
    </row>
    <row r="599" spans="1:3">
      <c r="A599">
        <v>4304</v>
      </c>
      <c r="B599" s="3">
        <v>41291</v>
      </c>
      <c r="C599" s="27" t="str">
        <f>VLOOKUP(A599,VODANET!C$5:J2227,8,0)</f>
        <v>ACEITO</v>
      </c>
    </row>
    <row r="600" spans="1:3">
      <c r="A600">
        <v>4302</v>
      </c>
      <c r="B600" s="3">
        <v>41291</v>
      </c>
      <c r="C600" s="27" t="str">
        <f>VLOOKUP(A600,VODANET!C$5:J2228,8,0)</f>
        <v>ACEITO</v>
      </c>
    </row>
    <row r="601" spans="1:3">
      <c r="A601">
        <v>4303</v>
      </c>
      <c r="B601" s="3">
        <v>41291</v>
      </c>
      <c r="C601" s="27" t="str">
        <f>VLOOKUP(A601,VODANET!C$5:J2229,8,0)</f>
        <v>ACEITO</v>
      </c>
    </row>
    <row r="602" spans="1:3">
      <c r="A602">
        <v>4305</v>
      </c>
      <c r="B602" s="3">
        <v>41291</v>
      </c>
      <c r="C602" s="27" t="str">
        <f>VLOOKUP(A602,VODANET!C$5:J2230,8,0)</f>
        <v>ACEITO</v>
      </c>
    </row>
    <row r="603" spans="1:3">
      <c r="A603">
        <v>4306</v>
      </c>
      <c r="B603" s="3">
        <v>41291</v>
      </c>
      <c r="C603" s="27" t="str">
        <f>VLOOKUP(A603,VODANET!C$5:J2231,8,0)</f>
        <v>ACEITO</v>
      </c>
    </row>
    <row r="604" spans="1:3">
      <c r="A604">
        <v>4621</v>
      </c>
      <c r="B604" s="3">
        <v>41291</v>
      </c>
      <c r="C604" s="27" t="str">
        <f>VLOOKUP(A604,VODANET!C$5:J2232,8,0)</f>
        <v>ACEITO</v>
      </c>
    </row>
    <row r="605" spans="1:3">
      <c r="A605">
        <v>4336</v>
      </c>
      <c r="B605" s="3">
        <v>41291</v>
      </c>
      <c r="C605" s="27" t="str">
        <f>VLOOKUP(A605,VODANET!C$5:J2233,8,0)</f>
        <v>ACEITO</v>
      </c>
    </row>
    <row r="606" spans="1:3">
      <c r="A606">
        <v>5544</v>
      </c>
      <c r="B606" s="3">
        <v>41291</v>
      </c>
      <c r="C606" s="27" t="str">
        <f>VLOOKUP(A606,VODANET!C$5:J2234,8,0)</f>
        <v>ACEITO</v>
      </c>
    </row>
    <row r="607" spans="1:3">
      <c r="A607">
        <v>3886</v>
      </c>
      <c r="B607" s="3">
        <v>41291</v>
      </c>
      <c r="C607" s="27" t="str">
        <f>VLOOKUP(A607,VODANET!C$5:J2235,8,0)</f>
        <v>ACEITO</v>
      </c>
    </row>
    <row r="608" spans="1:3">
      <c r="A608">
        <v>4578</v>
      </c>
      <c r="B608" s="3">
        <v>41291</v>
      </c>
      <c r="C608" s="27" t="str">
        <f>VLOOKUP(A608,VODANET!C$5:J2236,8,0)</f>
        <v>ACEITO</v>
      </c>
    </row>
    <row r="609" spans="1:3">
      <c r="A609">
        <v>4579</v>
      </c>
      <c r="B609" s="3">
        <v>41291</v>
      </c>
      <c r="C609" s="27" t="str">
        <f>VLOOKUP(A609,VODANET!C$5:J2237,8,0)</f>
        <v>ACEITO</v>
      </c>
    </row>
    <row r="610" spans="1:3">
      <c r="A610">
        <v>4398</v>
      </c>
      <c r="B610" s="3">
        <v>41291</v>
      </c>
      <c r="C610" s="27" t="str">
        <f>VLOOKUP(A610,VODANET!C$5:J2238,8,0)</f>
        <v>ACEITO</v>
      </c>
    </row>
    <row r="611" spans="1:3">
      <c r="A611">
        <v>4037</v>
      </c>
      <c r="B611" s="3">
        <v>41291</v>
      </c>
      <c r="C611" s="27" t="str">
        <f>VLOOKUP(A611,VODANET!C$5:J2239,8,0)</f>
        <v>ACEITO</v>
      </c>
    </row>
    <row r="612" spans="1:3">
      <c r="A612">
        <v>4038</v>
      </c>
      <c r="B612" s="3">
        <v>41291</v>
      </c>
      <c r="C612" s="27" t="str">
        <f>VLOOKUP(A612,VODANET!C$5:J2240,8,0)</f>
        <v>ACEITO</v>
      </c>
    </row>
    <row r="613" spans="1:3">
      <c r="A613">
        <v>4049</v>
      </c>
      <c r="B613" s="3">
        <v>41291</v>
      </c>
      <c r="C613" s="27" t="str">
        <f>VLOOKUP(A613,VODANET!C$5:J2241,8,0)</f>
        <v>ACEITO</v>
      </c>
    </row>
    <row r="614" spans="1:3">
      <c r="A614">
        <v>3870</v>
      </c>
      <c r="B614" s="3">
        <v>41291</v>
      </c>
      <c r="C614" s="27" t="str">
        <f>VLOOKUP(A614,VODANET!C$5:J2242,8,0)</f>
        <v>ACEITO</v>
      </c>
    </row>
    <row r="615" spans="1:3">
      <c r="A615">
        <v>3871</v>
      </c>
      <c r="B615" s="3">
        <v>41291</v>
      </c>
      <c r="C615" s="27" t="str">
        <f>VLOOKUP(A615,VODANET!C$5:J2243,8,0)</f>
        <v>ACEITO</v>
      </c>
    </row>
    <row r="616" spans="1:3">
      <c r="A616">
        <v>4184</v>
      </c>
      <c r="B616" s="3">
        <v>41291</v>
      </c>
      <c r="C616" s="27" t="str">
        <f>VLOOKUP(A616,VODANET!C$5:J2244,8,0)</f>
        <v>ACEITO</v>
      </c>
    </row>
    <row r="617" spans="1:3">
      <c r="A617">
        <v>4315</v>
      </c>
      <c r="B617" s="3">
        <v>41291</v>
      </c>
      <c r="C617" s="27" t="str">
        <f>VLOOKUP(A617,VODANET!C$5:J2245,8,0)</f>
        <v>ACEITO</v>
      </c>
    </row>
    <row r="618" spans="1:3">
      <c r="A618">
        <v>4358</v>
      </c>
      <c r="B618" s="3">
        <v>41291</v>
      </c>
      <c r="C618" s="27" t="str">
        <f>VLOOKUP(A618,VODANET!C$5:J2246,8,0)</f>
        <v>ACEITO</v>
      </c>
    </row>
    <row r="619" spans="1:3">
      <c r="A619">
        <v>4433</v>
      </c>
      <c r="B619" s="3">
        <v>41291</v>
      </c>
      <c r="C619" s="27" t="str">
        <f>VLOOKUP(A619,VODANET!C$5:J2247,8,0)</f>
        <v>ACEITO</v>
      </c>
    </row>
    <row r="620" spans="1:3">
      <c r="A620">
        <v>4434</v>
      </c>
      <c r="B620" s="3">
        <v>41291</v>
      </c>
      <c r="C620" s="27" t="str">
        <f>VLOOKUP(A620,VODANET!C$5:J2248,8,0)</f>
        <v>ACEITO</v>
      </c>
    </row>
    <row r="621" spans="1:3">
      <c r="A621">
        <v>4435</v>
      </c>
      <c r="B621" s="3">
        <v>41291</v>
      </c>
      <c r="C621" s="27" t="str">
        <f>VLOOKUP(A621,VODANET!C$5:J2249,8,0)</f>
        <v>ACEITO</v>
      </c>
    </row>
    <row r="622" spans="1:3">
      <c r="A622">
        <v>4502</v>
      </c>
      <c r="B622" s="3">
        <v>41291</v>
      </c>
      <c r="C622" s="27" t="str">
        <f>VLOOKUP(A622,VODANET!C$5:J2250,8,0)</f>
        <v>ACEITO</v>
      </c>
    </row>
    <row r="623" spans="1:3">
      <c r="A623">
        <v>4515</v>
      </c>
      <c r="B623" s="3">
        <v>41291</v>
      </c>
      <c r="C623" s="27" t="str">
        <f>VLOOKUP(A623,VODANET!C$5:J2251,8,0)</f>
        <v>ACEITO</v>
      </c>
    </row>
    <row r="624" spans="1:3">
      <c r="A624">
        <v>4596</v>
      </c>
      <c r="B624" s="3">
        <v>41291</v>
      </c>
      <c r="C624" s="27" t="str">
        <f>VLOOKUP(A624,VODANET!C$5:J2252,8,0)</f>
        <v>ACEITO</v>
      </c>
    </row>
    <row r="625" spans="1:3">
      <c r="A625">
        <v>4640</v>
      </c>
      <c r="B625" s="3">
        <v>41291</v>
      </c>
      <c r="C625" s="27" t="str">
        <f>VLOOKUP(A625,VODANET!C$5:J2253,8,0)</f>
        <v>ACEITO</v>
      </c>
    </row>
    <row r="626" spans="1:3">
      <c r="A626">
        <v>5026</v>
      </c>
      <c r="B626" s="3">
        <v>41291</v>
      </c>
      <c r="C626" s="27" t="str">
        <f>VLOOKUP(A626,VODANET!C$5:J2254,8,0)</f>
        <v>ACEITO</v>
      </c>
    </row>
    <row r="627" spans="1:3">
      <c r="A627">
        <v>4539</v>
      </c>
      <c r="B627" s="3">
        <v>41291</v>
      </c>
      <c r="C627" s="27" t="str">
        <f>VLOOKUP(A627,VODANET!C$5:J2255,8,0)</f>
        <v>ACEITO</v>
      </c>
    </row>
    <row r="628" spans="1:3">
      <c r="A628">
        <v>3654</v>
      </c>
      <c r="B628" s="3">
        <v>41291</v>
      </c>
      <c r="C628" s="27" t="str">
        <f>VLOOKUP(A628,VODANET!C$5:J2256,8,0)</f>
        <v>ACEITO</v>
      </c>
    </row>
    <row r="629" spans="1:3">
      <c r="A629">
        <v>3655</v>
      </c>
      <c r="B629" s="3">
        <v>41291</v>
      </c>
      <c r="C629" s="27" t="str">
        <f>VLOOKUP(A629,VODANET!C$5:J2257,8,0)</f>
        <v>ACEITO</v>
      </c>
    </row>
    <row r="630" spans="1:3">
      <c r="A630">
        <v>5556</v>
      </c>
      <c r="B630" s="3">
        <v>41291</v>
      </c>
      <c r="C630" s="27" t="str">
        <f>VLOOKUP(A630,VODANET!C$5:J2258,8,0)</f>
        <v>ACEITO</v>
      </c>
    </row>
    <row r="631" spans="1:3">
      <c r="A631">
        <v>4212</v>
      </c>
      <c r="B631" s="3">
        <v>41291</v>
      </c>
      <c r="C631" s="27" t="str">
        <f>VLOOKUP(A631,VODANET!C$5:J2259,8,0)</f>
        <v>ACEITO</v>
      </c>
    </row>
    <row r="632" spans="1:3">
      <c r="A632">
        <v>3859</v>
      </c>
      <c r="B632" s="3">
        <v>41291</v>
      </c>
      <c r="C632" s="27" t="str">
        <f>VLOOKUP(A632,VODANET!C$5:J2260,8,0)</f>
        <v>ACEITO</v>
      </c>
    </row>
    <row r="633" spans="1:3">
      <c r="A633">
        <v>3858</v>
      </c>
      <c r="B633" s="3">
        <v>41291</v>
      </c>
      <c r="C633" s="27" t="str">
        <f>VLOOKUP(A633,VODANET!C$5:J2261,8,0)</f>
        <v>ACEITO</v>
      </c>
    </row>
    <row r="634" spans="1:3">
      <c r="A634">
        <v>3857</v>
      </c>
      <c r="B634" s="3">
        <v>41291</v>
      </c>
      <c r="C634" s="27" t="str">
        <f>VLOOKUP(A634,VODANET!C$5:J2262,8,0)</f>
        <v>ACEITO</v>
      </c>
    </row>
    <row r="635" spans="1:3">
      <c r="A635">
        <v>4207</v>
      </c>
      <c r="B635" s="3">
        <v>41291</v>
      </c>
      <c r="C635" s="27" t="str">
        <f>VLOOKUP(A635,VODANET!C$5:J2263,8,0)</f>
        <v>ACEITO</v>
      </c>
    </row>
    <row r="636" spans="1:3">
      <c r="A636">
        <v>4208</v>
      </c>
      <c r="B636" s="3">
        <v>41291</v>
      </c>
      <c r="C636" s="27" t="str">
        <f>VLOOKUP(A636,VODANET!C$5:J2264,8,0)</f>
        <v>ACEITO</v>
      </c>
    </row>
    <row r="637" spans="1:3">
      <c r="A637">
        <v>4092</v>
      </c>
      <c r="B637" s="3">
        <v>41291</v>
      </c>
      <c r="C637" s="27" t="str">
        <f>VLOOKUP(A637,VODANET!C$5:J2265,8,0)</f>
        <v>ACEITO</v>
      </c>
    </row>
    <row r="638" spans="1:3">
      <c r="A638">
        <v>3118</v>
      </c>
      <c r="B638" s="3">
        <v>41291</v>
      </c>
      <c r="C638" s="27" t="str">
        <f>VLOOKUP(A638,VODANET!C$5:J2266,8,0)</f>
        <v>ACEITO</v>
      </c>
    </row>
    <row r="639" spans="1:3">
      <c r="A639">
        <v>4091</v>
      </c>
      <c r="B639" s="3">
        <v>41291</v>
      </c>
      <c r="C639" s="27" t="str">
        <f>VLOOKUP(A639,VODANET!C$5:J2267,8,0)</f>
        <v>ACEITO</v>
      </c>
    </row>
    <row r="640" spans="1:3">
      <c r="A640">
        <v>4090</v>
      </c>
      <c r="B640" s="3">
        <v>41291</v>
      </c>
      <c r="C640" s="27" t="str">
        <f>VLOOKUP(A640,VODANET!C$5:J2268,8,0)</f>
        <v>ACEITO</v>
      </c>
    </row>
    <row r="641" spans="1:3">
      <c r="A641">
        <v>3940</v>
      </c>
      <c r="B641" s="3">
        <v>41291</v>
      </c>
      <c r="C641" s="27" t="str">
        <f>VLOOKUP(A641,VODANET!C$5:J2269,8,0)</f>
        <v>ACEITO</v>
      </c>
    </row>
    <row r="642" spans="1:3">
      <c r="A642">
        <v>3942</v>
      </c>
      <c r="B642" s="3">
        <v>41291</v>
      </c>
      <c r="C642" s="27" t="str">
        <f>VLOOKUP(A642,VODANET!C$5:J2270,8,0)</f>
        <v>ACEITO</v>
      </c>
    </row>
    <row r="643" spans="1:3">
      <c r="A643">
        <v>3934</v>
      </c>
      <c r="B643" s="3">
        <v>41291</v>
      </c>
      <c r="C643" s="27" t="str">
        <f>VLOOKUP(A643,VODANET!C$5:J2271,8,0)</f>
        <v>ACEITO</v>
      </c>
    </row>
    <row r="644" spans="1:3">
      <c r="A644">
        <v>3491</v>
      </c>
      <c r="B644" s="3">
        <v>41291</v>
      </c>
      <c r="C644" s="27" t="str">
        <f>VLOOKUP(A644,VODANET!C$5:J2272,8,0)</f>
        <v>ACEITO</v>
      </c>
    </row>
    <row r="645" spans="1:3">
      <c r="A645">
        <v>3493</v>
      </c>
      <c r="B645" s="3">
        <v>41291</v>
      </c>
      <c r="C645" s="27" t="str">
        <f>VLOOKUP(A645,VODANET!C$5:J2273,8,0)</f>
        <v>ACEITO</v>
      </c>
    </row>
    <row r="646" spans="1:3">
      <c r="A646">
        <v>3541</v>
      </c>
      <c r="B646" s="3">
        <v>41291</v>
      </c>
      <c r="C646" s="27" t="str">
        <f>VLOOKUP(A646,VODANET!C$5:J2274,8,0)</f>
        <v>ACEITO</v>
      </c>
    </row>
    <row r="647" spans="1:3">
      <c r="A647">
        <v>4641</v>
      </c>
      <c r="B647" s="3">
        <v>41291</v>
      </c>
      <c r="C647" s="27" t="str">
        <f>VLOOKUP(A647,VODANET!C$5:J2275,8,0)</f>
        <v>ACEITO</v>
      </c>
    </row>
    <row r="648" spans="1:3">
      <c r="A648">
        <v>4611</v>
      </c>
      <c r="B648" s="3">
        <v>41291</v>
      </c>
      <c r="C648" s="27" t="str">
        <f>VLOOKUP(A648,VODANET!C$5:J2276,8,0)</f>
        <v>ACEITO</v>
      </c>
    </row>
    <row r="649" spans="1:3">
      <c r="A649">
        <v>4179</v>
      </c>
      <c r="B649" s="3">
        <v>41291</v>
      </c>
      <c r="C649" s="27" t="str">
        <f>VLOOKUP(A649,VODANET!C$5:J2277,8,0)</f>
        <v>ACEITO</v>
      </c>
    </row>
    <row r="650" spans="1:3">
      <c r="A650">
        <v>3121</v>
      </c>
      <c r="B650" s="3">
        <v>41291</v>
      </c>
      <c r="C650" s="27" t="str">
        <f>VLOOKUP(A650,VODANET!C$5:J2278,8,0)</f>
        <v>ACEITO</v>
      </c>
    </row>
    <row r="651" spans="1:3">
      <c r="A651">
        <v>4224</v>
      </c>
      <c r="B651" s="3">
        <v>41291</v>
      </c>
      <c r="C651" s="27" t="str">
        <f>VLOOKUP(A651,VODANET!C$5:J2279,8,0)</f>
        <v>ACEITO</v>
      </c>
    </row>
    <row r="652" spans="1:3">
      <c r="A652">
        <v>5534</v>
      </c>
      <c r="B652" s="3">
        <v>41291</v>
      </c>
      <c r="C652" s="27" t="str">
        <f>VLOOKUP(A652,VODANET!C$5:J2280,8,0)</f>
        <v>ACEITO</v>
      </c>
    </row>
    <row r="653" spans="1:3">
      <c r="A653">
        <v>3514</v>
      </c>
      <c r="B653" s="3">
        <v>41291</v>
      </c>
      <c r="C653" s="27" t="str">
        <f>VLOOKUP(A653,VODANET!C$5:J2281,8,0)</f>
        <v>ACEITO</v>
      </c>
    </row>
    <row r="654" spans="1:3">
      <c r="A654">
        <v>3513</v>
      </c>
      <c r="B654" s="3">
        <v>41291</v>
      </c>
      <c r="C654" s="27" t="str">
        <f>VLOOKUP(A654,VODANET!C$5:J2282,8,0)</f>
        <v>ACEITO</v>
      </c>
    </row>
    <row r="655" spans="1:3">
      <c r="A655">
        <v>5533</v>
      </c>
      <c r="B655" s="3">
        <v>41291</v>
      </c>
      <c r="C655" s="27" t="str">
        <f>VLOOKUP(A655,VODANET!C$5:J2283,8,0)</f>
        <v>ACEITO</v>
      </c>
    </row>
    <row r="656" spans="1:3">
      <c r="A656">
        <v>4361</v>
      </c>
      <c r="B656" s="3">
        <v>41291</v>
      </c>
      <c r="C656" s="27" t="str">
        <f>VLOOKUP(A656,VODANET!C$5:J2284,8,0)</f>
        <v>ACEITO</v>
      </c>
    </row>
    <row r="657" spans="1:3">
      <c r="A657">
        <v>3530</v>
      </c>
      <c r="B657" s="3">
        <v>41291</v>
      </c>
      <c r="C657" s="27" t="str">
        <f>VLOOKUP(A657,VODANET!C$5:J2285,8,0)</f>
        <v>ACEITO</v>
      </c>
    </row>
    <row r="658" spans="1:3">
      <c r="A658">
        <v>4328</v>
      </c>
      <c r="B658" s="3">
        <v>41291</v>
      </c>
      <c r="C658" s="27" t="str">
        <f>VLOOKUP(A658,VODANET!C$5:J2286,8,0)</f>
        <v>ACEITO</v>
      </c>
    </row>
    <row r="659" spans="1:3">
      <c r="A659">
        <v>4014</v>
      </c>
      <c r="B659" s="3">
        <v>41291</v>
      </c>
      <c r="C659" s="27" t="str">
        <f>VLOOKUP(A659,VODANET!C$5:J2287,8,0)</f>
        <v>ACEITO</v>
      </c>
    </row>
    <row r="660" spans="1:3">
      <c r="A660">
        <v>4011</v>
      </c>
      <c r="B660" s="3">
        <v>41291</v>
      </c>
      <c r="C660" s="27" t="str">
        <f>VLOOKUP(A660,VODANET!C$5:J2288,8,0)</f>
        <v>ACEITO</v>
      </c>
    </row>
    <row r="661" spans="1:3">
      <c r="A661">
        <v>4631</v>
      </c>
      <c r="B661" s="3">
        <v>41291</v>
      </c>
      <c r="C661" s="27" t="str">
        <f>VLOOKUP(A661,VODANET!C$5:J2289,8,0)</f>
        <v>ACEITO</v>
      </c>
    </row>
    <row r="662" spans="1:3">
      <c r="A662">
        <v>4507</v>
      </c>
      <c r="B662" s="3">
        <v>41291</v>
      </c>
      <c r="C662" s="27" t="str">
        <f>VLOOKUP(A662,VODANET!C$5:J2290,8,0)</f>
        <v>ACEITO</v>
      </c>
    </row>
    <row r="663" spans="1:3">
      <c r="A663">
        <v>4545</v>
      </c>
      <c r="B663" s="3">
        <v>41291</v>
      </c>
      <c r="C663" s="27" t="str">
        <f>VLOOKUP(A663,VODANET!C$5:J2291,8,0)</f>
        <v>ACEITO</v>
      </c>
    </row>
    <row r="664" spans="1:3">
      <c r="A664">
        <v>3978</v>
      </c>
      <c r="B664" s="3">
        <v>41291</v>
      </c>
      <c r="C664" s="27" t="str">
        <f>VLOOKUP(A664,VODANET!C$5:J2292,8,0)</f>
        <v>ACEITO</v>
      </c>
    </row>
    <row r="665" spans="1:3">
      <c r="A665">
        <v>3979</v>
      </c>
      <c r="B665" s="3">
        <v>41291</v>
      </c>
      <c r="C665" s="27" t="str">
        <f>VLOOKUP(A665,VODANET!C$5:J2293,8,0)</f>
        <v>ACEITO</v>
      </c>
    </row>
    <row r="666" spans="1:3">
      <c r="A666">
        <v>3981</v>
      </c>
      <c r="B666" s="3">
        <v>41291</v>
      </c>
      <c r="C666" s="27" t="str">
        <f>VLOOKUP(A666,VODANET!C$5:J2294,8,0)</f>
        <v>ACEITO</v>
      </c>
    </row>
    <row r="667" spans="1:3">
      <c r="A667">
        <v>3985</v>
      </c>
      <c r="B667" s="3">
        <v>41291</v>
      </c>
      <c r="C667" s="27" t="str">
        <f>VLOOKUP(A667,VODANET!C$5:J2295,8,0)</f>
        <v>ACEITO</v>
      </c>
    </row>
    <row r="668" spans="1:3">
      <c r="A668">
        <v>4232</v>
      </c>
      <c r="B668" s="3">
        <v>41291</v>
      </c>
      <c r="C668" s="27" t="str">
        <f>VLOOKUP(A668,VODANET!C$5:J2296,8,0)</f>
        <v>ACEITO</v>
      </c>
    </row>
    <row r="669" spans="1:3">
      <c r="A669">
        <v>4233</v>
      </c>
      <c r="B669" s="3">
        <v>41291</v>
      </c>
      <c r="C669" s="27" t="str">
        <f>VLOOKUP(A669,VODANET!C$5:J2297,8,0)</f>
        <v>ACEITO</v>
      </c>
    </row>
    <row r="670" spans="1:3">
      <c r="A670">
        <v>4501</v>
      </c>
      <c r="B670" s="3">
        <v>41291</v>
      </c>
      <c r="C670" s="27" t="str">
        <f>VLOOKUP(A670,VODANET!C$5:J2298,8,0)</f>
        <v>ACEITO</v>
      </c>
    </row>
    <row r="671" spans="1:3">
      <c r="A671">
        <v>4516</v>
      </c>
      <c r="B671" s="3">
        <v>41291</v>
      </c>
      <c r="C671" s="27" t="str">
        <f>VLOOKUP(A671,VODANET!C$5:J2299,8,0)</f>
        <v>ACEITO</v>
      </c>
    </row>
    <row r="672" spans="1:3">
      <c r="A672">
        <v>4415</v>
      </c>
      <c r="B672" s="3">
        <v>41291</v>
      </c>
      <c r="C672" s="27" t="str">
        <f>VLOOKUP(A672,VODANET!C$5:J2300,8,0)</f>
        <v>ACEITO</v>
      </c>
    </row>
    <row r="673" spans="1:3">
      <c r="A673">
        <v>4416</v>
      </c>
      <c r="B673" s="3">
        <v>41291</v>
      </c>
      <c r="C673" s="27" t="str">
        <f>VLOOKUP(A673,VODANET!C$5:J2301,8,0)</f>
        <v>ACEITO</v>
      </c>
    </row>
    <row r="674" spans="1:3">
      <c r="A674">
        <v>4417</v>
      </c>
      <c r="B674" s="3">
        <v>41291</v>
      </c>
      <c r="C674" s="27" t="str">
        <f>VLOOKUP(A674,VODANET!C$5:J2302,8,0)</f>
        <v>ACEITO</v>
      </c>
    </row>
    <row r="675" spans="1:3">
      <c r="A675">
        <v>4418</v>
      </c>
      <c r="B675" s="3">
        <v>41291</v>
      </c>
      <c r="C675" s="27" t="str">
        <f>VLOOKUP(A675,VODANET!C$5:J2303,8,0)</f>
        <v>ACEITO</v>
      </c>
    </row>
    <row r="676" spans="1:3">
      <c r="A676">
        <v>4419</v>
      </c>
      <c r="B676" s="3">
        <v>41291</v>
      </c>
      <c r="C676" s="27" t="str">
        <f>VLOOKUP(A676,VODANET!C$5:J2304,8,0)</f>
        <v>ACEITO</v>
      </c>
    </row>
    <row r="677" spans="1:3">
      <c r="A677">
        <v>4420</v>
      </c>
      <c r="B677" s="3">
        <v>41291</v>
      </c>
      <c r="C677" s="27" t="str">
        <f>VLOOKUP(A677,VODANET!C$5:J2305,8,0)</f>
        <v>ACEITO</v>
      </c>
    </row>
    <row r="678" spans="1:3">
      <c r="A678">
        <v>4421</v>
      </c>
      <c r="B678" s="3">
        <v>41291</v>
      </c>
      <c r="C678" s="27" t="str">
        <f>VLOOKUP(A678,VODANET!C$5:J2306,8,0)</f>
        <v>ACEITO</v>
      </c>
    </row>
    <row r="679" spans="1:3">
      <c r="A679">
        <v>4422</v>
      </c>
      <c r="B679" s="3">
        <v>41291</v>
      </c>
      <c r="C679" s="27" t="str">
        <f>VLOOKUP(A679,VODANET!C$5:J2307,8,0)</f>
        <v>ACEITO</v>
      </c>
    </row>
    <row r="680" spans="1:3">
      <c r="A680">
        <v>4424</v>
      </c>
      <c r="B680" s="3">
        <v>41291</v>
      </c>
      <c r="C680" s="27" t="str">
        <f>VLOOKUP(A680,VODANET!C$5:J2308,8,0)</f>
        <v>ACEITO</v>
      </c>
    </row>
    <row r="681" spans="1:3">
      <c r="A681">
        <v>4425</v>
      </c>
      <c r="B681" s="3">
        <v>41291</v>
      </c>
      <c r="C681" s="27" t="str">
        <f>VLOOKUP(A681,VODANET!C$5:J2309,8,0)</f>
        <v>ACEITO</v>
      </c>
    </row>
    <row r="682" spans="1:3">
      <c r="A682">
        <v>4426</v>
      </c>
      <c r="B682" s="3">
        <v>41291</v>
      </c>
      <c r="C682" s="27" t="str">
        <f>VLOOKUP(A682,VODANET!C$5:J2310,8,0)</f>
        <v>ACEITO</v>
      </c>
    </row>
    <row r="683" spans="1:3">
      <c r="A683">
        <v>4428</v>
      </c>
      <c r="B683" s="3">
        <v>41291</v>
      </c>
      <c r="C683" s="27" t="str">
        <f>VLOOKUP(A683,VODANET!C$5:J2311,8,0)</f>
        <v>ACEITO</v>
      </c>
    </row>
    <row r="684" spans="1:3">
      <c r="A684">
        <v>4430</v>
      </c>
      <c r="B684" s="3">
        <v>41291</v>
      </c>
      <c r="C684" s="27" t="str">
        <f>VLOOKUP(A684,VODANET!C$5:J2312,8,0)</f>
        <v>ACEITO</v>
      </c>
    </row>
    <row r="685" spans="1:3">
      <c r="A685">
        <v>4431</v>
      </c>
      <c r="B685" s="3">
        <v>41291</v>
      </c>
      <c r="C685" s="27" t="str">
        <f>VLOOKUP(A685,VODANET!C$5:J2313,8,0)</f>
        <v>ACEITO</v>
      </c>
    </row>
    <row r="686" spans="1:3">
      <c r="A686">
        <v>4018</v>
      </c>
      <c r="B686" s="3">
        <v>41291</v>
      </c>
      <c r="C686" s="27" t="str">
        <f>VLOOKUP(A686,VODANET!C$5:J2314,8,0)</f>
        <v>ACEITO</v>
      </c>
    </row>
    <row r="687" spans="1:3">
      <c r="A687">
        <v>3650</v>
      </c>
      <c r="B687" s="3">
        <v>41299</v>
      </c>
      <c r="C687" s="27" t="str">
        <f>VLOOKUP(A687,VODANET!C$5:J2315,8,0)</f>
        <v>ACEITO</v>
      </c>
    </row>
    <row r="688" spans="1:3">
      <c r="A688">
        <v>3658</v>
      </c>
      <c r="B688" s="3">
        <v>41299</v>
      </c>
      <c r="C688" s="27" t="str">
        <f>VLOOKUP(A688,VODANET!C$5:J2316,8,0)</f>
        <v>ACEITO</v>
      </c>
    </row>
    <row r="689" spans="1:3">
      <c r="A689">
        <v>4607</v>
      </c>
      <c r="B689" s="3">
        <v>41299</v>
      </c>
      <c r="C689" s="27" t="str">
        <f>VLOOKUP(A689,VODANET!C$5:J2317,8,0)</f>
        <v>ACEITO</v>
      </c>
    </row>
    <row r="690" spans="1:3">
      <c r="A690">
        <v>2645</v>
      </c>
      <c r="B690" s="3">
        <v>41299</v>
      </c>
      <c r="C690" s="27" t="str">
        <f>VLOOKUP(A690,VODANET!C$5:J2318,8,0)</f>
        <v>ACEITO</v>
      </c>
    </row>
    <row r="691" spans="1:3">
      <c r="A691">
        <v>3478</v>
      </c>
      <c r="B691" s="3">
        <v>41299</v>
      </c>
      <c r="C691" s="27" t="str">
        <f>VLOOKUP(A691,VODANET!C$5:J2319,8,0)</f>
        <v>ACEITO</v>
      </c>
    </row>
    <row r="692" spans="1:3">
      <c r="A692">
        <v>3269</v>
      </c>
      <c r="B692" s="3">
        <v>41299</v>
      </c>
      <c r="C692" s="27" t="str">
        <f>VLOOKUP(A692,VODANET!C$5:J2320,8,0)</f>
        <v>ACEITO</v>
      </c>
    </row>
    <row r="693" spans="1:3">
      <c r="A693">
        <v>3119</v>
      </c>
      <c r="B693" s="3">
        <v>41299</v>
      </c>
      <c r="C693" s="27" t="str">
        <f>VLOOKUP(A693,VODANET!C$5:J2321,8,0)</f>
        <v>ACEITO</v>
      </c>
    </row>
    <row r="694" spans="1:3">
      <c r="A694">
        <v>3953</v>
      </c>
      <c r="B694" s="3">
        <v>41299</v>
      </c>
      <c r="C694" s="27" t="str">
        <f>VLOOKUP(A694,VODANET!C$5:J2322,8,0)</f>
        <v>ACEITO</v>
      </c>
    </row>
    <row r="695" spans="1:3">
      <c r="A695">
        <v>3999</v>
      </c>
      <c r="B695" s="3">
        <v>41299</v>
      </c>
      <c r="C695" s="27" t="str">
        <f>VLOOKUP(A695,VODANET!C$5:J2323,8,0)</f>
        <v>ACEITO</v>
      </c>
    </row>
    <row r="696" spans="1:3">
      <c r="A696">
        <v>4001</v>
      </c>
      <c r="B696" s="3">
        <v>41299</v>
      </c>
      <c r="C696" s="27" t="str">
        <f>VLOOKUP(A696,VODANET!C$5:J2324,8,0)</f>
        <v>ACEITO</v>
      </c>
    </row>
    <row r="697" spans="1:3">
      <c r="A697">
        <v>4012</v>
      </c>
      <c r="B697" s="3">
        <v>41299</v>
      </c>
      <c r="C697" s="27" t="str">
        <f>VLOOKUP(A697,VODANET!C$5:J2325,8,0)</f>
        <v>ACEITO</v>
      </c>
    </row>
    <row r="698" spans="1:3">
      <c r="A698">
        <v>4293</v>
      </c>
      <c r="B698" s="3">
        <v>41299</v>
      </c>
      <c r="C698" s="27" t="str">
        <f>VLOOKUP(A698,VODANET!C$5:J2326,8,0)</f>
        <v>ACEITO</v>
      </c>
    </row>
    <row r="699" spans="1:3">
      <c r="A699">
        <v>3112</v>
      </c>
      <c r="B699" s="3">
        <v>41299</v>
      </c>
      <c r="C699" s="27" t="str">
        <f>VLOOKUP(A699,VODANET!C$5:J2327,8,0)</f>
        <v>ACEITO</v>
      </c>
    </row>
    <row r="700" spans="1:3">
      <c r="A700">
        <v>5596</v>
      </c>
      <c r="B700" s="3">
        <v>41299</v>
      </c>
      <c r="C700" s="27" t="str">
        <f>VLOOKUP(A700,VODANET!C$5:J2328,8,0)</f>
        <v>ACEITO</v>
      </c>
    </row>
    <row r="701" spans="1:3">
      <c r="A701">
        <v>4592</v>
      </c>
      <c r="B701" s="3">
        <v>41299</v>
      </c>
      <c r="C701" s="27" t="str">
        <f>VLOOKUP(A701,VODANET!C$5:J2329,8,0)</f>
        <v>ACEITO</v>
      </c>
    </row>
    <row r="702" spans="1:3">
      <c r="A702">
        <v>3321</v>
      </c>
      <c r="B702" s="3">
        <v>41299</v>
      </c>
      <c r="C702" s="27" t="str">
        <f>VLOOKUP(A702,VODANET!C$5:J2330,8,0)</f>
        <v>ACEITO</v>
      </c>
    </row>
    <row r="703" spans="1:3">
      <c r="A703">
        <v>4582</v>
      </c>
      <c r="B703" s="3">
        <v>41299</v>
      </c>
      <c r="C703" s="27" t="str">
        <f>VLOOKUP(A703,VODANET!C$5:J2331,8,0)</f>
        <v>ACEITO</v>
      </c>
    </row>
    <row r="704" spans="1:3">
      <c r="A704">
        <v>4095</v>
      </c>
      <c r="B704" s="3">
        <v>41299</v>
      </c>
      <c r="C704" s="27" t="str">
        <f>VLOOKUP(A704,VODANET!C$5:J2332,8,0)</f>
        <v>ACEITO</v>
      </c>
    </row>
    <row r="705" spans="1:3">
      <c r="A705">
        <v>4032</v>
      </c>
      <c r="B705" s="3">
        <v>41299</v>
      </c>
      <c r="C705" s="27" t="str">
        <f>VLOOKUP(A705,VODANET!C$5:J2333,8,0)</f>
        <v>ACEITO</v>
      </c>
    </row>
    <row r="706" spans="1:3">
      <c r="A706">
        <v>3034</v>
      </c>
      <c r="B706" s="3">
        <v>41299</v>
      </c>
      <c r="C706" s="27" t="str">
        <f>VLOOKUP(A706,VODANET!C$5:J2334,8,0)</f>
        <v>ACEITO</v>
      </c>
    </row>
    <row r="707" spans="1:3">
      <c r="A707">
        <v>4246</v>
      </c>
      <c r="B707" s="3">
        <v>41299</v>
      </c>
      <c r="C707" s="27" t="str">
        <f>VLOOKUP(A707,VODANET!C$5:J2335,8,0)</f>
        <v>ACEITO</v>
      </c>
    </row>
    <row r="708" spans="1:3">
      <c r="A708">
        <v>4569</v>
      </c>
      <c r="B708" s="3">
        <v>41299</v>
      </c>
      <c r="C708" s="27" t="str">
        <f>VLOOKUP(A708,VODANET!C$5:J2336,8,0)</f>
        <v>ACEITO</v>
      </c>
    </row>
    <row r="709" spans="1:3">
      <c r="A709">
        <v>3108</v>
      </c>
      <c r="B709" s="3">
        <v>41299</v>
      </c>
      <c r="C709" s="27" t="str">
        <f>VLOOKUP(A709,VODANET!C$5:J2337,8,0)</f>
        <v>ACEITO</v>
      </c>
    </row>
    <row r="710" spans="1:3">
      <c r="A710">
        <v>4484</v>
      </c>
      <c r="B710" s="3">
        <v>41299</v>
      </c>
      <c r="C710" s="27" t="str">
        <f>VLOOKUP(A710,VODANET!C$5:J2338,8,0)</f>
        <v>ACEITO</v>
      </c>
    </row>
    <row r="711" spans="1:3">
      <c r="A711">
        <v>4584</v>
      </c>
      <c r="B711" s="3">
        <v>41299</v>
      </c>
      <c r="C711" s="27" t="str">
        <f>VLOOKUP(A711,VODANET!C$5:J2339,8,0)</f>
        <v>ACEITO</v>
      </c>
    </row>
    <row r="712" spans="1:3">
      <c r="A712">
        <v>4489</v>
      </c>
      <c r="B712" s="3">
        <v>41299</v>
      </c>
      <c r="C712" s="27" t="str">
        <f>VLOOKUP(A712,VODANET!C$5:J2340,8,0)</f>
        <v>ACEITO</v>
      </c>
    </row>
    <row r="713" spans="1:3">
      <c r="A713">
        <v>4487</v>
      </c>
      <c r="B713" s="3">
        <v>41299</v>
      </c>
      <c r="C713" s="27" t="str">
        <f>VLOOKUP(A713,VODANET!C$5:J2341,8,0)</f>
        <v>ACEITO</v>
      </c>
    </row>
    <row r="714" spans="1:3">
      <c r="A714">
        <v>4586</v>
      </c>
      <c r="B714" s="3">
        <v>41299</v>
      </c>
      <c r="C714" s="27" t="str">
        <f>VLOOKUP(A714,VODANET!C$5:J2342,8,0)</f>
        <v>ACEITO</v>
      </c>
    </row>
    <row r="715" spans="1:3">
      <c r="A715">
        <v>3740</v>
      </c>
      <c r="B715" s="3">
        <v>41299</v>
      </c>
      <c r="C715" s="27" t="str">
        <f>VLOOKUP(A715,VODANET!C$5:J2343,8,0)</f>
        <v>ACEITO</v>
      </c>
    </row>
    <row r="716" spans="1:3">
      <c r="A716">
        <v>3911</v>
      </c>
      <c r="B716" s="3">
        <v>41299</v>
      </c>
      <c r="C716" s="27" t="str">
        <f>VLOOKUP(A716,VODANET!C$5:J2344,8,0)</f>
        <v>ACEITO</v>
      </c>
    </row>
    <row r="717" spans="1:3">
      <c r="A717">
        <v>3912</v>
      </c>
      <c r="B717" s="3">
        <v>41299</v>
      </c>
      <c r="C717" s="27" t="str">
        <f>VLOOKUP(A717,VODANET!C$5:J2345,8,0)</f>
        <v>ACEITO</v>
      </c>
    </row>
    <row r="718" spans="1:3">
      <c r="A718">
        <v>4186</v>
      </c>
      <c r="B718" s="3">
        <v>41299</v>
      </c>
      <c r="C718" s="27" t="str">
        <f>VLOOKUP(A718,VODANET!C$5:J2346,8,0)</f>
        <v>ACEITO</v>
      </c>
    </row>
    <row r="719" spans="1:3">
      <c r="A719">
        <v>4187</v>
      </c>
      <c r="B719" s="3">
        <v>41299</v>
      </c>
      <c r="C719" s="27" t="str">
        <f>VLOOKUP(A719,VODANET!C$5:J2347,8,0)</f>
        <v>ACEITO</v>
      </c>
    </row>
    <row r="720" spans="1:3">
      <c r="A720">
        <v>4188</v>
      </c>
      <c r="B720" s="3">
        <v>41299</v>
      </c>
      <c r="C720" s="27" t="str">
        <f>VLOOKUP(A720,VODANET!C$5:J2348,8,0)</f>
        <v>ACEITO</v>
      </c>
    </row>
    <row r="721" spans="1:3">
      <c r="A721">
        <v>4189</v>
      </c>
      <c r="B721" s="3">
        <v>41299</v>
      </c>
      <c r="C721" s="27" t="str">
        <f>VLOOKUP(A721,VODANET!C$5:J2349,8,0)</f>
        <v>ACEITO</v>
      </c>
    </row>
    <row r="722" spans="1:3">
      <c r="A722">
        <v>4219</v>
      </c>
      <c r="B722" s="3">
        <v>41299</v>
      </c>
      <c r="C722" s="27" t="str">
        <f>VLOOKUP(A722,VODANET!C$5:J2350,8,0)</f>
        <v>ACEITO</v>
      </c>
    </row>
    <row r="723" spans="1:3">
      <c r="A723">
        <v>4220</v>
      </c>
      <c r="B723" s="3">
        <v>41299</v>
      </c>
      <c r="C723" s="27" t="str">
        <f>VLOOKUP(A723,VODANET!C$5:J2351,8,0)</f>
        <v>ACEITO</v>
      </c>
    </row>
    <row r="724" spans="1:3">
      <c r="A724">
        <v>4221</v>
      </c>
      <c r="B724" s="3">
        <v>41299</v>
      </c>
      <c r="C724" s="27" t="str">
        <f>VLOOKUP(A724,VODANET!C$5:J2352,8,0)</f>
        <v>ACEITO</v>
      </c>
    </row>
    <row r="725" spans="1:3">
      <c r="A725">
        <v>4222</v>
      </c>
      <c r="B725" s="3">
        <v>41299</v>
      </c>
      <c r="C725" s="27" t="str">
        <f>VLOOKUP(A725,VODANET!C$5:J2353,8,0)</f>
        <v>ACEITO</v>
      </c>
    </row>
    <row r="726" spans="1:3">
      <c r="A726">
        <v>4485</v>
      </c>
      <c r="B726" s="3">
        <v>41299</v>
      </c>
      <c r="C726" s="27" t="str">
        <f>VLOOKUP(A726,VODANET!C$5:J2354,8,0)</f>
        <v>ACEITO</v>
      </c>
    </row>
    <row r="727" spans="1:3">
      <c r="A727">
        <v>4488</v>
      </c>
      <c r="B727" s="3">
        <v>41299</v>
      </c>
      <c r="C727" s="27" t="str">
        <f>VLOOKUP(A727,VODANET!C$5:J2355,8,0)</f>
        <v>ACEITO</v>
      </c>
    </row>
    <row r="728" spans="1:3">
      <c r="A728">
        <v>4483</v>
      </c>
      <c r="B728" s="3">
        <v>41299</v>
      </c>
      <c r="C728" s="27" t="str">
        <f>VLOOKUP(A728,VODANET!C$5:J2356,8,0)</f>
        <v>ACEITO</v>
      </c>
    </row>
    <row r="729" spans="1:3">
      <c r="A729">
        <v>4627</v>
      </c>
      <c r="B729" s="3">
        <v>41299</v>
      </c>
      <c r="C729" s="27" t="str">
        <f>VLOOKUP(A729,VODANET!C$5:J2357,8,0)</f>
        <v>ACEITO</v>
      </c>
    </row>
    <row r="730" spans="1:3">
      <c r="A730">
        <v>3131</v>
      </c>
      <c r="B730" s="3">
        <v>41299</v>
      </c>
      <c r="C730" s="27" t="str">
        <f>VLOOKUP(A730,VODANET!C$5:J2358,8,0)</f>
        <v>ACEITO</v>
      </c>
    </row>
    <row r="731" spans="1:3">
      <c r="A731">
        <v>5543</v>
      </c>
      <c r="B731" s="3">
        <v>41299</v>
      </c>
      <c r="C731" s="27" t="str">
        <f>VLOOKUP(A731,VODANET!C$5:J2359,8,0)</f>
        <v>ACEITO</v>
      </c>
    </row>
    <row r="732" spans="1:3">
      <c r="A732">
        <v>4594</v>
      </c>
      <c r="B732" s="3">
        <v>41299</v>
      </c>
      <c r="C732" s="27" t="str">
        <f>VLOOKUP(A732,VODANET!C$5:J2360,8,0)</f>
        <v>ACEITO</v>
      </c>
    </row>
    <row r="733" spans="1:3">
      <c r="A733">
        <v>4589</v>
      </c>
      <c r="B733" s="3">
        <v>41299</v>
      </c>
      <c r="C733" s="27" t="str">
        <f>VLOOKUP(A733,VODANET!C$5:J2361,8,0)</f>
        <v>ACEITO</v>
      </c>
    </row>
    <row r="734" spans="1:3">
      <c r="A734">
        <v>4490</v>
      </c>
      <c r="B734" s="3">
        <v>41299</v>
      </c>
      <c r="C734" s="27" t="str">
        <f>VLOOKUP(A734,VODANET!C$5:J2362,8,0)</f>
        <v>ACEITO</v>
      </c>
    </row>
    <row r="735" spans="1:3">
      <c r="A735">
        <v>4225</v>
      </c>
      <c r="B735" s="3">
        <v>41299</v>
      </c>
      <c r="C735" s="27" t="str">
        <f>VLOOKUP(A735,VODANET!C$5:J2363,8,0)</f>
        <v>ACEITO</v>
      </c>
    </row>
    <row r="736" spans="1:3">
      <c r="A736">
        <v>4227</v>
      </c>
      <c r="B736" s="3">
        <v>41299</v>
      </c>
      <c r="C736" s="27" t="str">
        <f>VLOOKUP(A736,VODANET!C$5:J2364,8,0)</f>
        <v>ACEITO</v>
      </c>
    </row>
    <row r="737" spans="1:3">
      <c r="A737">
        <v>4290</v>
      </c>
      <c r="B737" s="3">
        <v>41299</v>
      </c>
      <c r="C737" s="27" t="str">
        <f>VLOOKUP(A737,VODANET!C$5:J2365,8,0)</f>
        <v>ACEITO</v>
      </c>
    </row>
    <row r="738" spans="1:3">
      <c r="A738">
        <v>4461</v>
      </c>
      <c r="B738" s="3">
        <v>41299</v>
      </c>
      <c r="C738" s="27" t="str">
        <f>VLOOKUP(A738,VODANET!C$5:J2366,8,0)</f>
        <v>ACEITO</v>
      </c>
    </row>
    <row r="739" spans="1:3">
      <c r="A739">
        <v>4463</v>
      </c>
      <c r="B739" s="3">
        <v>41299</v>
      </c>
      <c r="C739" s="27" t="str">
        <f>VLOOKUP(A739,VODANET!C$5:J2367,8,0)</f>
        <v>ACEITO</v>
      </c>
    </row>
    <row r="740" spans="1:3">
      <c r="A740">
        <v>3994</v>
      </c>
      <c r="B740" s="3">
        <v>41299</v>
      </c>
      <c r="C740" s="27" t="str">
        <f>VLOOKUP(A740,VODANET!C$5:J2368,8,0)</f>
        <v>ACEITO</v>
      </c>
    </row>
    <row r="741" spans="1:3">
      <c r="A741">
        <v>4371</v>
      </c>
      <c r="B741" s="3">
        <v>41299</v>
      </c>
      <c r="C741" s="27" t="str">
        <f>VLOOKUP(A741,VODANET!C$5:J2369,8,0)</f>
        <v>ACEITO</v>
      </c>
    </row>
    <row r="742" spans="1:3">
      <c r="A742">
        <v>4370</v>
      </c>
      <c r="B742" s="3">
        <v>41299</v>
      </c>
      <c r="C742" s="27" t="str">
        <f>VLOOKUP(A742,VODANET!C$5:J2370,8,0)</f>
        <v>ACEITO</v>
      </c>
    </row>
    <row r="743" spans="1:3">
      <c r="A743">
        <v>4368</v>
      </c>
      <c r="B743" s="3">
        <v>41299</v>
      </c>
      <c r="C743" s="27" t="str">
        <f>VLOOKUP(A743,VODANET!C$5:J2371,8,0)</f>
        <v>ACEITO</v>
      </c>
    </row>
    <row r="744" spans="1:3">
      <c r="A744">
        <v>4602</v>
      </c>
      <c r="B744" s="3">
        <v>41299</v>
      </c>
      <c r="C744" s="27" t="str">
        <f>VLOOKUP(A744,VODANET!C$5:J2372,8,0)</f>
        <v>ACEITO</v>
      </c>
    </row>
    <row r="745" spans="1:3">
      <c r="A745">
        <v>4471</v>
      </c>
      <c r="B745" s="3">
        <v>41299</v>
      </c>
      <c r="C745" s="27" t="str">
        <f>VLOOKUP(A745,VODANET!C$5:J2373,8,0)</f>
        <v>ACEITO</v>
      </c>
    </row>
    <row r="746" spans="1:3">
      <c r="A746">
        <v>4507</v>
      </c>
      <c r="B746" s="3">
        <v>41299</v>
      </c>
      <c r="C746" s="27" t="str">
        <f>VLOOKUP(A746,VODANET!C$5:J2374,8,0)</f>
        <v>ACEITO</v>
      </c>
    </row>
    <row r="747" spans="1:3">
      <c r="A747">
        <v>4209</v>
      </c>
      <c r="B747" s="3">
        <v>41299</v>
      </c>
      <c r="C747" s="27" t="str">
        <f>VLOOKUP(A747,VODANET!C$5:J2375,8,0)</f>
        <v>ACEITO</v>
      </c>
    </row>
    <row r="748" spans="1:3">
      <c r="A748">
        <v>4211</v>
      </c>
      <c r="B748" s="3">
        <v>41299</v>
      </c>
      <c r="C748" s="27" t="str">
        <f>VLOOKUP(A748,VODANET!C$5:J2376,8,0)</f>
        <v>ACEITO</v>
      </c>
    </row>
    <row r="749" spans="1:3">
      <c r="A749">
        <v>4301</v>
      </c>
      <c r="B749" s="3">
        <v>41299</v>
      </c>
      <c r="C749" s="27" t="str">
        <f>VLOOKUP(A749,VODANET!C$5:J2377,8,0)</f>
        <v>ACEITO</v>
      </c>
    </row>
    <row r="750" spans="1:3">
      <c r="A750">
        <v>4205</v>
      </c>
      <c r="B750" s="3">
        <v>41299</v>
      </c>
      <c r="C750" s="27" t="str">
        <f>VLOOKUP(A750,VODANET!C$5:J2378,8,0)</f>
        <v>ACEITO</v>
      </c>
    </row>
    <row r="751" spans="1:3">
      <c r="A751">
        <v>4206</v>
      </c>
      <c r="B751" s="3">
        <v>41299</v>
      </c>
      <c r="C751" s="27" t="str">
        <f>VLOOKUP(A751,VODANET!C$5:J2379,8,0)</f>
        <v>ACEITO</v>
      </c>
    </row>
    <row r="752" spans="1:3">
      <c r="A752">
        <v>4620</v>
      </c>
      <c r="B752" s="3">
        <v>41299</v>
      </c>
      <c r="C752" s="27" t="str">
        <f>VLOOKUP(A752,VODANET!C$5:J2380,8,0)</f>
        <v>ACEITO</v>
      </c>
    </row>
    <row r="753" spans="1:3">
      <c r="A753">
        <v>4427</v>
      </c>
      <c r="B753" s="3">
        <v>41299</v>
      </c>
      <c r="C753" s="27" t="str">
        <f>VLOOKUP(A753,VODANET!C$5:J2381,8,0)</f>
        <v>ACEITO</v>
      </c>
    </row>
    <row r="754" spans="1:3">
      <c r="A754">
        <v>4561</v>
      </c>
      <c r="B754" s="3">
        <v>41299</v>
      </c>
      <c r="C754" s="27" t="str">
        <f>VLOOKUP(A754,VODANET!C$5:J2382,8,0)</f>
        <v>ACEITO</v>
      </c>
    </row>
    <row r="755" spans="1:3">
      <c r="A755">
        <v>4560</v>
      </c>
      <c r="B755" s="3">
        <v>41299</v>
      </c>
      <c r="C755" s="27" t="str">
        <f>VLOOKUP(A755,VODANET!C$5:J2383,8,0)</f>
        <v>ACEITO</v>
      </c>
    </row>
    <row r="756" spans="1:3">
      <c r="A756">
        <v>4495</v>
      </c>
      <c r="B756" s="3">
        <v>41299</v>
      </c>
      <c r="C756" s="27" t="str">
        <f>VLOOKUP(A756,VODANET!C$5:J2384,8,0)</f>
        <v>ACEITO</v>
      </c>
    </row>
    <row r="757" spans="1:3">
      <c r="A757">
        <v>4624</v>
      </c>
      <c r="B757" s="3">
        <v>41299</v>
      </c>
      <c r="C757" s="27" t="str">
        <f>VLOOKUP(A757,VODANET!C$5:J2385,8,0)</f>
        <v>ACEITO</v>
      </c>
    </row>
    <row r="758" spans="1:3">
      <c r="A758">
        <v>4181</v>
      </c>
      <c r="B758" s="3">
        <v>41299</v>
      </c>
      <c r="C758" s="27" t="str">
        <f>VLOOKUP(A758,VODANET!C$5:J2386,8,0)</f>
        <v>ACEITO</v>
      </c>
    </row>
    <row r="759" spans="1:3">
      <c r="A759">
        <v>4182</v>
      </c>
      <c r="B759" s="3">
        <v>41299</v>
      </c>
      <c r="C759" s="27" t="str">
        <f>VLOOKUP(A759,VODANET!C$5:J2387,8,0)</f>
        <v>ACEITO</v>
      </c>
    </row>
    <row r="760" spans="1:3">
      <c r="A760">
        <v>4577</v>
      </c>
      <c r="B760" s="3">
        <v>41299</v>
      </c>
      <c r="C760" s="27" t="str">
        <f>VLOOKUP(A760,VODANET!C$5:J2388,8,0)</f>
        <v>ACEITO</v>
      </c>
    </row>
    <row r="761" spans="1:3">
      <c r="A761">
        <v>4638</v>
      </c>
      <c r="B761" s="3">
        <v>41299</v>
      </c>
      <c r="C761" s="27" t="str">
        <f>VLOOKUP(A761,VODANET!C$5:J2389,8,0)</f>
        <v>ACEITO</v>
      </c>
    </row>
    <row r="762" spans="1:3">
      <c r="A762">
        <v>3965</v>
      </c>
      <c r="B762" s="3">
        <v>41299</v>
      </c>
      <c r="C762" s="27" t="str">
        <f>VLOOKUP(A762,VODANET!C$5:J2390,8,0)</f>
        <v>ACEITO</v>
      </c>
    </row>
    <row r="763" spans="1:3">
      <c r="A763">
        <v>4210</v>
      </c>
      <c r="B763" s="3">
        <v>41299</v>
      </c>
      <c r="C763" s="27" t="str">
        <f>VLOOKUP(A763,VODANET!C$5:J2391,8,0)</f>
        <v>ACEITO</v>
      </c>
    </row>
    <row r="764" spans="1:3">
      <c r="A764">
        <v>4378</v>
      </c>
      <c r="B764" s="3">
        <v>41299</v>
      </c>
      <c r="C764" s="27" t="str">
        <f>VLOOKUP(A764,VODANET!C$5:J2392,8,0)</f>
        <v>ACEITO</v>
      </c>
    </row>
    <row r="765" spans="1:3">
      <c r="A765">
        <v>4379</v>
      </c>
      <c r="B765" s="3">
        <v>41299</v>
      </c>
      <c r="C765" s="27" t="str">
        <f>VLOOKUP(A765,VODANET!C$5:J2393,8,0)</f>
        <v>ACEITO</v>
      </c>
    </row>
    <row r="766" spans="1:3">
      <c r="A766">
        <v>3880</v>
      </c>
      <c r="B766" s="3">
        <v>41299</v>
      </c>
      <c r="C766" s="27" t="str">
        <f>VLOOKUP(A766,VODANET!C$5:J2394,8,0)</f>
        <v>ACEITO</v>
      </c>
    </row>
    <row r="767" spans="1:3">
      <c r="A767">
        <v>4541</v>
      </c>
      <c r="B767" s="3">
        <v>41299</v>
      </c>
      <c r="C767" s="27" t="str">
        <f>VLOOKUP(A767,VODANET!C$5:J2395,8,0)</f>
        <v>ACEITO</v>
      </c>
    </row>
    <row r="768" spans="1:3">
      <c r="A768">
        <v>4275</v>
      </c>
      <c r="B768" s="3">
        <v>41299</v>
      </c>
      <c r="C768" s="27" t="str">
        <f>VLOOKUP(A768,VODANET!C$5:J2396,8,0)</f>
        <v>ACEITO</v>
      </c>
    </row>
    <row r="769" spans="1:3">
      <c r="A769">
        <v>4496</v>
      </c>
      <c r="B769" s="3">
        <v>41299</v>
      </c>
      <c r="C769" s="27" t="str">
        <f>VLOOKUP(A769,VODANET!C$5:J2397,8,0)</f>
        <v>ACEITO</v>
      </c>
    </row>
    <row r="770" spans="1:3">
      <c r="A770">
        <v>4544</v>
      </c>
      <c r="B770" s="3">
        <v>41299</v>
      </c>
      <c r="C770" s="27" t="str">
        <f>VLOOKUP(A770,VODANET!C$5:J2398,8,0)</f>
        <v>ACEITO</v>
      </c>
    </row>
    <row r="771" spans="1:3">
      <c r="A771">
        <v>4499</v>
      </c>
      <c r="B771" s="3">
        <v>41299</v>
      </c>
      <c r="C771" s="27" t="str">
        <f>VLOOKUP(A771,VODANET!C$5:J2399,8,0)</f>
        <v>ACEITO</v>
      </c>
    </row>
    <row r="772" spans="1:3">
      <c r="A772">
        <v>4432</v>
      </c>
      <c r="B772" s="3">
        <v>41299</v>
      </c>
      <c r="C772" s="27" t="str">
        <f>VLOOKUP(A772,VODANET!C$5:J2400,8,0)</f>
        <v>ACEITO</v>
      </c>
    </row>
    <row r="773" spans="1:3">
      <c r="A773">
        <v>3977</v>
      </c>
      <c r="B773" s="3">
        <v>41299</v>
      </c>
      <c r="C773" s="27" t="str">
        <f>VLOOKUP(A773,VODANET!C$5:J2401,8,0)</f>
        <v>ACEITO</v>
      </c>
    </row>
    <row r="774" spans="1:3">
      <c r="A774">
        <v>3976</v>
      </c>
      <c r="B774" s="3">
        <v>41299</v>
      </c>
      <c r="C774" s="27" t="str">
        <f>VLOOKUP(A774,VODANET!C$5:J2402,8,0)</f>
        <v>ACEITO</v>
      </c>
    </row>
    <row r="775" spans="1:3">
      <c r="A775">
        <v>3974</v>
      </c>
      <c r="B775" s="3">
        <v>41299</v>
      </c>
      <c r="C775" s="27" t="str">
        <f>VLOOKUP(A775,VODANET!C$5:J2403,8,0)</f>
        <v>ACEITO</v>
      </c>
    </row>
    <row r="776" spans="1:3">
      <c r="A776">
        <v>3973</v>
      </c>
      <c r="B776" s="3">
        <v>41299</v>
      </c>
      <c r="C776" s="27" t="str">
        <f>VLOOKUP(A776,VODANET!C$5:J2404,8,0)</f>
        <v>ACEITO</v>
      </c>
    </row>
    <row r="777" spans="1:3">
      <c r="A777">
        <v>2657</v>
      </c>
      <c r="B777" s="3" t="s">
        <v>15835</v>
      </c>
    </row>
    <row r="778" spans="1:3">
      <c r="A778">
        <v>2720</v>
      </c>
      <c r="B778" s="3" t="s">
        <v>15835</v>
      </c>
    </row>
    <row r="779" spans="1:3">
      <c r="A779">
        <v>2575</v>
      </c>
      <c r="B779" s="3" t="s">
        <v>15835</v>
      </c>
    </row>
    <row r="780" spans="1:3">
      <c r="A780">
        <v>2566</v>
      </c>
      <c r="B780" s="3" t="s">
        <v>15835</v>
      </c>
    </row>
    <row r="781" spans="1:3">
      <c r="A781">
        <v>2719</v>
      </c>
      <c r="B781" s="3" t="s">
        <v>15835</v>
      </c>
    </row>
    <row r="782" spans="1:3">
      <c r="A782">
        <v>2990</v>
      </c>
      <c r="B782" s="3" t="s">
        <v>15835</v>
      </c>
    </row>
    <row r="783" spans="1:3">
      <c r="A783">
        <v>3004</v>
      </c>
      <c r="B783" s="3" t="s">
        <v>15835</v>
      </c>
    </row>
    <row r="784" spans="1:3">
      <c r="A784">
        <v>3000</v>
      </c>
      <c r="B784" s="3" t="s">
        <v>15835</v>
      </c>
    </row>
    <row r="785" spans="1:2">
      <c r="A785">
        <v>3028</v>
      </c>
      <c r="B785" s="3" t="s">
        <v>15835</v>
      </c>
    </row>
    <row r="786" spans="1:2">
      <c r="A786">
        <v>3055</v>
      </c>
      <c r="B786" s="3" t="s">
        <v>15835</v>
      </c>
    </row>
    <row r="787" spans="1:2">
      <c r="A787">
        <v>3060</v>
      </c>
      <c r="B787" s="3" t="s">
        <v>15835</v>
      </c>
    </row>
    <row r="788" spans="1:2">
      <c r="A788">
        <v>3066</v>
      </c>
      <c r="B788" s="3" t="s">
        <v>15835</v>
      </c>
    </row>
    <row r="789" spans="1:2">
      <c r="A789">
        <v>3110</v>
      </c>
      <c r="B789" s="3" t="s">
        <v>15835</v>
      </c>
    </row>
    <row r="790" spans="1:2">
      <c r="A790">
        <v>3125</v>
      </c>
      <c r="B790" s="3" t="s">
        <v>15835</v>
      </c>
    </row>
    <row r="791" spans="1:2">
      <c r="A791">
        <v>3021</v>
      </c>
      <c r="B791" s="3" t="s">
        <v>15835</v>
      </c>
    </row>
    <row r="792" spans="1:2">
      <c r="A792">
        <v>3041</v>
      </c>
      <c r="B792" s="3" t="s">
        <v>15835</v>
      </c>
    </row>
    <row r="793" spans="1:2">
      <c r="A793">
        <v>3054</v>
      </c>
      <c r="B793" s="3" t="s">
        <v>15835</v>
      </c>
    </row>
    <row r="794" spans="1:2">
      <c r="A794">
        <v>3095</v>
      </c>
      <c r="B794" s="3" t="s">
        <v>15835</v>
      </c>
    </row>
    <row r="795" spans="1:2">
      <c r="A795">
        <v>3132</v>
      </c>
      <c r="B795" s="3" t="s">
        <v>15835</v>
      </c>
    </row>
    <row r="796" spans="1:2">
      <c r="A796">
        <v>3001</v>
      </c>
      <c r="B796" s="3" t="s">
        <v>15835</v>
      </c>
    </row>
    <row r="797" spans="1:2">
      <c r="A797">
        <v>3114</v>
      </c>
      <c r="B797" s="3" t="s">
        <v>15835</v>
      </c>
    </row>
    <row r="798" spans="1:2">
      <c r="A798">
        <v>3156</v>
      </c>
      <c r="B798" s="3" t="s">
        <v>15835</v>
      </c>
    </row>
    <row r="799" spans="1:2">
      <c r="A799">
        <v>3104</v>
      </c>
      <c r="B799" s="3" t="s">
        <v>15835</v>
      </c>
    </row>
    <row r="800" spans="1:2">
      <c r="A800">
        <v>3101</v>
      </c>
      <c r="B800" s="3" t="s">
        <v>15835</v>
      </c>
    </row>
    <row r="801" spans="1:2">
      <c r="A801">
        <v>3169</v>
      </c>
      <c r="B801" s="3" t="s">
        <v>15835</v>
      </c>
    </row>
    <row r="802" spans="1:2">
      <c r="A802">
        <v>2994</v>
      </c>
      <c r="B802" s="3" t="s">
        <v>15835</v>
      </c>
    </row>
    <row r="803" spans="1:2">
      <c r="A803">
        <v>3009</v>
      </c>
      <c r="B803" s="3" t="s">
        <v>15835</v>
      </c>
    </row>
    <row r="804" spans="1:2">
      <c r="A804">
        <v>3193</v>
      </c>
      <c r="B804" s="3" t="s">
        <v>15835</v>
      </c>
    </row>
    <row r="805" spans="1:2">
      <c r="A805">
        <v>3198</v>
      </c>
      <c r="B805" s="3" t="s">
        <v>15835</v>
      </c>
    </row>
    <row r="806" spans="1:2">
      <c r="A806">
        <v>3194</v>
      </c>
      <c r="B806" s="3" t="s">
        <v>15835</v>
      </c>
    </row>
    <row r="807" spans="1:2">
      <c r="A807">
        <v>3195</v>
      </c>
      <c r="B807" s="3" t="s">
        <v>15835</v>
      </c>
    </row>
    <row r="808" spans="1:2">
      <c r="A808">
        <v>3200</v>
      </c>
      <c r="B808" s="3" t="s">
        <v>15835</v>
      </c>
    </row>
    <row r="809" spans="1:2">
      <c r="A809">
        <v>3199</v>
      </c>
      <c r="B809" s="3" t="s">
        <v>15835</v>
      </c>
    </row>
    <row r="810" spans="1:2">
      <c r="A810">
        <v>3187</v>
      </c>
      <c r="B810" s="3" t="s">
        <v>15835</v>
      </c>
    </row>
    <row r="811" spans="1:2">
      <c r="A811">
        <v>3205</v>
      </c>
      <c r="B811" s="3" t="s">
        <v>15835</v>
      </c>
    </row>
    <row r="812" spans="1:2">
      <c r="A812">
        <v>3007</v>
      </c>
      <c r="B812" s="3" t="s">
        <v>15835</v>
      </c>
    </row>
    <row r="813" spans="1:2">
      <c r="A813">
        <v>3207</v>
      </c>
      <c r="B813" s="3" t="s">
        <v>15835</v>
      </c>
    </row>
    <row r="814" spans="1:2">
      <c r="A814">
        <v>3077</v>
      </c>
      <c r="B814" s="3" t="s">
        <v>15835</v>
      </c>
    </row>
    <row r="815" spans="1:2">
      <c r="A815">
        <v>3186</v>
      </c>
      <c r="B815" s="3" t="s">
        <v>15835</v>
      </c>
    </row>
    <row r="816" spans="1:2">
      <c r="A816">
        <v>3184</v>
      </c>
      <c r="B816" s="3" t="s">
        <v>15835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15835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15836</v>
      </c>
    </row>
    <row r="895" spans="1:2">
      <c r="A895">
        <v>3129</v>
      </c>
      <c r="B895" s="3">
        <v>41183</v>
      </c>
    </row>
    <row r="896" spans="1:2">
      <c r="A896">
        <v>3134</v>
      </c>
      <c r="B896" s="3">
        <v>41183</v>
      </c>
    </row>
    <row r="897" spans="1:2">
      <c r="A897">
        <v>3208</v>
      </c>
      <c r="B897" s="3" t="s">
        <v>15837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15836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15836</v>
      </c>
    </row>
    <row r="923" spans="1:2">
      <c r="A923">
        <v>3336</v>
      </c>
      <c r="B923" s="3" t="s">
        <v>15836</v>
      </c>
    </row>
    <row r="924" spans="1:2">
      <c r="A924">
        <v>3579</v>
      </c>
      <c r="B924" s="3">
        <v>41183</v>
      </c>
    </row>
    <row r="925" spans="1:2">
      <c r="A925">
        <v>3719</v>
      </c>
      <c r="B925" s="3">
        <v>41193</v>
      </c>
    </row>
    <row r="926" spans="1:2">
      <c r="A926">
        <v>3729</v>
      </c>
      <c r="B926" s="3" t="s">
        <v>15836</v>
      </c>
    </row>
    <row r="927" spans="1:2">
      <c r="A927">
        <v>3679</v>
      </c>
      <c r="B927" s="3" t="s">
        <v>15836</v>
      </c>
    </row>
    <row r="928" spans="1:2">
      <c r="A928">
        <v>3874</v>
      </c>
      <c r="B928" s="3">
        <v>41183</v>
      </c>
    </row>
    <row r="929" spans="1:2">
      <c r="A929">
        <v>3916</v>
      </c>
      <c r="B929" s="3" t="s">
        <v>15836</v>
      </c>
    </row>
    <row r="930" spans="1:2">
      <c r="A930">
        <v>4025</v>
      </c>
      <c r="B930" s="3">
        <v>41183</v>
      </c>
    </row>
    <row r="931" spans="1:2">
      <c r="A931">
        <v>4024</v>
      </c>
      <c r="B931" s="3">
        <v>41183</v>
      </c>
    </row>
    <row r="932" spans="1:2">
      <c r="A932">
        <v>3712</v>
      </c>
      <c r="B932" s="3">
        <v>41193</v>
      </c>
    </row>
    <row r="933" spans="1:2">
      <c r="A933">
        <v>3921</v>
      </c>
      <c r="B933" s="3" t="s">
        <v>15836</v>
      </c>
    </row>
    <row r="934" spans="1:2">
      <c r="A934">
        <v>3919</v>
      </c>
      <c r="B934" s="3" t="s">
        <v>15836</v>
      </c>
    </row>
    <row r="935" spans="1:2">
      <c r="A935">
        <v>3918</v>
      </c>
      <c r="B935" s="3" t="s">
        <v>15836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15836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15836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15836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15836</v>
      </c>
    </row>
    <row r="973" spans="1:2">
      <c r="A973">
        <v>3126</v>
      </c>
      <c r="B973" s="3">
        <v>41183</v>
      </c>
    </row>
    <row r="974" spans="1:2">
      <c r="A974">
        <v>3088</v>
      </c>
      <c r="B974" s="3">
        <v>41183</v>
      </c>
    </row>
    <row r="975" spans="1:2">
      <c r="A975">
        <v>3137</v>
      </c>
      <c r="B975" s="3">
        <v>41183</v>
      </c>
    </row>
    <row r="976" spans="1:2">
      <c r="A976">
        <v>3581</v>
      </c>
      <c r="B976" s="3" t="s">
        <v>15836</v>
      </c>
    </row>
    <row r="977" spans="1:2">
      <c r="A977">
        <v>3560</v>
      </c>
      <c r="B977" s="3" t="s">
        <v>15836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15836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15836</v>
      </c>
    </row>
    <row r="989" spans="1:2">
      <c r="A989">
        <v>3680</v>
      </c>
      <c r="B989" s="3">
        <v>41193</v>
      </c>
    </row>
    <row r="990" spans="1:2">
      <c r="A990">
        <v>3987</v>
      </c>
      <c r="B990" s="3" t="s">
        <v>15837</v>
      </c>
    </row>
    <row r="991" spans="1:2">
      <c r="A991">
        <v>3980</v>
      </c>
      <c r="B991" s="3" t="s">
        <v>15837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15836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15836</v>
      </c>
    </row>
    <row r="1024" spans="1:2">
      <c r="A1024">
        <v>3971</v>
      </c>
      <c r="B1024" s="3" t="s">
        <v>15836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15835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15837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15837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15836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15837</v>
      </c>
    </row>
    <row r="1095" spans="1:2">
      <c r="A1095">
        <v>4200</v>
      </c>
      <c r="B1095" s="3" t="s">
        <v>15837</v>
      </c>
    </row>
    <row r="1096" spans="1:2">
      <c r="A1096">
        <v>4234</v>
      </c>
      <c r="B1096" s="3">
        <v>41193</v>
      </c>
    </row>
    <row r="1097" spans="1:2">
      <c r="A1097">
        <v>4292</v>
      </c>
      <c r="B1097" s="3" t="s">
        <v>15837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15837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15837</v>
      </c>
    </row>
    <row r="1108" spans="1:2">
      <c r="A1108">
        <v>4183</v>
      </c>
      <c r="B1108" s="3" t="s">
        <v>15837</v>
      </c>
    </row>
    <row r="1109" spans="1:2">
      <c r="A1109">
        <v>4017</v>
      </c>
      <c r="B1109" s="3">
        <v>41193</v>
      </c>
    </row>
    <row r="1110" spans="1:2">
      <c r="A1110">
        <v>4203</v>
      </c>
      <c r="B1110" s="3" t="s">
        <v>15837</v>
      </c>
    </row>
    <row r="1111" spans="1:2">
      <c r="A1111">
        <v>4199</v>
      </c>
      <c r="B1111" s="3" t="s">
        <v>15837</v>
      </c>
    </row>
    <row r="1112" spans="1:2">
      <c r="A1112">
        <v>3697</v>
      </c>
      <c r="B1112" s="3" t="s">
        <v>15836</v>
      </c>
    </row>
    <row r="1113" spans="1:2">
      <c r="A1113">
        <v>4393</v>
      </c>
      <c r="B1113" s="3" t="s">
        <v>15837</v>
      </c>
    </row>
    <row r="1114" spans="1:2">
      <c r="A1114">
        <v>3676</v>
      </c>
      <c r="B1114" s="3" t="s">
        <v>15836</v>
      </c>
    </row>
    <row r="1115" spans="1:2">
      <c r="A1115">
        <v>3690</v>
      </c>
      <c r="B1115" s="3" t="s">
        <v>15836</v>
      </c>
    </row>
    <row r="1116" spans="1:2">
      <c r="A1116">
        <v>3683</v>
      </c>
      <c r="B1116" s="3" t="s">
        <v>15836</v>
      </c>
    </row>
    <row r="1117" spans="1:2">
      <c r="A1117">
        <v>3684</v>
      </c>
      <c r="B1117" s="3" t="s">
        <v>15837</v>
      </c>
    </row>
    <row r="1118" spans="1:2">
      <c r="A1118">
        <v>3681</v>
      </c>
      <c r="B1118" s="3" t="s">
        <v>15836</v>
      </c>
    </row>
    <row r="1119" spans="1:2">
      <c r="A1119">
        <v>3727</v>
      </c>
      <c r="B1119" s="3" t="s">
        <v>15836</v>
      </c>
    </row>
    <row r="1120" spans="1:2">
      <c r="A1120">
        <v>3723</v>
      </c>
      <c r="B1120" s="3" t="s">
        <v>15836</v>
      </c>
    </row>
    <row r="1121" spans="1:2">
      <c r="A1121">
        <v>3997</v>
      </c>
      <c r="B1121" s="3" t="s">
        <v>15835</v>
      </c>
    </row>
    <row r="1122" spans="1:2">
      <c r="A1122">
        <v>3726</v>
      </c>
      <c r="B1122" s="3" t="s">
        <v>15836</v>
      </c>
    </row>
    <row r="1123" spans="1:2">
      <c r="A1123">
        <v>3043</v>
      </c>
      <c r="B1123" s="3" t="s">
        <v>15836</v>
      </c>
    </row>
    <row r="1124" spans="1:2">
      <c r="A1124">
        <v>3320</v>
      </c>
      <c r="B1124" s="3" t="s">
        <v>15836</v>
      </c>
    </row>
    <row r="1125" spans="1:2">
      <c r="A1125">
        <v>4115</v>
      </c>
      <c r="B1125" s="3" t="s">
        <v>15837</v>
      </c>
    </row>
    <row r="1126" spans="1:2">
      <c r="A1126">
        <v>3469</v>
      </c>
      <c r="B1126" s="3" t="s">
        <v>15836</v>
      </c>
    </row>
    <row r="1127" spans="1:2">
      <c r="A1127">
        <v>4079</v>
      </c>
      <c r="B1127" s="3">
        <v>41183</v>
      </c>
    </row>
    <row r="1128" spans="1:2">
      <c r="A1128">
        <v>4116</v>
      </c>
      <c r="B1128" s="3" t="s">
        <v>15837</v>
      </c>
    </row>
    <row r="1129" spans="1:2">
      <c r="A1129">
        <v>3106</v>
      </c>
      <c r="B1129" s="3" t="s">
        <v>15836</v>
      </c>
    </row>
    <row r="1130" spans="1:2">
      <c r="A1130">
        <v>4247</v>
      </c>
      <c r="B1130" s="3">
        <v>41193</v>
      </c>
    </row>
    <row r="1131" spans="1:2">
      <c r="A1131">
        <v>4387</v>
      </c>
      <c r="B1131" s="3" t="s">
        <v>15837</v>
      </c>
    </row>
    <row r="1132" spans="1:2">
      <c r="A1132">
        <v>4118</v>
      </c>
      <c r="B1132" s="3" t="s">
        <v>15837</v>
      </c>
    </row>
    <row r="1133" spans="1:2">
      <c r="A1133">
        <v>4645</v>
      </c>
      <c r="B1133" s="3" t="s">
        <v>15836</v>
      </c>
    </row>
    <row r="1134" spans="1:2">
      <c r="A1134">
        <v>3053</v>
      </c>
      <c r="B1134" s="3" t="s">
        <v>15836</v>
      </c>
    </row>
    <row r="1135" spans="1:2">
      <c r="A1135">
        <v>4364</v>
      </c>
      <c r="B1135" s="3" t="s">
        <v>15836</v>
      </c>
    </row>
    <row r="1136" spans="1:2">
      <c r="A1136">
        <v>4459</v>
      </c>
      <c r="B1136" s="3" t="s">
        <v>15837</v>
      </c>
    </row>
    <row r="1137" spans="1:2">
      <c r="A1137">
        <v>4363</v>
      </c>
      <c r="B1137" s="3" t="s">
        <v>15836</v>
      </c>
    </row>
    <row r="1138" spans="1:2">
      <c r="A1138">
        <v>4389</v>
      </c>
      <c r="B1138" s="3" t="s">
        <v>15837</v>
      </c>
    </row>
    <row r="1139" spans="1:2">
      <c r="A1139">
        <v>4444</v>
      </c>
      <c r="B1139" s="3" t="s">
        <v>15836</v>
      </c>
    </row>
    <row r="1140" spans="1:2">
      <c r="A1140">
        <v>3753</v>
      </c>
      <c r="B1140" s="3" t="s">
        <v>15836</v>
      </c>
    </row>
    <row r="1141" spans="1:2">
      <c r="A1141">
        <v>4600</v>
      </c>
      <c r="B1141" s="3" t="s">
        <v>15836</v>
      </c>
    </row>
    <row r="1142" spans="1:2">
      <c r="A1142">
        <v>4519</v>
      </c>
      <c r="B1142" s="3" t="s">
        <v>15837</v>
      </c>
    </row>
    <row r="1143" spans="1:2">
      <c r="A1143">
        <v>4134</v>
      </c>
      <c r="B1143" s="3" t="s">
        <v>15837</v>
      </c>
    </row>
    <row r="1144" spans="1:2">
      <c r="A1144">
        <v>4564</v>
      </c>
      <c r="B1144" s="3" t="s">
        <v>15836</v>
      </c>
    </row>
    <row r="1145" spans="1:2">
      <c r="A1145">
        <v>4588</v>
      </c>
      <c r="B1145" s="3" t="s">
        <v>15836</v>
      </c>
    </row>
    <row r="1146" spans="1:2">
      <c r="A1146">
        <v>4522</v>
      </c>
      <c r="B1146" s="3" t="s">
        <v>15836</v>
      </c>
    </row>
    <row r="1147" spans="1:2">
      <c r="A1147">
        <v>4565</v>
      </c>
      <c r="B1147" s="3" t="s">
        <v>15836</v>
      </c>
    </row>
    <row r="1148" spans="1:2">
      <c r="A1148">
        <v>4566</v>
      </c>
      <c r="B1148" s="3" t="s">
        <v>15836</v>
      </c>
    </row>
    <row r="1149" spans="1:2">
      <c r="A1149">
        <v>4386</v>
      </c>
      <c r="B1149" s="3" t="s">
        <v>15837</v>
      </c>
    </row>
    <row r="1150" spans="1:2">
      <c r="A1150">
        <v>4350</v>
      </c>
      <c r="B1150" s="3" t="s">
        <v>15837</v>
      </c>
    </row>
    <row r="1151" spans="1:2">
      <c r="A1151">
        <v>4348</v>
      </c>
      <c r="B1151" s="3" t="s">
        <v>15836</v>
      </c>
    </row>
    <row r="1152" spans="1:2">
      <c r="A1152">
        <v>4388</v>
      </c>
      <c r="B1152" s="3" t="s">
        <v>15837</v>
      </c>
    </row>
    <row r="1153" spans="1:2">
      <c r="A1153">
        <v>3135</v>
      </c>
      <c r="B1153" s="3" t="s">
        <v>15836</v>
      </c>
    </row>
    <row r="1154" spans="1:2">
      <c r="A1154">
        <v>3752</v>
      </c>
      <c r="B1154" s="3" t="s">
        <v>15836</v>
      </c>
    </row>
    <row r="1155" spans="1:2">
      <c r="A1155">
        <v>4357</v>
      </c>
      <c r="B1155" s="3" t="s">
        <v>15837</v>
      </c>
    </row>
    <row r="1156" spans="1:2">
      <c r="A1156">
        <v>3747</v>
      </c>
      <c r="B1156" s="3" t="s">
        <v>15836</v>
      </c>
    </row>
    <row r="1157" spans="1:2">
      <c r="A1157">
        <v>4342</v>
      </c>
      <c r="B1157" s="3" t="s">
        <v>15836</v>
      </c>
    </row>
    <row r="1158" spans="1:2">
      <c r="A1158">
        <v>4356</v>
      </c>
      <c r="B1158" s="3" t="s">
        <v>15837</v>
      </c>
    </row>
    <row r="1159" spans="1:2">
      <c r="A1159">
        <v>4319</v>
      </c>
      <c r="B1159" s="3" t="s">
        <v>15836</v>
      </c>
    </row>
    <row r="1160" spans="1:2">
      <c r="A1160">
        <v>4354</v>
      </c>
      <c r="B1160" s="3" t="s">
        <v>15837</v>
      </c>
    </row>
    <row r="1161" spans="1:2">
      <c r="A1161">
        <v>4353</v>
      </c>
      <c r="B1161" s="3" t="s">
        <v>15837</v>
      </c>
    </row>
    <row r="1162" spans="1:2">
      <c r="A1162">
        <v>4575</v>
      </c>
      <c r="B1162" s="3" t="s">
        <v>15836</v>
      </c>
    </row>
    <row r="1163" spans="1:2">
      <c r="A1163">
        <v>4573</v>
      </c>
      <c r="B1163" s="3" t="s">
        <v>15836</v>
      </c>
    </row>
    <row r="1164" spans="1:2">
      <c r="A1164">
        <v>4572</v>
      </c>
      <c r="B1164" s="3" t="s">
        <v>15836</v>
      </c>
    </row>
    <row r="1165" spans="1:2">
      <c r="A1165">
        <v>4355</v>
      </c>
      <c r="B1165" s="3" t="s">
        <v>15837</v>
      </c>
    </row>
    <row r="1166" spans="1:2">
      <c r="A1166">
        <v>4352</v>
      </c>
      <c r="B1166" s="3" t="s">
        <v>15837</v>
      </c>
    </row>
    <row r="1167" spans="1:2">
      <c r="A1167">
        <v>4351</v>
      </c>
      <c r="B1167" s="3" t="s">
        <v>15837</v>
      </c>
    </row>
    <row r="1168" spans="1:2">
      <c r="A1168">
        <v>4344</v>
      </c>
      <c r="B1168" s="3" t="s">
        <v>15836</v>
      </c>
    </row>
    <row r="1169" spans="1:2">
      <c r="A1169">
        <v>4574</v>
      </c>
      <c r="B1169" s="3" t="s">
        <v>15836</v>
      </c>
    </row>
    <row r="1170" spans="1:2">
      <c r="A1170">
        <v>4629</v>
      </c>
      <c r="B1170" s="3" t="s">
        <v>15836</v>
      </c>
    </row>
    <row r="1171" spans="1:2">
      <c r="A1171">
        <v>3751</v>
      </c>
      <c r="B1171" s="3" t="s">
        <v>15836</v>
      </c>
    </row>
    <row r="1172" spans="1:2">
      <c r="A1172">
        <v>4512</v>
      </c>
      <c r="B1172" s="3" t="s">
        <v>15837</v>
      </c>
    </row>
    <row r="1173" spans="1:2">
      <c r="A1173">
        <v>3113</v>
      </c>
      <c r="B1173" s="3" t="s">
        <v>15836</v>
      </c>
    </row>
    <row r="1174" spans="1:2">
      <c r="A1174">
        <v>4373</v>
      </c>
      <c r="B1174" s="3" t="s">
        <v>15837</v>
      </c>
    </row>
    <row r="1175" spans="1:2">
      <c r="A1175">
        <v>4473</v>
      </c>
      <c r="B1175" s="3" t="s">
        <v>15836</v>
      </c>
    </row>
    <row r="1176" spans="1:2">
      <c r="A1176">
        <v>4480</v>
      </c>
      <c r="B1176" s="3" t="s">
        <v>15837</v>
      </c>
    </row>
    <row r="1177" spans="1:2">
      <c r="A1177">
        <v>4468</v>
      </c>
      <c r="B1177" s="3" t="s">
        <v>15837</v>
      </c>
    </row>
    <row r="1178" spans="1:2">
      <c r="A1178">
        <v>4469</v>
      </c>
      <c r="B1178" s="3" t="s">
        <v>15837</v>
      </c>
    </row>
    <row r="1179" spans="1:2">
      <c r="A1179">
        <v>4366</v>
      </c>
      <c r="B1179" s="3" t="s">
        <v>15837</v>
      </c>
    </row>
    <row r="1180" spans="1:2">
      <c r="A1180">
        <v>4365</v>
      </c>
      <c r="B1180" s="3" t="s">
        <v>15837</v>
      </c>
    </row>
    <row r="1181" spans="1:2">
      <c r="A1181">
        <v>4470</v>
      </c>
      <c r="B1181" s="3" t="s">
        <v>15837</v>
      </c>
    </row>
    <row r="1182" spans="1:2">
      <c r="A1182">
        <v>4472</v>
      </c>
      <c r="B1182" s="3" t="s">
        <v>15837</v>
      </c>
    </row>
    <row r="1183" spans="1:2">
      <c r="A1183">
        <v>4477</v>
      </c>
      <c r="B1183" s="3" t="s">
        <v>15837</v>
      </c>
    </row>
    <row r="1184" spans="1:2">
      <c r="A1184">
        <v>4481</v>
      </c>
      <c r="B1184" s="3" t="s">
        <v>15837</v>
      </c>
    </row>
    <row r="1185" spans="1:2">
      <c r="A1185">
        <v>4530</v>
      </c>
      <c r="B1185" s="3" t="s">
        <v>15836</v>
      </c>
    </row>
    <row r="1186" spans="1:2">
      <c r="A1186">
        <v>4633</v>
      </c>
      <c r="B1186" s="3" t="s">
        <v>15836</v>
      </c>
    </row>
    <row r="1187" spans="1:2">
      <c r="A1187">
        <v>4639</v>
      </c>
      <c r="B1187" s="3" t="s">
        <v>15837</v>
      </c>
    </row>
    <row r="1188" spans="1:2">
      <c r="A1188">
        <v>4581</v>
      </c>
      <c r="B1188" s="3" t="s">
        <v>15836</v>
      </c>
    </row>
    <row r="1189" spans="1:2">
      <c r="A1189">
        <v>5530</v>
      </c>
      <c r="B1189" s="3" t="s">
        <v>15836</v>
      </c>
    </row>
    <row r="1190" spans="1:2">
      <c r="A1190">
        <v>4446</v>
      </c>
      <c r="B1190" s="3" t="s">
        <v>15836</v>
      </c>
    </row>
    <row r="1191" spans="1:2">
      <c r="A1191">
        <v>5536</v>
      </c>
      <c r="B1191" s="3" t="s">
        <v>15836</v>
      </c>
    </row>
    <row r="1192" spans="1:2">
      <c r="A1192">
        <v>5553</v>
      </c>
      <c r="B1192" s="3" t="s">
        <v>15836</v>
      </c>
    </row>
    <row r="1193" spans="1:2">
      <c r="A1193">
        <v>5031</v>
      </c>
      <c r="B1193" s="3" t="s">
        <v>15836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2013-03-22T21:07:30Z</dcterms:modified>
</cp:coreProperties>
</file>